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6827"/>
  <x:workbookPr codeName="ThisWorkbook" defaultThemeVersion="166925"/>
  <mc:AlternateContent xmlns:mc="http://schemas.openxmlformats.org/markup-compatibility/2006">
    <mc:Choice Requires="x15">
      <x15ac:absPath xmlns:x15ac="http://schemas.microsoft.com/office/spreadsheetml/2010/11/ac" url="C:\Users\David Brown\Box\MECC\MECC 2023\Case Development &amp; Related Files\Round 2\Plant growth case\"/>
    </mc:Choice>
  </mc:AlternateContent>
  <xr:revisionPtr revIDLastSave="0" documentId="13_ncr:1_{B394C7F8-07BE-4235-9C00-AE99639F53DC}" xr6:coauthVersionLast="47" xr6:coauthVersionMax="47" xr10:uidLastSave="{00000000-0000-0000-0000-000000000000}"/>
  <x:bookViews>
    <x:workbookView xWindow="-110" yWindow="-110" windowWidth="19420" windowHeight="11620" xr2:uid="{9C053EB2-4839-492B-8749-5321CDFAF880}"/>
  </x:bookViews>
  <x:sheets>
    <x:sheet name="Instructions" sheetId="12" r:id="rId1"/>
    <x:sheet name="Assumptions" sheetId="4" r:id="rId2"/>
    <x:sheet name="Your Answers" sheetId="6" r:id="rId3"/>
    <x:sheet name="Solution Model (Tucson)" sheetId="1" r:id="rId4"/>
    <x:sheet name="Solution Model (London)" sheetId="8" r:id="rId5"/>
    <x:sheet name="Solution Model (Tucson #14)" sheetId="9" r:id="rId6"/>
    <x:sheet name="Solution Model (London #14)" sheetId="10" r:id="rId7"/>
  </x:sheets>
  <x:externalReferences>
    <x:externalReference r:id="rId8"/>
    <x:externalReference r:id="rId9"/>
    <x:externalReference r:id="rId10"/>
    <x:externalReference r:id="rId11"/>
    <x:externalReference r:id="rId12"/>
    <x:externalReference r:id="rId13"/>
    <x:externalReference r:id="rId14"/>
    <x:externalReference r:id="rId15"/>
    <x:externalReference r:id="rId16"/>
    <x:externalReference r:id="rId17"/>
    <x:externalReference r:id="rId18"/>
  </x:externalReferences>
  <x:definedNames>
    <x:definedName name="_AtRisk_SimSetting_AutomaticResultsDisplayMode" hidden="1">2</x:definedName>
    <x:definedName name="_AtRisk_SimSetting_ConvergenceConfidenceLevel" hidden="1">0.95</x:definedName>
    <x:definedName name="_AtRisk_SimSetting_ConvergencePercentileToTest" hidden="1">0.9</x:definedName>
    <x:definedName name="_AtRisk_SimSetting_ConvergencePerformMeanTest" hidden="1">TRUE</x:definedName>
    <x:definedName name="_AtRisk_SimSetting_ConvergencePerformPercentileTest" hidden="1">FALSE</x:definedName>
    <x:definedName name="_AtRisk_SimSetting_ConvergencePerformStdDeviationTest" hidden="1">FALSE</x:definedName>
    <x:definedName name="_AtRisk_SimSetting_ConvergenceTestAllOutputs" hidden="1">TRUE</x:definedName>
    <x:definedName name="_AtRisk_SimSetting_ConvergenceTestingPeriod" hidden="1">100</x:definedName>
    <x:definedName name="_AtRisk_SimSetting_ConvergenceTolerance" hidden="1">0.03</x:definedName>
    <x:definedName name="_AtRisk_SimSetting_GoalSeekTargetValue" hidden="1">0</x:definedName>
    <x:definedName name="_AtRisk_SimSetting_LiveUpdate" hidden="1">TRUE</x:definedName>
    <x:definedName name="_AtRisk_SimSetting_MacroMode" hidden="1">0</x:definedName>
    <x:definedName name="_AtRisk_SimSetting_MacroRecalculationBehavior" hidden="1">0</x:definedName>
    <x:definedName name="_AtRisk_SimSetting_MaxAutoIterations" hidden="1">50000</x:definedName>
    <x:definedName name="_AtRisk_SimSetting_MultipleCPUCount" hidden="1">2</x:definedName>
    <x:definedName name="_AtRisk_SimSetting_MultipleCPUManualCount" hidden="1">2</x:definedName>
    <x:definedName name="_AtRisk_SimSetting_MultipleCPUMode" hidden="1">2</x:definedName>
    <x:definedName name="_AtRisk_SimSetting_MultipleCPUModeV8" hidden="1">2</x:definedName>
    <x:definedName name="_AtRisk_SimSetting_RandomNumberGenerator" hidden="1">0</x:definedName>
    <x:definedName name="_AtRisk_SimSetting_ShowSimulationProgressWindow" hidden="1">TRUE</x:definedName>
    <x:definedName name="_AtRisk_SimSetting_SimName001" hidden="1">"Scen 1(Base=123.42, S0=126.12, V=31.97%)"</x:definedName>
    <x:definedName name="_AtRisk_SimSetting_SimName002" hidden="1">"Scen 2(Base=123.42, S0=130, V=31.97%)"</x:definedName>
    <x:definedName name="_AtRisk_SimSetting_SimName003" hidden="1">"Scen 3(Base=123.42, S0=132, V=31.97%)"</x:definedName>
    <x:definedName name="_AtRisk_SimSetting_SimName004" hidden="1">"Scen 4(Base=1, S0=1, V=31.97%)"</x:definedName>
    <x:definedName name="_AtRisk_SimSetting_SimNameCount" hidden="1">4</x:definedName>
    <x:definedName name="_AtRisk_SimSetting_SmartSensitivityAnalysisEnabled" hidden="1">TRUE</x:definedName>
    <x:definedName name="_AtRisk_SimSetting_StatisticFunctionUpdating" hidden="1">1</x:definedName>
    <x:definedName name="_AtRisk_SimSetting_StdRecalcActiveSimulationNumber" hidden="1">1</x:definedName>
    <x:definedName name="_AtRisk_SimSetting_StdRecalcBehavior" hidden="1">1</x:definedName>
    <x:definedName name="_AtRisk_SimSetting_StdRecalcWithoutRiskStatic" hidden="1">0</x:definedName>
    <x:definedName name="_AtRisk_SimSetting_StdRecalcWithoutRiskStaticPercentile" hidden="1">0.5</x:definedName>
    <x:definedName name="activateCount">[1]BackgroundCalcs!$D$26</x:definedName>
    <x:definedName name="AllowedCellsTab1">'[2]Keyboard Warm Up 1'!$D$7,'[2]Keyboard Warm Up 1'!$D$53,'[2]Keyboard Warm Up 1'!$AC$53,'[2]Keyboard Warm Up 1'!$AC$7,'[2]Keyboard Warm Up 1'!$AX$53,'[2]Keyboard Warm Up 1'!$AY$53,'[2]Keyboard Warm Up 1'!$AY$30,'[2]Keyboard Warm Up 1'!$AH$30,'[2]Keyboard Warm Up 1'!$AH$53,'[2]Keyboard Warm Up 1'!$BD$53,'[2]Keyboard Warm Up 1'!$BE$30,'[2]Keyboard Warm Up 1'!$BK$30,'[2]Keyboard Warm Up 1'!$BN$18,'[2]Keyboard Warm Up 1'!$BN$12,'[2]Keyboard Warm Up 1'!$BD$12,'[2]Keyboard Warm Up 1'!$BR$7,'[2]Keyboard Warm Up 1'!$BR$31,'[2]Keyboard Warm Up 1'!$BS$31,'[2]Keyboard Warm Up 1'!$BR$53,'[2]Keyboard Warm Up 1'!$BS$53,'[2]Keyboard Warm Up 1'!$CP$53,'[2]Keyboard Warm Up 1'!$CQ$53,'[2]Keyboard Warm Up 1'!$CP$31,'[2]Keyboard Warm Up 1'!$CQ$7,'[2]Keyboard Warm Up 1'!$A$1</x:definedName>
    <x:definedName name="Answer3">[1]BackgroundCalcs!#REF!</x:definedName>
    <x:definedName name="CAGR_heads">'[3]Main Model'!#REF!</x:definedName>
    <x:definedName name="cellsInFirst">#REF!,#REF!,#REF!,#REF!,#REF!,#REF!,#REF!,#REF!,#REF!,#REF!,#REF!,#REF!</x:definedName>
    <x:definedName name="cellsInSecond">'[2]Keyboard Warm Up 1'!$D$7,'[2]Keyboard Warm Up 1'!$D$23,'[2]Keyboard Warm Up 1'!$M$23,'[2]Keyboard Warm Up 1'!$M$16,'[2]Keyboard Warm Up 1'!$G$16,'[2]Keyboard Warm Up 1'!$G$7,'[2]Keyboard Warm Up 1'!$T$11,'[2]Keyboard Warm Up 1'!$AB$11,'[2]Keyboard Warm Up 1'!$AB$38,'[2]Keyboard Warm Up 1'!$S$38,'[2]Keyboard Warm Up 1'!$S$29,'[2]Keyboard Warm Up 1'!#REF!,'[2]Keyboard Warm Up 1'!#REF!,'[2]Keyboard Warm Up 1'!$AE$25,'[2]Keyboard Warm Up 1'!$AE$21,'[2]Keyboard Warm Up 1'!#REF!,'[2]Keyboard Warm Up 1'!#REF!,'[2]Keyboard Warm Up 1'!$AE$17,'[2]Keyboard Warm Up 1'!$AE$11,'[2]Keyboard Warm Up 1'!$AN$11</x:definedName>
    <x:definedName name="CheckRange1">[4]BackgroundCalcs!#REF!</x:definedName>
    <x:definedName name="CheckRange2">[4]BackgroundCalcs!#REF!</x:definedName>
    <x:definedName name="CheckRange3">[4]BackgroundCalcs!#REF!</x:definedName>
    <x:definedName name="CheckRange4">[4]BackgroundCalcs!#REF!</x:definedName>
    <x:definedName name="CheckRange5">[4]BackgroundCalcs!#REF!</x:definedName>
    <x:definedName name="CheckRange6">[4]BackgroundCalcs!#REF!</x:definedName>
    <x:definedName name="CheckRange7">[4]BackgroundCalcs!#REF!</x:definedName>
    <x:definedName name="CurrentScore">'[1]Question Results'!$C$6</x:definedName>
    <x:definedName name="CurrentSum">[5]BackgroundCalcs!$F$20</x:definedName>
    <x:definedName name="CurrentTarget">[5]BackgroundCalcs!$F$17</x:definedName>
    <x:definedName name="CurrentTargetSum">[5]BackgroundCalcs!$G$17</x:definedName>
    <x:definedName name="EmptyCell">[6]BackgroundCalcs!$D$50</x:definedName>
    <x:definedName name="endTime">[1]BackgroundCalcs!$D$5</x:definedName>
    <x:definedName name="Ever_Green">'[3]Main Model'!#REF!</x:definedName>
    <x:definedName name="factor_option">'[3]Main Model'!#REF!</x:definedName>
    <x:definedName name="factor_PSU">'[3]Main Model'!#REF!</x:definedName>
    <x:definedName name="factor_RSU">'[3]Main Model'!#REF!</x:definedName>
    <x:definedName name="factor_RSUs">'[3]Main Model'!#REF!</x:definedName>
    <x:definedName name="FileName">[1]BackgroundCalcs!$B$2</x:definedName>
    <x:definedName name="forf_rate">'[3]Main Model'!#REF!</x:definedName>
    <x:definedName name="forf_shares">'[3]Main Model'!#REF!</x:definedName>
    <x:definedName name="fund_ratio">'[3]Main Model'!#REF!</x:definedName>
    <x:definedName name="Invalid1">[4]BackgroundCalcs!#REF!</x:definedName>
    <x:definedName name="Invalid2">[4]BackgroundCalcs!#REF!</x:definedName>
    <x:definedName name="Invalid3">[4]BackgroundCalcs!#REF!</x:definedName>
    <x:definedName name="Invalid4">[4]BackgroundCalcs!#REF!</x:definedName>
    <x:definedName name="Invalid5">[4]BackgroundCalcs!#REF!</x:definedName>
    <x:definedName name="Invalid6">[4]BackgroundCalcs!#REF!</x:definedName>
    <x:definedName name="Invalid7">[4]BackgroundCalcs!#REF!</x:definedName>
    <x:definedName name="IQ_CH">110000</x:definedName>
    <x:definedName name="IQ_CQ">5000</x:definedName>
    <x:definedName name="IQ_CY">10000</x:definedName>
    <x:definedName name="IQ_DAILY">500000</x:definedName>
    <x:definedName name="IQ_DNTM" hidden="1">700000</x:definedName>
    <x:definedName name="IQ_FH">100000</x:definedName>
    <x:definedName name="IQ_FQ">500</x:definedName>
    <x:definedName name="IQ_FWD_CY" hidden="1">10001</x:definedName>
    <x:definedName name="IQ_FWD_CY1" hidden="1">10002</x:definedName>
    <x:definedName name="IQ_FWD_CY2" hidden="1">10003</x:definedName>
    <x:definedName name="IQ_FWD_FY" hidden="1">1001</x:definedName>
    <x:definedName name="IQ_FWD_FY1" hidden="1">1002</x:definedName>
    <x:definedName name="IQ_FWD_FY2" hidden="1">1003</x:definedName>
    <x:definedName name="IQ_FWD_Q" hidden="1">501</x:definedName>
    <x:definedName name="IQ_FWD_Q1" hidden="1">502</x:definedName>
    <x:definedName name="IQ_FWD_Q2" hidden="1">503</x:definedName>
    <x:definedName name="IQ_FY">1000</x:definedName>
    <x:definedName name="IQ_LATESTK" hidden="1">1000</x:definedName>
    <x:definedName name="IQ_LATESTQ" hidden="1">500</x:definedName>
    <x:definedName name="IQ_LTM">2000</x:definedName>
    <x:definedName name="IQ_LTMMONTH" hidden="1">120000</x:definedName>
    <x:definedName name="IQ_MONTH">15000</x:definedName>
    <x:definedName name="IQ_MTD" hidden="1">800000</x:definedName>
    <x:definedName name="IQ_NAMES_REVISION_DATE_" hidden="1">44091.7196296296</x:definedName>
    <x:definedName name="IQ_NTM">6000</x:definedName>
    <x:definedName name="IQ_QTD" hidden="1">750000</x:definedName>
    <x:definedName name="IQ_TODAY" hidden="1">0</x:definedName>
    <x:definedName name="IQ_WEEK">50000</x:definedName>
    <x:definedName name="IQ_YTD">3000</x:definedName>
    <x:definedName name="IQ_YTDMONTH" hidden="1">130000</x:definedName>
    <x:definedName name="IQB_BOOKMARK_COUNT" hidden="1">0</x:definedName>
    <x:definedName name="lstVisited">[7]calc!$D$4:$D$21</x:definedName>
    <x:definedName name="lu_mix">#REF!</x:definedName>
    <x:definedName name="n">'[8]Dynamic Ranges and Charts'!$D$30</x:definedName>
    <x:definedName name="name">#REF!</x:definedName>
    <x:definedName name="NumAnswers">[1]BackgroundCalcs!$B$26</x:definedName>
    <x:definedName name="NumExercises">[5]BackgroundCalcs!$D$14</x:definedName>
    <x:definedName name="oldEndTime">[7]calc!$H$3</x:definedName>
    <x:definedName name="oldStartTime">[7]calc!$G$3</x:definedName>
    <x:definedName name="OverrideSave">[4]BackgroundCalcs!#REF!</x:definedName>
    <x:definedName name="Pal_Workbook_GUID" hidden="1">"KHB4MCAJCJC3RUEFU5N2FB3U"</x:definedName>
    <x:definedName name="passwordOn">[4]BackgroundCalcs!#REF!</x:definedName>
    <x:definedName name="payout_PSUs">'[3]Main Model'!#REF!</x:definedName>
    <x:definedName name="pCount">[9]calc!$F$3</x:definedName>
    <x:definedName name="pCountNew">[2]BackgroundCalcs!$S$2</x:definedName>
    <x:definedName name="pct_fullval">'[3]Main Model'!#REF!</x:definedName>
    <x:definedName name="Pool_Cap">'[3]Main Model'!#REF!</x:definedName>
    <x:definedName name="RandomMethod">[1]BackgroundCalcs!$B$5</x:definedName>
    <x:definedName name="RandomScenarioNumber">[1]BackgroundCalcs!$B$8</x:definedName>
    <x:definedName name="RiskAfterRecalcMacro" hidden="1">""</x:definedName>
    <x:definedName name="RiskAfterSimMacro" hidden="1">""</x:definedName>
    <x:definedName name="RiskBeforeRecalcMacro" hidden="1">""</x:definedName>
    <x:definedName name="RiskBeforeSimMacro" hidden="1">""</x:definedName>
    <x:definedName name="RiskCollectDistributionSamples" hidden="1">2</x:definedName>
    <x:definedName name="RiskFixedSeed" hidden="1">1</x:definedName>
    <x:definedName name="RiskHasSettings" hidden="1">8</x:definedName>
    <x:definedName name="RiskMinimizeOnStart" hidden="1">FALSE</x:definedName>
    <x:definedName name="RiskMonitorConvergence" hidden="1">FALSE</x:definedName>
    <x:definedName name="RiskMultipleCPUSupportEnabled" hidden="1">FALSE</x:definedName>
    <x:definedName name="RiskNumIterations" hidden="1">100000</x:definedName>
    <x:definedName name="RiskNumSimulations" hidden="1">1</x:definedName>
    <x:definedName name="RiskPauseOnError" hidden="1">FALSE</x:definedName>
    <x:definedName name="RiskRunAfterRecalcMacro" hidden="1">FALSE</x:definedName>
    <x:definedName name="RiskRunAfterSimMacro" hidden="1">FALSE</x:definedName>
    <x:definedName name="RiskRunBeforeRecalcMacro" hidden="1">FALSE</x:definedName>
    <x:definedName name="RiskRunBeforeSimMacro" hidden="1">FALSE</x:definedName>
    <x:definedName name="RiskSamplingType" hidden="1">3</x:definedName>
    <x:definedName name="RiskStandardRecalc" hidden="1">2</x:definedName>
    <x:definedName name="RiskUpdateDisplay" hidden="1">FALSE</x:definedName>
    <x:definedName name="RiskUseDifferentSeedForEachSim" hidden="1">FALSE</x:definedName>
    <x:definedName name="RiskUseFixedSeed" hidden="1">TRUE</x:definedName>
    <x:definedName name="RiskUseMultipleCPUs" hidden="1">FALSE</x:definedName>
    <x:definedName name="six">'[2]Keyboard Warm Up 1'!#REF!</x:definedName>
    <x:definedName name="SpreadsheetName">[5]BackgroundCalcs!$D$5</x:definedName>
    <x:definedName name="startTime">[1]BackgroundCalcs!$D$2</x:definedName>
    <x:definedName name="StudentIDCell">[5]BackgroundCalcs!$D$8</x:definedName>
    <x:definedName name="StudentNameCell">[5]BackgroundCalcs!$D$11</x:definedName>
    <x:definedName name="temp">[10]BackgroundCalcs!$B$26</x:definedName>
    <x:definedName name="temp2">[10]BackgroundCalcs!$B$26</x:definedName>
    <x:definedName name="ten">'[2]Keyboard Warm Up 1'!#REF!</x:definedName>
    <x:definedName name="timeElapsed">[7]calc!$G$6</x:definedName>
    <x:definedName name="totalTime">[1]BackgroundCalcs!$B$32</x:definedName>
    <x:definedName name="Track">[6]BackgroundCalcs!$D$51</x:definedName>
    <x:definedName name="twelveth">'[6]Keyboarding Challenge'!$V$103</x:definedName>
    <x:definedName name="valDuration">[9]calc!$G$7</x:definedName>
    <x:definedName name="Valid1">[5]BackgroundCalcs!#REF!</x:definedName>
    <x:definedName name="ValidationCode">[11]calc!$B$11</x:definedName>
  </x:definedNames>
  <x:calcPr calcId="191029"/>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x:ext>
  </x:extLst>
</x:workbook>
</file>

<file path=xl/calcChain.xml><?xml version="1.0" encoding="utf-8"?>
<calcChain xmlns="http://schemas.openxmlformats.org/spreadsheetml/2006/main">
  <c r="F22" i="6" l="1"/>
  <c r="F25" i="6"/>
  <c r="F28" i="6"/>
  <c r="F31" i="6"/>
  <c r="F34" i="6"/>
  <c r="F37" i="6"/>
  <c r="F40" i="6"/>
  <c r="F43" i="6"/>
  <c r="F46" i="6"/>
  <c r="F49" i="6"/>
  <c r="F52" i="6"/>
  <c r="F55" i="6"/>
  <c r="F58" i="6"/>
  <c r="F61" i="6"/>
  <c r="F64" i="6"/>
  <c r="B8" i="9" l="1" a="1"/>
  <c r="B8" i="9" s="1"/>
  <c r="R10" i="9"/>
  <c r="C11" i="9"/>
  <c r="D11" i="9"/>
  <c r="D15" i="9" s="1"/>
  <c r="E11" i="9"/>
  <c r="F11" i="9"/>
  <c r="F15" i="9" s="1"/>
  <c r="G11" i="9"/>
  <c r="H11" i="9"/>
  <c r="H15" i="9" s="1"/>
  <c r="I11" i="9"/>
  <c r="I15" i="9" s="1"/>
  <c r="J11" i="9"/>
  <c r="K11" i="9"/>
  <c r="L11" i="9"/>
  <c r="L15" i="9" s="1"/>
  <c r="M11" i="9"/>
  <c r="N11" i="9"/>
  <c r="N15" i="9" s="1"/>
  <c r="C12" i="9"/>
  <c r="D12" i="9"/>
  <c r="E12" i="9"/>
  <c r="F12" i="9"/>
  <c r="G12" i="9"/>
  <c r="H12" i="9"/>
  <c r="I12" i="9"/>
  <c r="J12" i="9"/>
  <c r="J14" i="9" s="1"/>
  <c r="K12" i="9"/>
  <c r="L12" i="9"/>
  <c r="L14" i="9" s="1"/>
  <c r="M12" i="9"/>
  <c r="N12" i="9"/>
  <c r="C13" i="9"/>
  <c r="D13" i="9"/>
  <c r="D16" i="9" s="1"/>
  <c r="E13" i="9"/>
  <c r="F13" i="9"/>
  <c r="F16" i="9" s="1"/>
  <c r="G13" i="9"/>
  <c r="H13" i="9"/>
  <c r="I13" i="9"/>
  <c r="I16" i="9" s="1"/>
  <c r="J13" i="9"/>
  <c r="K13" i="9"/>
  <c r="L13" i="9"/>
  <c r="L16" i="9" s="1"/>
  <c r="M13" i="9"/>
  <c r="N13" i="9"/>
  <c r="N16" i="9" s="1"/>
  <c r="C14" i="9"/>
  <c r="D14" i="9"/>
  <c r="E14" i="9"/>
  <c r="F14" i="9"/>
  <c r="G14" i="9"/>
  <c r="G16" i="9" s="1"/>
  <c r="H14" i="9"/>
  <c r="H16" i="9" s="1"/>
  <c r="I14" i="9"/>
  <c r="K14" i="9"/>
  <c r="M14" i="9"/>
  <c r="M16" i="9" s="1"/>
  <c r="N14" i="9"/>
  <c r="C15" i="9"/>
  <c r="E15" i="9"/>
  <c r="G15" i="9"/>
  <c r="J15" i="9"/>
  <c r="K15" i="9"/>
  <c r="M15" i="9"/>
  <c r="E16" i="9"/>
  <c r="W206" i="9"/>
  <c r="V209" i="9"/>
  <c r="X211" i="9"/>
  <c r="X219" i="9"/>
  <c r="W222" i="9"/>
  <c r="X227" i="9"/>
  <c r="W230" i="9"/>
  <c r="V233" i="9"/>
  <c r="V241" i="9"/>
  <c r="X243" i="9"/>
  <c r="V249" i="9"/>
  <c r="X251" i="9"/>
  <c r="W254" i="9"/>
  <c r="W262" i="9"/>
  <c r="V265" i="9"/>
  <c r="W270" i="9"/>
  <c r="V273" i="9"/>
  <c r="X275" i="9"/>
  <c r="V281" i="9"/>
  <c r="W282" i="9"/>
  <c r="V285" i="9"/>
  <c r="X285" i="9"/>
  <c r="W286" i="9"/>
  <c r="W288" i="9"/>
  <c r="V289" i="9"/>
  <c r="W290" i="9"/>
  <c r="V291" i="9"/>
  <c r="X291" i="9"/>
  <c r="X293" i="9"/>
  <c r="W294" i="9"/>
  <c r="X295" i="9"/>
  <c r="W296" i="9"/>
  <c r="V297" i="9"/>
  <c r="V299" i="9"/>
  <c r="X299" i="9"/>
  <c r="V301" i="9"/>
  <c r="X301" i="9"/>
  <c r="W302" i="9"/>
  <c r="W304" i="9"/>
  <c r="V305" i="9"/>
  <c r="W306" i="9"/>
  <c r="V307" i="9"/>
  <c r="X307" i="9"/>
  <c r="X309" i="9"/>
  <c r="W310" i="9"/>
  <c r="X311" i="9"/>
  <c r="W312" i="9"/>
  <c r="V313" i="9"/>
  <c r="V315" i="9"/>
  <c r="X315" i="9"/>
  <c r="V317" i="9"/>
  <c r="X317" i="9"/>
  <c r="W318" i="9"/>
  <c r="W320" i="9"/>
  <c r="V321" i="9"/>
  <c r="W322" i="9"/>
  <c r="V323" i="9"/>
  <c r="X323" i="9"/>
  <c r="X325" i="9"/>
  <c r="W326" i="9"/>
  <c r="X327" i="9"/>
  <c r="W328" i="9"/>
  <c r="V329" i="9"/>
  <c r="V331" i="9"/>
  <c r="X331" i="9"/>
  <c r="V333" i="9"/>
  <c r="X333" i="9"/>
  <c r="W334" i="9"/>
  <c r="W336" i="9"/>
  <c r="V337" i="9"/>
  <c r="W338" i="9"/>
  <c r="V339" i="9"/>
  <c r="X339" i="9"/>
  <c r="X341" i="9"/>
  <c r="W342" i="9"/>
  <c r="X343" i="9"/>
  <c r="W344" i="9"/>
  <c r="V345" i="9"/>
  <c r="V347" i="9"/>
  <c r="X347" i="9"/>
  <c r="V349" i="9"/>
  <c r="X349" i="9"/>
  <c r="W350" i="9"/>
  <c r="W352" i="9"/>
  <c r="V353" i="9"/>
  <c r="W354" i="9"/>
  <c r="V355" i="9"/>
  <c r="X355" i="9"/>
  <c r="X357" i="9"/>
  <c r="W358" i="9"/>
  <c r="X359" i="9"/>
  <c r="W360" i="9"/>
  <c r="V361" i="9"/>
  <c r="V363" i="9"/>
  <c r="X363" i="9"/>
  <c r="V365" i="9"/>
  <c r="X365" i="9"/>
  <c r="W366" i="9"/>
  <c r="X366" i="9"/>
  <c r="W368" i="9"/>
  <c r="V369" i="9"/>
  <c r="W370" i="9"/>
  <c r="V371" i="9"/>
  <c r="X371" i="9"/>
  <c r="V372" i="9"/>
  <c r="X373" i="9"/>
  <c r="W374" i="9"/>
  <c r="X375" i="9"/>
  <c r="W376" i="9"/>
  <c r="V377" i="9"/>
  <c r="W377" i="9"/>
  <c r="V379" i="9"/>
  <c r="X379" i="9"/>
  <c r="V381" i="9"/>
  <c r="X381" i="9"/>
  <c r="W382" i="9"/>
  <c r="X382" i="9"/>
  <c r="W384" i="9"/>
  <c r="V385" i="9"/>
  <c r="W386" i="9"/>
  <c r="G363" i="9"/>
  <c r="P363" i="9" s="1" a="1"/>
  <c r="P363" i="9" s="1"/>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P275" i="10" a="1"/>
  <c r="P275" i="10" s="1"/>
  <c r="P325" i="10" a="1"/>
  <c r="P325" i="10" s="1"/>
  <c r="P330" i="10" a="1"/>
  <c r="P330" i="10" s="1"/>
  <c r="P336" i="10" a="1"/>
  <c r="P336" i="10" s="1"/>
  <c r="R348" i="10" a="1"/>
  <c r="R348" i="10" s="1"/>
  <c r="R351" i="10" a="1"/>
  <c r="R351" i="10" s="1"/>
  <c r="F22" i="10" a="1"/>
  <c r="F22" i="10" s="1"/>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B24" i="10"/>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D23" i="10"/>
  <c r="C23" i="10"/>
  <c r="G28" i="10"/>
  <c r="C20" i="10"/>
  <c r="N13" i="10"/>
  <c r="M13" i="10"/>
  <c r="R347" i="10" s="1" a="1"/>
  <c r="R347" i="10" s="1"/>
  <c r="L13" i="10"/>
  <c r="R295" i="10" s="1" a="1"/>
  <c r="R295" i="10" s="1"/>
  <c r="K13" i="10"/>
  <c r="R284" i="10" s="1" a="1"/>
  <c r="R284" i="10" s="1"/>
  <c r="J13" i="10"/>
  <c r="I13" i="10"/>
  <c r="H13" i="10"/>
  <c r="R202" i="10" s="1" a="1"/>
  <c r="R202" i="10" s="1"/>
  <c r="G13" i="10"/>
  <c r="F13" i="10"/>
  <c r="E13" i="10"/>
  <c r="D13" i="10"/>
  <c r="C13" i="10"/>
  <c r="N12" i="10"/>
  <c r="P359" i="10" s="1" a="1"/>
  <c r="P359" i="10" s="1"/>
  <c r="M12" i="10"/>
  <c r="P340" i="10" s="1" a="1"/>
  <c r="P340" i="10" s="1"/>
  <c r="L12" i="10"/>
  <c r="K12" i="10"/>
  <c r="J12" i="10"/>
  <c r="I12" i="10"/>
  <c r="H12" i="10"/>
  <c r="G12" i="10"/>
  <c r="G14" i="10" s="1"/>
  <c r="G16" i="10" s="1"/>
  <c r="F12" i="10"/>
  <c r="F14" i="10" s="1"/>
  <c r="E12" i="10"/>
  <c r="E14" i="10" s="1"/>
  <c r="E16" i="10" s="1"/>
  <c r="D12" i="10"/>
  <c r="D14" i="10" s="1"/>
  <c r="D16" i="10" s="1"/>
  <c r="C12" i="10"/>
  <c r="C14" i="10" s="1"/>
  <c r="N11" i="10"/>
  <c r="Q364" i="10" s="1" a="1"/>
  <c r="Q364" i="10" s="1"/>
  <c r="T364" i="10" s="1"/>
  <c r="M11" i="10"/>
  <c r="Q355" i="10" s="1" a="1"/>
  <c r="Q355" i="10" s="1"/>
  <c r="T355" i="10" s="1"/>
  <c r="L11" i="10"/>
  <c r="L15" i="10" s="1"/>
  <c r="K11" i="10"/>
  <c r="J11" i="10"/>
  <c r="I11" i="10"/>
  <c r="H11" i="10"/>
  <c r="Q202" i="10" s="1" a="1"/>
  <c r="Q202" i="10" s="1"/>
  <c r="T202" i="10" s="1"/>
  <c r="G11" i="10"/>
  <c r="G15" i="10" s="1"/>
  <c r="F11" i="10"/>
  <c r="F15" i="10" s="1"/>
  <c r="E11" i="10"/>
  <c r="E15" i="10" s="1"/>
  <c r="D11" i="10"/>
  <c r="D15" i="10" s="1"/>
  <c r="C11" i="10"/>
  <c r="C15" i="10" s="1"/>
  <c r="R10" i="10"/>
  <c r="B8" i="10" a="1"/>
  <c r="W226" i="10" s="1"/>
  <c r="F22" i="9" a="1"/>
  <c r="G262" i="9" s="1"/>
  <c r="D387" i="9"/>
  <c r="C387" i="9"/>
  <c r="D386" i="9"/>
  <c r="C386" i="9"/>
  <c r="D385" i="9"/>
  <c r="C385" i="9"/>
  <c r="D384" i="9"/>
  <c r="C384" i="9"/>
  <c r="D383" i="9"/>
  <c r="C383" i="9"/>
  <c r="D382" i="9"/>
  <c r="C382" i="9"/>
  <c r="D381" i="9"/>
  <c r="C381" i="9"/>
  <c r="D380" i="9"/>
  <c r="C380" i="9"/>
  <c r="D379" i="9"/>
  <c r="C379" i="9"/>
  <c r="D378" i="9"/>
  <c r="C378" i="9"/>
  <c r="D377" i="9"/>
  <c r="C377" i="9"/>
  <c r="D376" i="9"/>
  <c r="C376" i="9"/>
  <c r="D375" i="9"/>
  <c r="C375" i="9"/>
  <c r="D374" i="9"/>
  <c r="C374" i="9"/>
  <c r="D373" i="9"/>
  <c r="C373" i="9"/>
  <c r="D372" i="9"/>
  <c r="C372" i="9"/>
  <c r="D371" i="9"/>
  <c r="C371" i="9"/>
  <c r="D370" i="9"/>
  <c r="C370" i="9"/>
  <c r="D369" i="9"/>
  <c r="C369" i="9"/>
  <c r="D368" i="9"/>
  <c r="C368" i="9"/>
  <c r="D367" i="9"/>
  <c r="C367" i="9"/>
  <c r="D366" i="9"/>
  <c r="C366" i="9"/>
  <c r="D365" i="9"/>
  <c r="C365" i="9"/>
  <c r="D364" i="9"/>
  <c r="C364" i="9"/>
  <c r="D363" i="9"/>
  <c r="C363" i="9"/>
  <c r="D362" i="9"/>
  <c r="C362" i="9"/>
  <c r="D361" i="9"/>
  <c r="C361" i="9"/>
  <c r="D360" i="9"/>
  <c r="C360" i="9"/>
  <c r="D359" i="9"/>
  <c r="C359" i="9"/>
  <c r="D358" i="9"/>
  <c r="C358" i="9"/>
  <c r="D357" i="9"/>
  <c r="C357" i="9"/>
  <c r="D356" i="9"/>
  <c r="C356" i="9"/>
  <c r="D355" i="9"/>
  <c r="C355" i="9"/>
  <c r="D354" i="9"/>
  <c r="C354" i="9"/>
  <c r="D353" i="9"/>
  <c r="C353" i="9"/>
  <c r="D352" i="9"/>
  <c r="C352" i="9"/>
  <c r="D351" i="9"/>
  <c r="C351" i="9"/>
  <c r="D350" i="9"/>
  <c r="C350" i="9"/>
  <c r="D349" i="9"/>
  <c r="C349" i="9"/>
  <c r="D348" i="9"/>
  <c r="C348" i="9"/>
  <c r="D347" i="9"/>
  <c r="C347" i="9"/>
  <c r="D346" i="9"/>
  <c r="C346" i="9"/>
  <c r="D345" i="9"/>
  <c r="C345" i="9"/>
  <c r="D344" i="9"/>
  <c r="C344" i="9"/>
  <c r="D343" i="9"/>
  <c r="C343" i="9"/>
  <c r="D342" i="9"/>
  <c r="C342" i="9"/>
  <c r="D341" i="9"/>
  <c r="C341" i="9"/>
  <c r="D340" i="9"/>
  <c r="C340" i="9"/>
  <c r="D339" i="9"/>
  <c r="C339" i="9"/>
  <c r="D338" i="9"/>
  <c r="C338" i="9"/>
  <c r="D337" i="9"/>
  <c r="C337" i="9"/>
  <c r="D336" i="9"/>
  <c r="C336" i="9"/>
  <c r="D335" i="9"/>
  <c r="C335" i="9"/>
  <c r="D334" i="9"/>
  <c r="C334" i="9"/>
  <c r="D333" i="9"/>
  <c r="C333" i="9"/>
  <c r="D332" i="9"/>
  <c r="C332" i="9"/>
  <c r="D331" i="9"/>
  <c r="C331" i="9"/>
  <c r="D330" i="9"/>
  <c r="C330" i="9"/>
  <c r="D329" i="9"/>
  <c r="C329" i="9"/>
  <c r="D328" i="9"/>
  <c r="C328" i="9"/>
  <c r="D327" i="9"/>
  <c r="C327" i="9"/>
  <c r="D326" i="9"/>
  <c r="C326" i="9"/>
  <c r="D325" i="9"/>
  <c r="C325" i="9"/>
  <c r="D324" i="9"/>
  <c r="C324" i="9"/>
  <c r="D323" i="9"/>
  <c r="C323" i="9"/>
  <c r="D322" i="9"/>
  <c r="C322" i="9"/>
  <c r="D321" i="9"/>
  <c r="C321" i="9"/>
  <c r="D320" i="9"/>
  <c r="C320" i="9"/>
  <c r="D319" i="9"/>
  <c r="C319" i="9"/>
  <c r="D318" i="9"/>
  <c r="C318" i="9"/>
  <c r="D317" i="9"/>
  <c r="C317" i="9"/>
  <c r="D316" i="9"/>
  <c r="C316" i="9"/>
  <c r="D315" i="9"/>
  <c r="C315" i="9"/>
  <c r="D314" i="9"/>
  <c r="C314" i="9"/>
  <c r="D313" i="9"/>
  <c r="C313" i="9"/>
  <c r="D312" i="9"/>
  <c r="C312" i="9"/>
  <c r="D311" i="9"/>
  <c r="C311" i="9"/>
  <c r="D310" i="9"/>
  <c r="C310" i="9"/>
  <c r="D309" i="9"/>
  <c r="C309" i="9"/>
  <c r="D308" i="9"/>
  <c r="C308" i="9"/>
  <c r="D307" i="9"/>
  <c r="C307" i="9"/>
  <c r="D306" i="9"/>
  <c r="C306" i="9"/>
  <c r="D305" i="9"/>
  <c r="C305" i="9"/>
  <c r="D304" i="9"/>
  <c r="C304" i="9"/>
  <c r="D303" i="9"/>
  <c r="C303" i="9"/>
  <c r="D302" i="9"/>
  <c r="C302" i="9"/>
  <c r="D301" i="9"/>
  <c r="C301" i="9"/>
  <c r="D300" i="9"/>
  <c r="C300" i="9"/>
  <c r="D299" i="9"/>
  <c r="C299" i="9"/>
  <c r="D298" i="9"/>
  <c r="C298" i="9"/>
  <c r="D297" i="9"/>
  <c r="C297" i="9"/>
  <c r="D296" i="9"/>
  <c r="C296" i="9"/>
  <c r="D295" i="9"/>
  <c r="C295" i="9"/>
  <c r="D294" i="9"/>
  <c r="C294" i="9"/>
  <c r="D293" i="9"/>
  <c r="C293" i="9"/>
  <c r="D292" i="9"/>
  <c r="C292" i="9"/>
  <c r="D291" i="9"/>
  <c r="C291" i="9"/>
  <c r="D290" i="9"/>
  <c r="C290" i="9"/>
  <c r="D289" i="9"/>
  <c r="C289" i="9"/>
  <c r="D288" i="9"/>
  <c r="C288" i="9"/>
  <c r="D287" i="9"/>
  <c r="C287" i="9"/>
  <c r="D286" i="9"/>
  <c r="C286" i="9"/>
  <c r="D285" i="9"/>
  <c r="C285" i="9"/>
  <c r="D284" i="9"/>
  <c r="C284" i="9"/>
  <c r="D283" i="9"/>
  <c r="C283" i="9"/>
  <c r="D282" i="9"/>
  <c r="C282" i="9"/>
  <c r="D281" i="9"/>
  <c r="C281" i="9"/>
  <c r="D280" i="9"/>
  <c r="C280" i="9"/>
  <c r="D279" i="9"/>
  <c r="C279" i="9"/>
  <c r="D278" i="9"/>
  <c r="C278" i="9"/>
  <c r="D277" i="9"/>
  <c r="C277" i="9"/>
  <c r="D276" i="9"/>
  <c r="C276" i="9"/>
  <c r="D275" i="9"/>
  <c r="C275" i="9"/>
  <c r="D274" i="9"/>
  <c r="C274" i="9"/>
  <c r="D273" i="9"/>
  <c r="C273" i="9"/>
  <c r="D272" i="9"/>
  <c r="C272" i="9"/>
  <c r="D271" i="9"/>
  <c r="C271" i="9"/>
  <c r="D270" i="9"/>
  <c r="C270" i="9"/>
  <c r="D269" i="9"/>
  <c r="C269" i="9"/>
  <c r="D268" i="9"/>
  <c r="C268" i="9"/>
  <c r="D267" i="9"/>
  <c r="C267" i="9"/>
  <c r="D266" i="9"/>
  <c r="C266" i="9"/>
  <c r="D265" i="9"/>
  <c r="C265" i="9"/>
  <c r="D264" i="9"/>
  <c r="C264" i="9"/>
  <c r="D263" i="9"/>
  <c r="C263" i="9"/>
  <c r="D262" i="9"/>
  <c r="C262" i="9"/>
  <c r="D261" i="9"/>
  <c r="C261" i="9"/>
  <c r="D260" i="9"/>
  <c r="C260" i="9"/>
  <c r="D259" i="9"/>
  <c r="C259" i="9"/>
  <c r="D258" i="9"/>
  <c r="C258" i="9"/>
  <c r="D257" i="9"/>
  <c r="C257" i="9"/>
  <c r="D256" i="9"/>
  <c r="C256" i="9"/>
  <c r="D255" i="9"/>
  <c r="C255" i="9"/>
  <c r="D254" i="9"/>
  <c r="C254" i="9"/>
  <c r="D253" i="9"/>
  <c r="C253" i="9"/>
  <c r="D252" i="9"/>
  <c r="C252" i="9"/>
  <c r="D251" i="9"/>
  <c r="C251" i="9"/>
  <c r="D250" i="9"/>
  <c r="C250" i="9"/>
  <c r="D249" i="9"/>
  <c r="C249" i="9"/>
  <c r="D248" i="9"/>
  <c r="C248" i="9"/>
  <c r="D247" i="9"/>
  <c r="C247" i="9"/>
  <c r="D246" i="9"/>
  <c r="C246" i="9"/>
  <c r="D245" i="9"/>
  <c r="C245" i="9"/>
  <c r="D244" i="9"/>
  <c r="C244" i="9"/>
  <c r="D243" i="9"/>
  <c r="C243" i="9"/>
  <c r="D242" i="9"/>
  <c r="C242" i="9"/>
  <c r="D241" i="9"/>
  <c r="C241" i="9"/>
  <c r="D240" i="9"/>
  <c r="C240" i="9"/>
  <c r="D239" i="9"/>
  <c r="C239" i="9"/>
  <c r="D238" i="9"/>
  <c r="C238" i="9"/>
  <c r="D237" i="9"/>
  <c r="C237" i="9"/>
  <c r="D236" i="9"/>
  <c r="C236" i="9"/>
  <c r="D235" i="9"/>
  <c r="C235" i="9"/>
  <c r="D234" i="9"/>
  <c r="C234" i="9"/>
  <c r="D233" i="9"/>
  <c r="C233" i="9"/>
  <c r="D232" i="9"/>
  <c r="C232" i="9"/>
  <c r="D231" i="9"/>
  <c r="C231" i="9"/>
  <c r="D230" i="9"/>
  <c r="C230" i="9"/>
  <c r="D229" i="9"/>
  <c r="C229" i="9"/>
  <c r="D228" i="9"/>
  <c r="C228" i="9"/>
  <c r="D227" i="9"/>
  <c r="C227" i="9"/>
  <c r="D226" i="9"/>
  <c r="C226" i="9"/>
  <c r="D225" i="9"/>
  <c r="C225" i="9"/>
  <c r="D224" i="9"/>
  <c r="C224" i="9"/>
  <c r="D223" i="9"/>
  <c r="C223" i="9"/>
  <c r="D222" i="9"/>
  <c r="C222" i="9"/>
  <c r="D221" i="9"/>
  <c r="C221" i="9"/>
  <c r="D220" i="9"/>
  <c r="C220" i="9"/>
  <c r="D219" i="9"/>
  <c r="C219" i="9"/>
  <c r="D218" i="9"/>
  <c r="C218" i="9"/>
  <c r="D217" i="9"/>
  <c r="C217" i="9"/>
  <c r="D216" i="9"/>
  <c r="C216" i="9"/>
  <c r="D215" i="9"/>
  <c r="C215" i="9"/>
  <c r="D214" i="9"/>
  <c r="C214" i="9"/>
  <c r="D213" i="9"/>
  <c r="C213" i="9"/>
  <c r="D212" i="9"/>
  <c r="C212" i="9"/>
  <c r="D211" i="9"/>
  <c r="C211" i="9"/>
  <c r="D210" i="9"/>
  <c r="C210" i="9"/>
  <c r="D209" i="9"/>
  <c r="C209" i="9"/>
  <c r="D208" i="9"/>
  <c r="C208" i="9"/>
  <c r="D207" i="9"/>
  <c r="C207" i="9"/>
  <c r="D206" i="9"/>
  <c r="C206" i="9"/>
  <c r="D205" i="9"/>
  <c r="C205" i="9"/>
  <c r="D204" i="9"/>
  <c r="C204" i="9"/>
  <c r="D203" i="9"/>
  <c r="C203" i="9"/>
  <c r="D202" i="9"/>
  <c r="C202" i="9"/>
  <c r="D201" i="9"/>
  <c r="C201" i="9"/>
  <c r="D200" i="9"/>
  <c r="C200" i="9"/>
  <c r="D199" i="9"/>
  <c r="C199" i="9"/>
  <c r="D198" i="9"/>
  <c r="C198" i="9"/>
  <c r="D197" i="9"/>
  <c r="C197" i="9"/>
  <c r="D196" i="9"/>
  <c r="C196" i="9"/>
  <c r="D195" i="9"/>
  <c r="C195" i="9"/>
  <c r="D194" i="9"/>
  <c r="C194" i="9"/>
  <c r="D193" i="9"/>
  <c r="C193" i="9"/>
  <c r="D192" i="9"/>
  <c r="C192" i="9"/>
  <c r="D191" i="9"/>
  <c r="C191" i="9"/>
  <c r="D190" i="9"/>
  <c r="C190" i="9"/>
  <c r="D189" i="9"/>
  <c r="C189" i="9"/>
  <c r="D188" i="9"/>
  <c r="C188" i="9"/>
  <c r="D187" i="9"/>
  <c r="C187" i="9"/>
  <c r="D186" i="9"/>
  <c r="C186" i="9"/>
  <c r="D185" i="9"/>
  <c r="C185" i="9"/>
  <c r="D184" i="9"/>
  <c r="C184" i="9"/>
  <c r="D183" i="9"/>
  <c r="C183" i="9"/>
  <c r="D182" i="9"/>
  <c r="C182" i="9"/>
  <c r="D181" i="9"/>
  <c r="C181" i="9"/>
  <c r="D180" i="9"/>
  <c r="C180" i="9"/>
  <c r="D179" i="9"/>
  <c r="C179" i="9"/>
  <c r="D178" i="9"/>
  <c r="C178" i="9"/>
  <c r="D177" i="9"/>
  <c r="C177" i="9"/>
  <c r="D176" i="9"/>
  <c r="C176" i="9"/>
  <c r="D175" i="9"/>
  <c r="C175" i="9"/>
  <c r="D174" i="9"/>
  <c r="C174" i="9"/>
  <c r="D173" i="9"/>
  <c r="C173" i="9"/>
  <c r="D172" i="9"/>
  <c r="C172" i="9"/>
  <c r="D171" i="9"/>
  <c r="C171" i="9"/>
  <c r="D170" i="9"/>
  <c r="C170" i="9"/>
  <c r="D169" i="9"/>
  <c r="C169" i="9"/>
  <c r="D168" i="9"/>
  <c r="C168" i="9"/>
  <c r="D167" i="9"/>
  <c r="C167" i="9"/>
  <c r="D166" i="9"/>
  <c r="C166" i="9"/>
  <c r="D165" i="9"/>
  <c r="C165" i="9"/>
  <c r="D164" i="9"/>
  <c r="C164" i="9"/>
  <c r="D163" i="9"/>
  <c r="C163" i="9"/>
  <c r="D162" i="9"/>
  <c r="C162" i="9"/>
  <c r="D161" i="9"/>
  <c r="C161" i="9"/>
  <c r="D160" i="9"/>
  <c r="C160" i="9"/>
  <c r="D159" i="9"/>
  <c r="C159" i="9"/>
  <c r="D158" i="9"/>
  <c r="C158" i="9"/>
  <c r="D157" i="9"/>
  <c r="C157" i="9"/>
  <c r="D156" i="9"/>
  <c r="C156" i="9"/>
  <c r="D155" i="9"/>
  <c r="C155" i="9"/>
  <c r="D154" i="9"/>
  <c r="C154" i="9"/>
  <c r="D153" i="9"/>
  <c r="C153" i="9"/>
  <c r="D152" i="9"/>
  <c r="C152" i="9"/>
  <c r="D151" i="9"/>
  <c r="C151" i="9"/>
  <c r="D150" i="9"/>
  <c r="C150" i="9"/>
  <c r="D149" i="9"/>
  <c r="C149" i="9"/>
  <c r="D148" i="9"/>
  <c r="C148" i="9"/>
  <c r="D147" i="9"/>
  <c r="C147" i="9"/>
  <c r="D146" i="9"/>
  <c r="C146" i="9"/>
  <c r="D145" i="9"/>
  <c r="C145" i="9"/>
  <c r="D144" i="9"/>
  <c r="C144" i="9"/>
  <c r="D143" i="9"/>
  <c r="C143" i="9"/>
  <c r="D142" i="9"/>
  <c r="C142" i="9"/>
  <c r="D141" i="9"/>
  <c r="C141" i="9"/>
  <c r="D140" i="9"/>
  <c r="C140" i="9"/>
  <c r="D139" i="9"/>
  <c r="C139" i="9"/>
  <c r="D138" i="9"/>
  <c r="C138" i="9"/>
  <c r="D137" i="9"/>
  <c r="C137" i="9"/>
  <c r="D136" i="9"/>
  <c r="C136" i="9"/>
  <c r="D135" i="9"/>
  <c r="C135" i="9"/>
  <c r="D134" i="9"/>
  <c r="C134" i="9"/>
  <c r="D133" i="9"/>
  <c r="C133" i="9"/>
  <c r="D132" i="9"/>
  <c r="C132" i="9"/>
  <c r="D131" i="9"/>
  <c r="C131" i="9"/>
  <c r="D130" i="9"/>
  <c r="C130" i="9"/>
  <c r="D129" i="9"/>
  <c r="C129" i="9"/>
  <c r="D128" i="9"/>
  <c r="C128" i="9"/>
  <c r="D127" i="9"/>
  <c r="C127" i="9"/>
  <c r="D126" i="9"/>
  <c r="C126" i="9"/>
  <c r="D125" i="9"/>
  <c r="C125" i="9"/>
  <c r="D124" i="9"/>
  <c r="C124" i="9"/>
  <c r="D123" i="9"/>
  <c r="C123" i="9"/>
  <c r="D122" i="9"/>
  <c r="C122" i="9"/>
  <c r="D121" i="9"/>
  <c r="C121" i="9"/>
  <c r="D120" i="9"/>
  <c r="C120" i="9"/>
  <c r="D119" i="9"/>
  <c r="C119" i="9"/>
  <c r="D118" i="9"/>
  <c r="C118" i="9"/>
  <c r="D117" i="9"/>
  <c r="C117" i="9"/>
  <c r="D116" i="9"/>
  <c r="C116" i="9"/>
  <c r="D115" i="9"/>
  <c r="C115" i="9"/>
  <c r="D114" i="9"/>
  <c r="C114" i="9"/>
  <c r="D113" i="9"/>
  <c r="C113" i="9"/>
  <c r="D112" i="9"/>
  <c r="C112" i="9"/>
  <c r="D111" i="9"/>
  <c r="C111" i="9"/>
  <c r="D110" i="9"/>
  <c r="C110" i="9"/>
  <c r="D109" i="9"/>
  <c r="C109" i="9"/>
  <c r="D108" i="9"/>
  <c r="C108" i="9"/>
  <c r="D107" i="9"/>
  <c r="C107" i="9"/>
  <c r="D106" i="9"/>
  <c r="C106" i="9"/>
  <c r="D105" i="9"/>
  <c r="C105" i="9"/>
  <c r="D104" i="9"/>
  <c r="C104" i="9"/>
  <c r="D103" i="9"/>
  <c r="C103" i="9"/>
  <c r="D102" i="9"/>
  <c r="C102" i="9"/>
  <c r="D101" i="9"/>
  <c r="C101" i="9"/>
  <c r="D100" i="9"/>
  <c r="C100" i="9"/>
  <c r="D99" i="9"/>
  <c r="C99" i="9"/>
  <c r="D98" i="9"/>
  <c r="C98" i="9"/>
  <c r="D97" i="9"/>
  <c r="C97" i="9"/>
  <c r="D96" i="9"/>
  <c r="C96" i="9"/>
  <c r="D95" i="9"/>
  <c r="C95" i="9"/>
  <c r="D94" i="9"/>
  <c r="C94" i="9"/>
  <c r="D93" i="9"/>
  <c r="C93" i="9"/>
  <c r="D92" i="9"/>
  <c r="C92" i="9"/>
  <c r="D91" i="9"/>
  <c r="C91" i="9"/>
  <c r="D90" i="9"/>
  <c r="C90" i="9"/>
  <c r="D89" i="9"/>
  <c r="C89" i="9"/>
  <c r="D88" i="9"/>
  <c r="C88" i="9"/>
  <c r="D87" i="9"/>
  <c r="C87" i="9"/>
  <c r="D86" i="9"/>
  <c r="C86" i="9"/>
  <c r="D85" i="9"/>
  <c r="C85" i="9"/>
  <c r="D84" i="9"/>
  <c r="C84" i="9"/>
  <c r="D83" i="9"/>
  <c r="C83" i="9"/>
  <c r="D82" i="9"/>
  <c r="C82" i="9"/>
  <c r="D81" i="9"/>
  <c r="C81" i="9"/>
  <c r="D80" i="9"/>
  <c r="C80" i="9"/>
  <c r="D79" i="9"/>
  <c r="C79" i="9"/>
  <c r="D78" i="9"/>
  <c r="C78" i="9"/>
  <c r="D77" i="9"/>
  <c r="C77" i="9"/>
  <c r="D76" i="9"/>
  <c r="C76"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D40" i="9"/>
  <c r="C40" i="9"/>
  <c r="D39" i="9"/>
  <c r="C39" i="9"/>
  <c r="D38" i="9"/>
  <c r="C38" i="9"/>
  <c r="D37" i="9"/>
  <c r="C37" i="9"/>
  <c r="D36" i="9"/>
  <c r="C36" i="9"/>
  <c r="D35" i="9"/>
  <c r="C35" i="9"/>
  <c r="D34" i="9"/>
  <c r="C34" i="9"/>
  <c r="D33" i="9"/>
  <c r="C33" i="9"/>
  <c r="D32" i="9"/>
  <c r="C32" i="9"/>
  <c r="D31" i="9"/>
  <c r="C31" i="9"/>
  <c r="D30" i="9"/>
  <c r="C30" i="9"/>
  <c r="D29" i="9"/>
  <c r="C29" i="9"/>
  <c r="D28" i="9"/>
  <c r="C28" i="9"/>
  <c r="D27" i="9"/>
  <c r="C27" i="9"/>
  <c r="D26" i="9"/>
  <c r="C26" i="9"/>
  <c r="D25" i="9"/>
  <c r="C25" i="9"/>
  <c r="D24" i="9"/>
  <c r="C24" i="9"/>
  <c r="B24" i="9"/>
  <c r="B25" i="9" s="1"/>
  <c r="B26" i="9" s="1"/>
  <c r="B27" i="9" s="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B93" i="9" s="1"/>
  <c r="B94" i="9" s="1"/>
  <c r="B95" i="9" s="1"/>
  <c r="B96" i="9" s="1"/>
  <c r="B97" i="9" s="1"/>
  <c r="B98" i="9" s="1"/>
  <c r="B99" i="9" s="1"/>
  <c r="B100" i="9" s="1"/>
  <c r="B101" i="9" s="1"/>
  <c r="B102" i="9" s="1"/>
  <c r="B103" i="9" s="1"/>
  <c r="B104" i="9" s="1"/>
  <c r="B105" i="9" s="1"/>
  <c r="B106" i="9" s="1"/>
  <c r="B107" i="9" s="1"/>
  <c r="B108" i="9" s="1"/>
  <c r="B109" i="9" s="1"/>
  <c r="B110" i="9" s="1"/>
  <c r="B111" i="9" s="1"/>
  <c r="B112" i="9" s="1"/>
  <c r="B113" i="9" s="1"/>
  <c r="B114" i="9" s="1"/>
  <c r="B115" i="9" s="1"/>
  <c r="B116" i="9" s="1"/>
  <c r="B117" i="9" s="1"/>
  <c r="B118" i="9" s="1"/>
  <c r="B119" i="9" s="1"/>
  <c r="B120" i="9" s="1"/>
  <c r="B121" i="9" s="1"/>
  <c r="B122" i="9" s="1"/>
  <c r="B123" i="9" s="1"/>
  <c r="B124" i="9" s="1"/>
  <c r="B125" i="9" s="1"/>
  <c r="B126" i="9" s="1"/>
  <c r="B127" i="9" s="1"/>
  <c r="B128" i="9" s="1"/>
  <c r="B129" i="9" s="1"/>
  <c r="B130" i="9" s="1"/>
  <c r="B131" i="9" s="1"/>
  <c r="B132" i="9" s="1"/>
  <c r="B133" i="9" s="1"/>
  <c r="B134" i="9" s="1"/>
  <c r="B135" i="9" s="1"/>
  <c r="B136" i="9" s="1"/>
  <c r="B137" i="9" s="1"/>
  <c r="B138" i="9" s="1"/>
  <c r="B139" i="9" s="1"/>
  <c r="B140" i="9" s="1"/>
  <c r="B141" i="9" s="1"/>
  <c r="B142" i="9" s="1"/>
  <c r="B143" i="9" s="1"/>
  <c r="B144" i="9" s="1"/>
  <c r="B145" i="9" s="1"/>
  <c r="B146" i="9" s="1"/>
  <c r="B147" i="9" s="1"/>
  <c r="B148" i="9" s="1"/>
  <c r="B149" i="9" s="1"/>
  <c r="B150" i="9" s="1"/>
  <c r="B151" i="9" s="1"/>
  <c r="B152" i="9" s="1"/>
  <c r="B153" i="9" s="1"/>
  <c r="B154" i="9" s="1"/>
  <c r="B155" i="9" s="1"/>
  <c r="B156" i="9" s="1"/>
  <c r="B157" i="9" s="1"/>
  <c r="B158" i="9" s="1"/>
  <c r="B159" i="9" s="1"/>
  <c r="B160" i="9" s="1"/>
  <c r="B161" i="9" s="1"/>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B195" i="9" s="1"/>
  <c r="B196" i="9" s="1"/>
  <c r="B197" i="9" s="1"/>
  <c r="B198" i="9" s="1"/>
  <c r="B199" i="9" s="1"/>
  <c r="B200" i="9" s="1"/>
  <c r="B201" i="9" s="1"/>
  <c r="B202" i="9" s="1"/>
  <c r="B203" i="9" s="1"/>
  <c r="B204" i="9" s="1"/>
  <c r="B205" i="9" s="1"/>
  <c r="B206" i="9" s="1"/>
  <c r="B207" i="9" s="1"/>
  <c r="B208" i="9" s="1"/>
  <c r="B209" i="9" s="1"/>
  <c r="B210" i="9" s="1"/>
  <c r="B211" i="9" s="1"/>
  <c r="B212" i="9" s="1"/>
  <c r="B213" i="9" s="1"/>
  <c r="B214" i="9" s="1"/>
  <c r="B215" i="9" s="1"/>
  <c r="B216" i="9" s="1"/>
  <c r="B217" i="9" s="1"/>
  <c r="B218" i="9" s="1"/>
  <c r="B219" i="9" s="1"/>
  <c r="B220" i="9" s="1"/>
  <c r="B221" i="9" s="1"/>
  <c r="B222" i="9" s="1"/>
  <c r="B223" i="9" s="1"/>
  <c r="B224" i="9" s="1"/>
  <c r="B225" i="9" s="1"/>
  <c r="B226" i="9" s="1"/>
  <c r="B227" i="9" s="1"/>
  <c r="B228" i="9" s="1"/>
  <c r="B229" i="9" s="1"/>
  <c r="B230" i="9" s="1"/>
  <c r="B231" i="9" s="1"/>
  <c r="B232" i="9" s="1"/>
  <c r="B233" i="9" s="1"/>
  <c r="B234" i="9" s="1"/>
  <c r="B235" i="9" s="1"/>
  <c r="B236" i="9" s="1"/>
  <c r="B237" i="9" s="1"/>
  <c r="B238" i="9" s="1"/>
  <c r="B239" i="9" s="1"/>
  <c r="B240" i="9" s="1"/>
  <c r="B241" i="9" s="1"/>
  <c r="B242" i="9" s="1"/>
  <c r="B243" i="9" s="1"/>
  <c r="B244" i="9" s="1"/>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B272" i="9" s="1"/>
  <c r="B273" i="9" s="1"/>
  <c r="B274" i="9" s="1"/>
  <c r="B275" i="9" s="1"/>
  <c r="B276" i="9" s="1"/>
  <c r="B277" i="9" s="1"/>
  <c r="B278" i="9" s="1"/>
  <c r="B279" i="9" s="1"/>
  <c r="B280" i="9" s="1"/>
  <c r="B281" i="9" s="1"/>
  <c r="B282" i="9" s="1"/>
  <c r="B283" i="9" s="1"/>
  <c r="B284" i="9" s="1"/>
  <c r="B285" i="9" s="1"/>
  <c r="B286" i="9" s="1"/>
  <c r="B287" i="9" s="1"/>
  <c r="B288" i="9" s="1"/>
  <c r="B289" i="9" s="1"/>
  <c r="B290" i="9" s="1"/>
  <c r="B291" i="9" s="1"/>
  <c r="B292" i="9" s="1"/>
  <c r="B293" i="9" s="1"/>
  <c r="B294" i="9" s="1"/>
  <c r="B295" i="9" s="1"/>
  <c r="B296" i="9" s="1"/>
  <c r="B297" i="9" s="1"/>
  <c r="B298" i="9" s="1"/>
  <c r="B299" i="9" s="1"/>
  <c r="B300" i="9" s="1"/>
  <c r="B301" i="9" s="1"/>
  <c r="B302" i="9" s="1"/>
  <c r="B303" i="9" s="1"/>
  <c r="B304" i="9" s="1"/>
  <c r="B305" i="9" s="1"/>
  <c r="B306" i="9" s="1"/>
  <c r="B307" i="9" s="1"/>
  <c r="B308" i="9" s="1"/>
  <c r="B309" i="9" s="1"/>
  <c r="B310" i="9" s="1"/>
  <c r="B311" i="9" s="1"/>
  <c r="B312" i="9" s="1"/>
  <c r="B313" i="9" s="1"/>
  <c r="B314" i="9" s="1"/>
  <c r="B315" i="9" s="1"/>
  <c r="B316" i="9" s="1"/>
  <c r="B317" i="9" s="1"/>
  <c r="B318" i="9" s="1"/>
  <c r="B319" i="9" s="1"/>
  <c r="B320" i="9" s="1"/>
  <c r="B321" i="9" s="1"/>
  <c r="B322" i="9" s="1"/>
  <c r="B323" i="9" s="1"/>
  <c r="B324" i="9" s="1"/>
  <c r="B325" i="9" s="1"/>
  <c r="B326" i="9" s="1"/>
  <c r="B327" i="9" s="1"/>
  <c r="B328" i="9" s="1"/>
  <c r="B329" i="9" s="1"/>
  <c r="B330" i="9" s="1"/>
  <c r="B331" i="9" s="1"/>
  <c r="B332" i="9" s="1"/>
  <c r="B333" i="9" s="1"/>
  <c r="B334" i="9" s="1"/>
  <c r="B335" i="9" s="1"/>
  <c r="B336" i="9" s="1"/>
  <c r="B337" i="9" s="1"/>
  <c r="B338" i="9" s="1"/>
  <c r="B339" i="9" s="1"/>
  <c r="B340" i="9" s="1"/>
  <c r="B341" i="9" s="1"/>
  <c r="B342" i="9" s="1"/>
  <c r="B343" i="9" s="1"/>
  <c r="B344" i="9" s="1"/>
  <c r="B345" i="9" s="1"/>
  <c r="B346" i="9" s="1"/>
  <c r="B347" i="9" s="1"/>
  <c r="B348" i="9" s="1"/>
  <c r="B349" i="9" s="1"/>
  <c r="B350" i="9" s="1"/>
  <c r="B351" i="9" s="1"/>
  <c r="B352" i="9" s="1"/>
  <c r="B353" i="9" s="1"/>
  <c r="B354" i="9" s="1"/>
  <c r="B355" i="9" s="1"/>
  <c r="B356" i="9" s="1"/>
  <c r="B357" i="9" s="1"/>
  <c r="B358" i="9" s="1"/>
  <c r="B359" i="9" s="1"/>
  <c r="B360" i="9" s="1"/>
  <c r="B361" i="9" s="1"/>
  <c r="B362" i="9" s="1"/>
  <c r="B363" i="9" s="1"/>
  <c r="B364" i="9" s="1"/>
  <c r="B365" i="9" s="1"/>
  <c r="B366" i="9" s="1"/>
  <c r="B367" i="9" s="1"/>
  <c r="B368" i="9" s="1"/>
  <c r="B369" i="9" s="1"/>
  <c r="B370" i="9" s="1"/>
  <c r="B371" i="9" s="1"/>
  <c r="B372" i="9" s="1"/>
  <c r="B373" i="9" s="1"/>
  <c r="B374" i="9" s="1"/>
  <c r="B375" i="9" s="1"/>
  <c r="B376" i="9" s="1"/>
  <c r="B377" i="9" s="1"/>
  <c r="B378" i="9" s="1"/>
  <c r="B379" i="9" s="1"/>
  <c r="B380" i="9" s="1"/>
  <c r="B381" i="9" s="1"/>
  <c r="B382" i="9" s="1"/>
  <c r="B383" i="9" s="1"/>
  <c r="B384" i="9" s="1"/>
  <c r="B385" i="9" s="1"/>
  <c r="B386" i="9" s="1"/>
  <c r="B387" i="9" s="1"/>
  <c r="D23" i="9"/>
  <c r="C23" i="9"/>
  <c r="G66" i="9"/>
  <c r="C20" i="9"/>
  <c r="X64" i="9"/>
  <c r="R10" i="8"/>
  <c r="R10" i="1"/>
  <c r="W385" i="9" l="1"/>
  <c r="V380" i="9"/>
  <c r="X374" i="9"/>
  <c r="W369" i="9"/>
  <c r="V364" i="9"/>
  <c r="X358" i="9"/>
  <c r="W353" i="9"/>
  <c r="V348" i="9"/>
  <c r="X342" i="9"/>
  <c r="W337" i="9"/>
  <c r="V332" i="9"/>
  <c r="X326" i="9"/>
  <c r="W321" i="9"/>
  <c r="V316" i="9"/>
  <c r="X310" i="9"/>
  <c r="W305" i="9"/>
  <c r="V300" i="9"/>
  <c r="X294" i="9"/>
  <c r="W289" i="9"/>
  <c r="X283" i="9"/>
  <c r="X267" i="9"/>
  <c r="W246" i="9"/>
  <c r="V225" i="9"/>
  <c r="X203" i="9"/>
  <c r="X383" i="9"/>
  <c r="W378" i="9"/>
  <c r="V373" i="9"/>
  <c r="X367" i="9"/>
  <c r="W362" i="9"/>
  <c r="V357" i="9"/>
  <c r="X351" i="9"/>
  <c r="W346" i="9"/>
  <c r="V341" i="9"/>
  <c r="X335" i="9"/>
  <c r="W330" i="9"/>
  <c r="V325" i="9"/>
  <c r="X319" i="9"/>
  <c r="W314" i="9"/>
  <c r="V309" i="9"/>
  <c r="X303" i="9"/>
  <c r="W298" i="9"/>
  <c r="V293" i="9"/>
  <c r="X287" i="9"/>
  <c r="X279" i="9"/>
  <c r="X259" i="9"/>
  <c r="W238" i="9"/>
  <c r="V217" i="9"/>
  <c r="W361" i="9"/>
  <c r="V356" i="9"/>
  <c r="X350" i="9"/>
  <c r="W345" i="9"/>
  <c r="V340" i="9"/>
  <c r="X334" i="9"/>
  <c r="W329" i="9"/>
  <c r="V324" i="9"/>
  <c r="X318" i="9"/>
  <c r="W313" i="9"/>
  <c r="V308" i="9"/>
  <c r="X302" i="9"/>
  <c r="W297" i="9"/>
  <c r="V292" i="9"/>
  <c r="X286" i="9"/>
  <c r="W278" i="9"/>
  <c r="V257" i="9"/>
  <c r="X235" i="9"/>
  <c r="W214" i="9"/>
  <c r="V383" i="10"/>
  <c r="V380" i="10"/>
  <c r="V367" i="10"/>
  <c r="V359" i="10"/>
  <c r="R360" i="10" a="1"/>
  <c r="R360" i="10" s="1"/>
  <c r="R365" i="10" a="1"/>
  <c r="R365" i="10" s="1"/>
  <c r="R368" i="10" a="1"/>
  <c r="R368" i="10" s="1"/>
  <c r="R376" i="10" a="1"/>
  <c r="R376" i="10" s="1"/>
  <c r="R381" i="10" a="1"/>
  <c r="R381" i="10" s="1"/>
  <c r="R357" i="10" a="1"/>
  <c r="R357" i="10" s="1"/>
  <c r="R362" i="10" a="1"/>
  <c r="R362" i="10" s="1"/>
  <c r="R373" i="10" a="1"/>
  <c r="R373" i="10" s="1"/>
  <c r="R378" i="10" a="1"/>
  <c r="R378" i="10" s="1"/>
  <c r="R366" i="10" a="1"/>
  <c r="R366" i="10" s="1"/>
  <c r="R370" i="10" a="1"/>
  <c r="R370" i="10" s="1"/>
  <c r="R382" i="10" a="1"/>
  <c r="R382" i="10" s="1"/>
  <c r="R356" i="10" a="1"/>
  <c r="R356" i="10" s="1"/>
  <c r="S356" i="10" s="1"/>
  <c r="Q384" i="10" a="1"/>
  <c r="Q384" i="10" s="1"/>
  <c r="T384" i="10" s="1"/>
  <c r="R375" i="10" a="1"/>
  <c r="R375" i="10" s="1"/>
  <c r="R364" i="10" a="1"/>
  <c r="R364" i="10" s="1"/>
  <c r="K14" i="10"/>
  <c r="K16" i="10" s="1"/>
  <c r="P266" i="10" a="1"/>
  <c r="P266" i="10" s="1"/>
  <c r="P272" i="10" a="1"/>
  <c r="P272" i="10" s="1"/>
  <c r="P279" i="10" a="1"/>
  <c r="P279" i="10" s="1"/>
  <c r="P287" i="10" a="1"/>
  <c r="P287" i="10" s="1"/>
  <c r="P292" i="10" a="1"/>
  <c r="P292" i="10" s="1"/>
  <c r="P270" i="10" a="1"/>
  <c r="P270" i="10" s="1"/>
  <c r="P267" i="10" a="1"/>
  <c r="P267" i="10" s="1"/>
  <c r="P277" i="10" a="1"/>
  <c r="P277" i="10" s="1"/>
  <c r="P280" i="10" a="1"/>
  <c r="P280" i="10" s="1"/>
  <c r="P288" i="10" a="1"/>
  <c r="P288" i="10" s="1"/>
  <c r="P268" i="10" a="1"/>
  <c r="P268" i="10" s="1"/>
  <c r="P285" i="10" a="1"/>
  <c r="P285" i="10" s="1"/>
  <c r="P290" i="10" a="1"/>
  <c r="P290" i="10" s="1"/>
  <c r="P269" i="10" a="1"/>
  <c r="P269" i="10" s="1"/>
  <c r="P283" i="10" a="1"/>
  <c r="P283" i="10" s="1"/>
  <c r="P286" i="10" a="1"/>
  <c r="P286" i="10" s="1"/>
  <c r="P271" i="10" a="1"/>
  <c r="P271" i="10" s="1"/>
  <c r="P291" i="10" a="1"/>
  <c r="P291" i="10" s="1"/>
  <c r="P284" i="10" a="1"/>
  <c r="P284" i="10" s="1"/>
  <c r="S284" i="10" s="1"/>
  <c r="P278" i="10" a="1"/>
  <c r="P278" i="10" s="1"/>
  <c r="P293" i="10" a="1"/>
  <c r="P293" i="10" s="1"/>
  <c r="P282" i="10" a="1"/>
  <c r="P282" i="10" s="1"/>
  <c r="P274" i="10" a="1"/>
  <c r="P274" i="10" s="1"/>
  <c r="P294" i="10" a="1"/>
  <c r="P294" i="10" s="1"/>
  <c r="P384" i="10" a="1"/>
  <c r="P384" i="10" s="1"/>
  <c r="R383" i="10" a="1"/>
  <c r="R383" i="10" s="1"/>
  <c r="R380" i="10" a="1"/>
  <c r="R380" i="10" s="1"/>
  <c r="Q375" i="10" a="1"/>
  <c r="Q375" i="10" s="1"/>
  <c r="T375" i="10" s="1"/>
  <c r="Q372" i="10" a="1"/>
  <c r="Q372" i="10" s="1"/>
  <c r="T372" i="10" s="1"/>
  <c r="X370" i="10"/>
  <c r="R367" i="10" a="1"/>
  <c r="R367" i="10" s="1"/>
  <c r="R359" i="10" a="1"/>
  <c r="R359" i="10" s="1"/>
  <c r="P356" i="10" a="1"/>
  <c r="P356" i="10" s="1"/>
  <c r="X354" i="10"/>
  <c r="Q351" i="10" a="1"/>
  <c r="Q351" i="10" s="1"/>
  <c r="T351" i="10" s="1"/>
  <c r="Q348" i="10" a="1"/>
  <c r="Q348" i="10" s="1"/>
  <c r="T348" i="10" s="1"/>
  <c r="X342" i="10"/>
  <c r="Q340" i="10" a="1"/>
  <c r="Q340" i="10" s="1"/>
  <c r="T340" i="10" s="1"/>
  <c r="X335" i="10"/>
  <c r="V318" i="10"/>
  <c r="V312" i="10"/>
  <c r="X288" i="10"/>
  <c r="W270" i="10"/>
  <c r="X227" i="10"/>
  <c r="N15" i="10"/>
  <c r="Q357" i="10" a="1"/>
  <c r="Q357" i="10" s="1"/>
  <c r="T357" i="10" s="1"/>
  <c r="Q362" i="10" a="1"/>
  <c r="Q362" i="10" s="1"/>
  <c r="T362" i="10" s="1"/>
  <c r="Q373" i="10" a="1"/>
  <c r="Q373" i="10" s="1"/>
  <c r="T373" i="10" s="1"/>
  <c r="Q378" i="10" a="1"/>
  <c r="Q378" i="10" s="1"/>
  <c r="T378" i="10" s="1"/>
  <c r="Q366" i="10" a="1"/>
  <c r="Q366" i="10" s="1"/>
  <c r="T366" i="10" s="1"/>
  <c r="Q370" i="10" a="1"/>
  <c r="Q370" i="10" s="1"/>
  <c r="T370" i="10" s="1"/>
  <c r="Z370" i="10" s="1"/>
  <c r="Q382" i="10" a="1"/>
  <c r="Q382" i="10" s="1"/>
  <c r="T382" i="10" s="1"/>
  <c r="Q358" i="10" a="1"/>
  <c r="Q358" i="10" s="1"/>
  <c r="T358" i="10" s="1"/>
  <c r="Q363" i="10" a="1"/>
  <c r="Q363" i="10" s="1"/>
  <c r="T363" i="10" s="1"/>
  <c r="Q374" i="10" a="1"/>
  <c r="Q374" i="10" s="1"/>
  <c r="T374" i="10" s="1"/>
  <c r="Q379" i="10" a="1"/>
  <c r="Q379" i="10" s="1"/>
  <c r="T379" i="10" s="1"/>
  <c r="Q360" i="10" a="1"/>
  <c r="Q360" i="10" s="1"/>
  <c r="T360" i="10" s="1"/>
  <c r="Q365" i="10" a="1"/>
  <c r="Q365" i="10" s="1"/>
  <c r="T365" i="10" s="1"/>
  <c r="Q368" i="10" a="1"/>
  <c r="Q368" i="10" s="1"/>
  <c r="T368" i="10" s="1"/>
  <c r="Q376" i="10" a="1"/>
  <c r="Q376" i="10" s="1"/>
  <c r="T376" i="10" s="1"/>
  <c r="Q381" i="10" a="1"/>
  <c r="Q381" i="10" s="1"/>
  <c r="T381" i="10" s="1"/>
  <c r="L14" i="10"/>
  <c r="L16" i="10" s="1"/>
  <c r="P300" i="10" a="1"/>
  <c r="P300" i="10" s="1"/>
  <c r="P303" i="10" a="1"/>
  <c r="P303" i="10" s="1"/>
  <c r="P302" i="10" a="1"/>
  <c r="P302" i="10" s="1"/>
  <c r="P308" i="10" a="1"/>
  <c r="P308" i="10" s="1"/>
  <c r="P315" i="10" a="1"/>
  <c r="P315" i="10" s="1"/>
  <c r="P318" i="10" a="1"/>
  <c r="P318" i="10" s="1"/>
  <c r="P301" i="10" a="1"/>
  <c r="P301" i="10" s="1"/>
  <c r="P304" i="10" a="1"/>
  <c r="P304" i="10" s="1"/>
  <c r="P311" i="10" a="1"/>
  <c r="P311" i="10" s="1"/>
  <c r="P324" i="10" a="1"/>
  <c r="P324" i="10" s="1"/>
  <c r="P296" i="10" a="1"/>
  <c r="P296" i="10" s="1"/>
  <c r="P316" i="10" a="1"/>
  <c r="P316" i="10" s="1"/>
  <c r="P319" i="10" a="1"/>
  <c r="P319" i="10" s="1"/>
  <c r="P295" i="10" a="1"/>
  <c r="P295" i="10" s="1"/>
  <c r="S295" i="10" s="1"/>
  <c r="P299" i="10" a="1"/>
  <c r="P299" i="10" s="1"/>
  <c r="P312" i="10" a="1"/>
  <c r="P312" i="10" s="1"/>
  <c r="P320" i="10" a="1"/>
  <c r="P320" i="10" s="1"/>
  <c r="P314" i="10" a="1"/>
  <c r="P314" i="10" s="1"/>
  <c r="P322" i="10" a="1"/>
  <c r="P322" i="10" s="1"/>
  <c r="P298" i="10" a="1"/>
  <c r="P298" i="10" s="1"/>
  <c r="S298" i="10" s="1"/>
  <c r="P310" i="10" a="1"/>
  <c r="P310" i="10" s="1"/>
  <c r="P323" i="10" a="1"/>
  <c r="P323" i="10" s="1"/>
  <c r="P307" i="10" a="1"/>
  <c r="P307" i="10" s="1"/>
  <c r="P309" i="10" a="1"/>
  <c r="P309" i="10" s="1"/>
  <c r="H15" i="10"/>
  <c r="X386" i="10"/>
  <c r="Q383" i="10" a="1"/>
  <c r="Q383" i="10" s="1"/>
  <c r="T383" i="10" s="1"/>
  <c r="Q380" i="10" a="1"/>
  <c r="Q380" i="10" s="1"/>
  <c r="T380" i="10" s="1"/>
  <c r="X378" i="10"/>
  <c r="P375" i="10" a="1"/>
  <c r="P375" i="10" s="1"/>
  <c r="X373" i="10"/>
  <c r="P372" i="10" a="1"/>
  <c r="P372" i="10" s="1"/>
  <c r="W370" i="10"/>
  <c r="Q367" i="10" a="1"/>
  <c r="Q367" i="10" s="1"/>
  <c r="T367" i="10" s="1"/>
  <c r="P364" i="10" a="1"/>
  <c r="P364" i="10" s="1"/>
  <c r="X362" i="10"/>
  <c r="Q359" i="10" a="1"/>
  <c r="Q359" i="10" s="1"/>
  <c r="T359" i="10" s="1"/>
  <c r="X357" i="10"/>
  <c r="W354" i="10"/>
  <c r="X352" i="10"/>
  <c r="P351" i="10" a="1"/>
  <c r="P351" i="10" s="1"/>
  <c r="S351" i="10" s="1"/>
  <c r="X349" i="10"/>
  <c r="P348" i="10" a="1"/>
  <c r="P348" i="10" s="1"/>
  <c r="X346" i="10"/>
  <c r="Q344" i="10" a="1"/>
  <c r="Q344" i="10" s="1"/>
  <c r="T344" i="10" s="1"/>
  <c r="V342" i="10"/>
  <c r="R334" i="10" a="1"/>
  <c r="R334" i="10" s="1"/>
  <c r="R329" i="10" a="1"/>
  <c r="R329" i="10" s="1"/>
  <c r="W323" i="10"/>
  <c r="P317" i="10" a="1"/>
  <c r="P317" i="10" s="1"/>
  <c r="W306" i="10"/>
  <c r="X61" i="10"/>
  <c r="W202" i="10"/>
  <c r="Z202" i="10" s="1"/>
  <c r="V205" i="10"/>
  <c r="W208" i="10"/>
  <c r="X209" i="10"/>
  <c r="V210" i="10"/>
  <c r="X212" i="10"/>
  <c r="X215" i="10"/>
  <c r="V216" i="10"/>
  <c r="W217" i="10"/>
  <c r="W220" i="10"/>
  <c r="W223" i="10"/>
  <c r="V225" i="10"/>
  <c r="V228" i="10"/>
  <c r="X230" i="10"/>
  <c r="V231" i="10"/>
  <c r="W238" i="10"/>
  <c r="V243" i="10"/>
  <c r="X246" i="10"/>
  <c r="X251" i="10"/>
  <c r="V252" i="10"/>
  <c r="W255" i="10"/>
  <c r="X259" i="10"/>
  <c r="V260" i="10"/>
  <c r="X262" i="10"/>
  <c r="V263" i="10"/>
  <c r="X202" i="10"/>
  <c r="W205" i="10"/>
  <c r="X208" i="10"/>
  <c r="W210" i="10"/>
  <c r="V213" i="10"/>
  <c r="W216" i="10"/>
  <c r="X217" i="10"/>
  <c r="V218" i="10"/>
  <c r="X220" i="10"/>
  <c r="X223" i="10"/>
  <c r="V224" i="10"/>
  <c r="W225" i="10"/>
  <c r="W228" i="10"/>
  <c r="W231" i="10"/>
  <c r="V233" i="10"/>
  <c r="V236" i="10"/>
  <c r="X238" i="10"/>
  <c r="V239" i="10"/>
  <c r="W243" i="10"/>
  <c r="V247" i="10"/>
  <c r="W252" i="10"/>
  <c r="X255" i="10"/>
  <c r="V256" i="10"/>
  <c r="V257" i="10"/>
  <c r="W260" i="10"/>
  <c r="W263" i="10"/>
  <c r="V265" i="10"/>
  <c r="V203" i="10"/>
  <c r="X205" i="10"/>
  <c r="X210" i="10"/>
  <c r="V211" i="10"/>
  <c r="W213" i="10"/>
  <c r="X216" i="10"/>
  <c r="W218" i="10"/>
  <c r="V221" i="10"/>
  <c r="W224" i="10"/>
  <c r="X225" i="10"/>
  <c r="V226" i="10"/>
  <c r="X228" i="10"/>
  <c r="X231" i="10"/>
  <c r="V232" i="10"/>
  <c r="W233" i="10"/>
  <c r="W236" i="10"/>
  <c r="W239" i="10"/>
  <c r="X243" i="10"/>
  <c r="V244" i="10"/>
  <c r="W247" i="10"/>
  <c r="V249" i="10"/>
  <c r="X252" i="10"/>
  <c r="V253" i="10"/>
  <c r="W256" i="10"/>
  <c r="W257" i="10"/>
  <c r="X260" i="10"/>
  <c r="X263" i="10"/>
  <c r="V264" i="10"/>
  <c r="W265" i="10"/>
  <c r="X203" i="10"/>
  <c r="W206" i="10"/>
  <c r="X211" i="10"/>
  <c r="V214" i="10"/>
  <c r="W219" i="10"/>
  <c r="X221" i="10"/>
  <c r="X226" i="10"/>
  <c r="V227" i="10"/>
  <c r="W229" i="10"/>
  <c r="X232" i="10"/>
  <c r="W234" i="10"/>
  <c r="V237" i="10"/>
  <c r="W240" i="10"/>
  <c r="W241" i="10"/>
  <c r="X244" i="10"/>
  <c r="V245" i="10"/>
  <c r="W248" i="10"/>
  <c r="X249" i="10"/>
  <c r="V250" i="10"/>
  <c r="X253" i="10"/>
  <c r="V258" i="10"/>
  <c r="W261" i="10"/>
  <c r="X264" i="10"/>
  <c r="W266" i="10"/>
  <c r="W204" i="10"/>
  <c r="W207" i="10"/>
  <c r="V209" i="10"/>
  <c r="V212" i="10"/>
  <c r="X214" i="10"/>
  <c r="V215" i="10"/>
  <c r="W209" i="10"/>
  <c r="X213" i="10"/>
  <c r="W215" i="10"/>
  <c r="V217" i="10"/>
  <c r="V220" i="10"/>
  <c r="V223" i="10"/>
  <c r="X242" i="10"/>
  <c r="V255" i="10"/>
  <c r="W268" i="10"/>
  <c r="V271" i="10"/>
  <c r="X274" i="10"/>
  <c r="V275" i="10"/>
  <c r="V278" i="10"/>
  <c r="X282" i="10"/>
  <c r="W285" i="10"/>
  <c r="W290" i="10"/>
  <c r="X293" i="10"/>
  <c r="X296" i="10"/>
  <c r="X297" i="10"/>
  <c r="V298" i="10"/>
  <c r="V301" i="10"/>
  <c r="W203" i="10"/>
  <c r="V207" i="10"/>
  <c r="V219" i="10"/>
  <c r="X233" i="10"/>
  <c r="X236" i="10"/>
  <c r="X239" i="10"/>
  <c r="V241" i="10"/>
  <c r="W244" i="10"/>
  <c r="X247" i="10"/>
  <c r="W249" i="10"/>
  <c r="X257" i="10"/>
  <c r="X265" i="10"/>
  <c r="X268" i="10"/>
  <c r="V269" i="10"/>
  <c r="W271" i="10"/>
  <c r="W275" i="10"/>
  <c r="X207" i="10"/>
  <c r="X219" i="10"/>
  <c r="V222" i="10"/>
  <c r="W227" i="10"/>
  <c r="V235" i="10"/>
  <c r="X241" i="10"/>
  <c r="V254" i="10"/>
  <c r="W269" i="10"/>
  <c r="X271" i="10"/>
  <c r="X275" i="10"/>
  <c r="V276" i="10"/>
  <c r="X278" i="10"/>
  <c r="W283" i="10"/>
  <c r="W286" i="10"/>
  <c r="W291" i="10"/>
  <c r="W294" i="10"/>
  <c r="X298" i="10"/>
  <c r="V299" i="10"/>
  <c r="X301" i="10"/>
  <c r="V302" i="10"/>
  <c r="W212" i="10"/>
  <c r="W214" i="10"/>
  <c r="X222" i="10"/>
  <c r="W230" i="10"/>
  <c r="X235" i="10"/>
  <c r="V238" i="10"/>
  <c r="W246" i="10"/>
  <c r="W251" i="10"/>
  <c r="X254" i="10"/>
  <c r="W259" i="10"/>
  <c r="W262" i="10"/>
  <c r="V270" i="10"/>
  <c r="W272" i="10"/>
  <c r="W273" i="10"/>
  <c r="X276" i="10"/>
  <c r="W279" i="10"/>
  <c r="V281" i="10"/>
  <c r="V284" i="10"/>
  <c r="W287" i="10"/>
  <c r="V289" i="10"/>
  <c r="W292" i="10"/>
  <c r="V295" i="10"/>
  <c r="X299" i="10"/>
  <c r="X302" i="10"/>
  <c r="X204" i="10"/>
  <c r="X206" i="10"/>
  <c r="X229" i="10"/>
  <c r="X234" i="10"/>
  <c r="W237" i="10"/>
  <c r="X240" i="10"/>
  <c r="V242" i="10"/>
  <c r="W245" i="10"/>
  <c r="X248" i="10"/>
  <c r="W250" i="10"/>
  <c r="W258" i="10"/>
  <c r="X261" i="10"/>
  <c r="X266" i="10"/>
  <c r="W267" i="10"/>
  <c r="X270" i="10"/>
  <c r="V274" i="10"/>
  <c r="W277" i="10"/>
  <c r="W280" i="10"/>
  <c r="X281" i="10"/>
  <c r="V282" i="10"/>
  <c r="X284" i="10"/>
  <c r="X224" i="10"/>
  <c r="X245" i="10"/>
  <c r="W254" i="10"/>
  <c r="X258" i="10"/>
  <c r="V273" i="10"/>
  <c r="V277" i="10"/>
  <c r="V280" i="10"/>
  <c r="V293" i="10"/>
  <c r="X294" i="10"/>
  <c r="W298" i="10"/>
  <c r="X306" i="10"/>
  <c r="V307" i="10"/>
  <c r="X309" i="10"/>
  <c r="W312" i="10"/>
  <c r="W313" i="10"/>
  <c r="V317" i="10"/>
  <c r="W320" i="10"/>
  <c r="X321" i="10"/>
  <c r="V322" i="10"/>
  <c r="X325" i="10"/>
  <c r="V326" i="10"/>
  <c r="X329" i="10"/>
  <c r="V330" i="10"/>
  <c r="X333" i="10"/>
  <c r="V334" i="10"/>
  <c r="X336" i="10"/>
  <c r="X337" i="10"/>
  <c r="W211" i="10"/>
  <c r="V229" i="10"/>
  <c r="X237" i="10"/>
  <c r="V246" i="10"/>
  <c r="X250" i="10"/>
  <c r="V259" i="10"/>
  <c r="V267" i="10"/>
  <c r="X269" i="10"/>
  <c r="X273" i="10"/>
  <c r="X277" i="10"/>
  <c r="X280" i="10"/>
  <c r="W282" i="10"/>
  <c r="V285" i="10"/>
  <c r="V288" i="10"/>
  <c r="V292" i="10"/>
  <c r="W293" i="10"/>
  <c r="V297" i="10"/>
  <c r="W307" i="10"/>
  <c r="X312" i="10"/>
  <c r="X313" i="10"/>
  <c r="V314" i="10"/>
  <c r="W317" i="10"/>
  <c r="X320" i="10"/>
  <c r="W322" i="10"/>
  <c r="W326" i="10"/>
  <c r="W330" i="10"/>
  <c r="W334" i="10"/>
  <c r="V338" i="10"/>
  <c r="V206" i="10"/>
  <c r="W221" i="10"/>
  <c r="V234" i="10"/>
  <c r="W242" i="10"/>
  <c r="V251" i="10"/>
  <c r="X267" i="10"/>
  <c r="X285" i="10"/>
  <c r="W288" i="10"/>
  <c r="X292" i="10"/>
  <c r="W297" i="10"/>
  <c r="W302" i="10"/>
  <c r="V303" i="10"/>
  <c r="X307" i="10"/>
  <c r="V310" i="10"/>
  <c r="W314" i="10"/>
  <c r="X317" i="10"/>
  <c r="X322" i="10"/>
  <c r="V323" i="10"/>
  <c r="X326" i="10"/>
  <c r="V327" i="10"/>
  <c r="X330" i="10"/>
  <c r="V331" i="10"/>
  <c r="X334" i="10"/>
  <c r="W338" i="10"/>
  <c r="V202" i="10"/>
  <c r="X218" i="10"/>
  <c r="W222" i="10"/>
  <c r="W235" i="10"/>
  <c r="X256" i="10"/>
  <c r="W276" i="10"/>
  <c r="X279" i="10"/>
  <c r="W281" i="10"/>
  <c r="W284" i="10"/>
  <c r="X287" i="10"/>
  <c r="X291" i="10"/>
  <c r="V296" i="10"/>
  <c r="V300" i="10"/>
  <c r="W301" i="10"/>
  <c r="X303" i="10"/>
  <c r="V304" i="10"/>
  <c r="W305" i="10"/>
  <c r="W308" i="10"/>
  <c r="X310" i="10"/>
  <c r="V311" i="10"/>
  <c r="W315" i="10"/>
  <c r="W318" i="10"/>
  <c r="X323" i="10"/>
  <c r="V324" i="10"/>
  <c r="X327" i="10"/>
  <c r="X331" i="10"/>
  <c r="V332" i="10"/>
  <c r="W335" i="10"/>
  <c r="W339" i="10"/>
  <c r="V240" i="10"/>
  <c r="W253" i="10"/>
  <c r="V266" i="10"/>
  <c r="X272" i="10"/>
  <c r="W278" i="10"/>
  <c r="V283" i="10"/>
  <c r="V286" i="10"/>
  <c r="W289" i="10"/>
  <c r="X290" i="10"/>
  <c r="W295" i="10"/>
  <c r="W299" i="10"/>
  <c r="X300" i="10"/>
  <c r="X304" i="10"/>
  <c r="V306" i="10"/>
  <c r="V309" i="10"/>
  <c r="X311" i="10"/>
  <c r="W316" i="10"/>
  <c r="W319" i="10"/>
  <c r="V321" i="10"/>
  <c r="X324" i="10"/>
  <c r="V325" i="10"/>
  <c r="W328" i="10"/>
  <c r="V329" i="10"/>
  <c r="X332" i="10"/>
  <c r="V333" i="10"/>
  <c r="V336" i="10"/>
  <c r="V337" i="10"/>
  <c r="V204" i="10"/>
  <c r="X289" i="10"/>
  <c r="V305" i="10"/>
  <c r="V313" i="10"/>
  <c r="X315" i="10"/>
  <c r="X319" i="10"/>
  <c r="V328" i="10"/>
  <c r="W340" i="10"/>
  <c r="V344" i="10"/>
  <c r="W345" i="10"/>
  <c r="W348" i="10"/>
  <c r="W351" i="10"/>
  <c r="X355" i="10"/>
  <c r="V356" i="10"/>
  <c r="X359" i="10"/>
  <c r="V361" i="10"/>
  <c r="W364" i="10"/>
  <c r="Z364" i="10" s="1"/>
  <c r="X367" i="10"/>
  <c r="W372" i="10"/>
  <c r="W375" i="10"/>
  <c r="V377" i="10"/>
  <c r="X380" i="10"/>
  <c r="W232" i="10"/>
  <c r="V272" i="10"/>
  <c r="W296" i="10"/>
  <c r="X305" i="10"/>
  <c r="W309" i="10"/>
  <c r="W311" i="10"/>
  <c r="W324" i="10"/>
  <c r="X328" i="10"/>
  <c r="V339" i="10"/>
  <c r="X340" i="10"/>
  <c r="V341" i="10"/>
  <c r="W344" i="10"/>
  <c r="X345" i="10"/>
  <c r="X348" i="10"/>
  <c r="X351" i="10"/>
  <c r="V353" i="10"/>
  <c r="W356" i="10"/>
  <c r="V360" i="10"/>
  <c r="W361" i="10"/>
  <c r="X364" i="10"/>
  <c r="V365" i="10"/>
  <c r="V368" i="10"/>
  <c r="V369" i="10"/>
  <c r="X372" i="10"/>
  <c r="X375" i="10"/>
  <c r="V376" i="10"/>
  <c r="W377" i="10"/>
  <c r="V381" i="10"/>
  <c r="X286" i="10"/>
  <c r="V290" i="10"/>
  <c r="W300" i="10"/>
  <c r="W303" i="10"/>
  <c r="V335" i="10"/>
  <c r="W337" i="10"/>
  <c r="X339" i="10"/>
  <c r="W341" i="10"/>
  <c r="X344" i="10"/>
  <c r="V346" i="10"/>
  <c r="V349" i="10"/>
  <c r="V352" i="10"/>
  <c r="W353" i="10"/>
  <c r="X356" i="10"/>
  <c r="V357" i="10"/>
  <c r="W360" i="10"/>
  <c r="X361" i="10"/>
  <c r="V362" i="10"/>
  <c r="W365" i="10"/>
  <c r="W368" i="10"/>
  <c r="W369" i="10"/>
  <c r="V373" i="10"/>
  <c r="W376" i="10"/>
  <c r="X377" i="10"/>
  <c r="V378" i="10"/>
  <c r="W381" i="10"/>
  <c r="V268" i="10"/>
  <c r="V287" i="10"/>
  <c r="V248" i="10"/>
  <c r="W274" i="10"/>
  <c r="V279" i="10"/>
  <c r="X283" i="10"/>
  <c r="V291" i="10"/>
  <c r="V294" i="10"/>
  <c r="V308" i="10"/>
  <c r="X314" i="10"/>
  <c r="X316" i="10"/>
  <c r="X318" i="10"/>
  <c r="W327" i="10"/>
  <c r="W329" i="10"/>
  <c r="W342" i="10"/>
  <c r="V230" i="10"/>
  <c r="W264" i="10"/>
  <c r="X295" i="10"/>
  <c r="V315" i="10"/>
  <c r="V319" i="10"/>
  <c r="W332" i="10"/>
  <c r="W336" i="10"/>
  <c r="V340" i="10"/>
  <c r="X343" i="10"/>
  <c r="V345" i="10"/>
  <c r="X347" i="10"/>
  <c r="V348" i="10"/>
  <c r="X350" i="10"/>
  <c r="V351" i="10"/>
  <c r="W355" i="10"/>
  <c r="Z355" i="10" s="1"/>
  <c r="W359" i="10"/>
  <c r="V364" i="10"/>
  <c r="W367" i="10"/>
  <c r="X371" i="10"/>
  <c r="V372" i="10"/>
  <c r="V375" i="10"/>
  <c r="W380" i="10"/>
  <c r="I15" i="10"/>
  <c r="Q203" i="10" a="1"/>
  <c r="Q203" i="10" s="1"/>
  <c r="T203" i="10" s="1"/>
  <c r="Z203" i="10" s="1"/>
  <c r="Q211" i="10" a="1"/>
  <c r="Q211" i="10" s="1"/>
  <c r="T211" i="10" s="1"/>
  <c r="Z211" i="10" s="1"/>
  <c r="Q221" i="10" a="1"/>
  <c r="Q221" i="10" s="1"/>
  <c r="T221" i="10" s="1"/>
  <c r="Z221" i="10" s="1"/>
  <c r="Q226" i="10" a="1"/>
  <c r="Q226" i="10" s="1"/>
  <c r="T226" i="10" s="1"/>
  <c r="Z226" i="10" s="1"/>
  <c r="Q232" i="10" a="1"/>
  <c r="Q232" i="10" s="1"/>
  <c r="T232" i="10" s="1"/>
  <c r="Z232" i="10" s="1"/>
  <c r="Q206" i="10" a="1"/>
  <c r="Q206" i="10" s="1"/>
  <c r="T206" i="10" s="1"/>
  <c r="Z206" i="10" s="1"/>
  <c r="Q219" i="10" a="1"/>
  <c r="Q219" i="10" s="1"/>
  <c r="T219" i="10" s="1"/>
  <c r="Z219" i="10" s="1"/>
  <c r="Q229" i="10" a="1"/>
  <c r="Q229" i="10" s="1"/>
  <c r="T229" i="10" s="1"/>
  <c r="Z229" i="10" s="1"/>
  <c r="Q214" i="10" a="1"/>
  <c r="Q214" i="10" s="1"/>
  <c r="T214" i="10" s="1"/>
  <c r="Z214" i="10" s="1"/>
  <c r="Q227" i="10" a="1"/>
  <c r="Q227" i="10" s="1"/>
  <c r="T227" i="10" s="1"/>
  <c r="Z227" i="10" s="1"/>
  <c r="Q212" i="10" a="1"/>
  <c r="Q212" i="10" s="1"/>
  <c r="T212" i="10" s="1"/>
  <c r="Z212" i="10" s="1"/>
  <c r="Q215" i="10" a="1"/>
  <c r="Q215" i="10" s="1"/>
  <c r="T215" i="10" s="1"/>
  <c r="Z215" i="10" s="1"/>
  <c r="Q230" i="10" a="1"/>
  <c r="Q230" i="10" s="1"/>
  <c r="T230" i="10" s="1"/>
  <c r="Q205" i="10" a="1"/>
  <c r="Q205" i="10" s="1"/>
  <c r="T205" i="10" s="1"/>
  <c r="Z205" i="10" s="1"/>
  <c r="Q210" i="10" a="1"/>
  <c r="Q210" i="10" s="1"/>
  <c r="T210" i="10" s="1"/>
  <c r="Z210" i="10" s="1"/>
  <c r="Q207" i="10" a="1"/>
  <c r="Q207" i="10" s="1"/>
  <c r="T207" i="10" s="1"/>
  <c r="Z207" i="10" s="1"/>
  <c r="Q222" i="10" a="1"/>
  <c r="Q222" i="10" s="1"/>
  <c r="T222" i="10" s="1"/>
  <c r="Z222" i="10" s="1"/>
  <c r="Q204" i="10" a="1"/>
  <c r="Q204" i="10" s="1"/>
  <c r="T204" i="10" s="1"/>
  <c r="Z204" i="10" s="1"/>
  <c r="Q208" i="10" a="1"/>
  <c r="Q208" i="10" s="1"/>
  <c r="T208" i="10" s="1"/>
  <c r="Z208" i="10" s="1"/>
  <c r="Q218" i="10" a="1"/>
  <c r="Q218" i="10" s="1"/>
  <c r="T218" i="10" s="1"/>
  <c r="Z218" i="10" s="1"/>
  <c r="Q224" i="10" a="1"/>
  <c r="Q224" i="10" s="1"/>
  <c r="T224" i="10" s="1"/>
  <c r="Z224" i="10" s="1"/>
  <c r="Q220" i="10" a="1"/>
  <c r="Q220" i="10" s="1"/>
  <c r="T220" i="10" s="1"/>
  <c r="Z220" i="10" s="1"/>
  <c r="Q223" i="10" a="1"/>
  <c r="Q223" i="10" s="1"/>
  <c r="T223" i="10" s="1"/>
  <c r="Z223" i="10" s="1"/>
  <c r="Q216" i="10" a="1"/>
  <c r="Q216" i="10" s="1"/>
  <c r="T216" i="10" s="1"/>
  <c r="Q213" i="10" a="1"/>
  <c r="Q213" i="10" s="1"/>
  <c r="T213" i="10" s="1"/>
  <c r="Z213" i="10" s="1"/>
  <c r="Q228" i="10" a="1"/>
  <c r="Q228" i="10" s="1"/>
  <c r="T228" i="10" s="1"/>
  <c r="Z228" i="10" s="1"/>
  <c r="Q231" i="10" a="1"/>
  <c r="Q231" i="10" s="1"/>
  <c r="T231" i="10" s="1"/>
  <c r="M14" i="10"/>
  <c r="M16" i="10" s="1"/>
  <c r="P335" i="10" a="1"/>
  <c r="P335" i="10" s="1"/>
  <c r="P339" i="10" a="1"/>
  <c r="P339" i="10" s="1"/>
  <c r="P332" i="10" a="1"/>
  <c r="P332" i="10" s="1"/>
  <c r="P328" i="10" a="1"/>
  <c r="P328" i="10" s="1"/>
  <c r="P338" i="10" a="1"/>
  <c r="P338" i="10" s="1"/>
  <c r="S338" i="10" s="1"/>
  <c r="P342" i="10" a="1"/>
  <c r="P342" i="10" s="1"/>
  <c r="S342" i="10" s="1"/>
  <c r="P354" i="10" a="1"/>
  <c r="P354" i="10" s="1"/>
  <c r="P333" i="10" a="1"/>
  <c r="P333" i="10" s="1"/>
  <c r="P331" i="10" a="1"/>
  <c r="P331" i="10" s="1"/>
  <c r="P343" i="10" a="1"/>
  <c r="P343" i="10" s="1"/>
  <c r="P347" i="10" a="1"/>
  <c r="P347" i="10" s="1"/>
  <c r="P350" i="10" a="1"/>
  <c r="P350" i="10" s="1"/>
  <c r="P326" i="10" a="1"/>
  <c r="P326" i="10" s="1"/>
  <c r="S326" i="10" s="1"/>
  <c r="P346" i="10" a="1"/>
  <c r="P346" i="10" s="1"/>
  <c r="P349" i="10" a="1"/>
  <c r="P349" i="10" s="1"/>
  <c r="P352" i="10" a="1"/>
  <c r="P352" i="10" s="1"/>
  <c r="R213" i="10" a="1"/>
  <c r="R213" i="10" s="1"/>
  <c r="R218" i="10" a="1"/>
  <c r="R218" i="10" s="1"/>
  <c r="R224" i="10" a="1"/>
  <c r="R224" i="10" s="1"/>
  <c r="R203" i="10" a="1"/>
  <c r="R203" i="10" s="1"/>
  <c r="R211" i="10" a="1"/>
  <c r="R211" i="10" s="1"/>
  <c r="R221" i="10" a="1"/>
  <c r="R221" i="10" s="1"/>
  <c r="R226" i="10" a="1"/>
  <c r="R226" i="10" s="1"/>
  <c r="R232" i="10" a="1"/>
  <c r="R232" i="10" s="1"/>
  <c r="R206" i="10" a="1"/>
  <c r="R206" i="10" s="1"/>
  <c r="R219" i="10" a="1"/>
  <c r="R219" i="10" s="1"/>
  <c r="R229" i="10" a="1"/>
  <c r="R229" i="10" s="1"/>
  <c r="R204" i="10" a="1"/>
  <c r="R204" i="10" s="1"/>
  <c r="R207" i="10" a="1"/>
  <c r="R207" i="10" s="1"/>
  <c r="R222" i="10" a="1"/>
  <c r="R222" i="10" s="1"/>
  <c r="R208" i="10" a="1"/>
  <c r="R208" i="10" s="1"/>
  <c r="R228" i="10" a="1"/>
  <c r="R228" i="10" s="1"/>
  <c r="R231" i="10" a="1"/>
  <c r="R231" i="10" s="1"/>
  <c r="R205" i="10" a="1"/>
  <c r="R205" i="10" s="1"/>
  <c r="R227" i="10" a="1"/>
  <c r="R227" i="10" s="1"/>
  <c r="R230" i="10" a="1"/>
  <c r="R230" i="10" s="1"/>
  <c r="R216" i="10" a="1"/>
  <c r="R216" i="10" s="1"/>
  <c r="R220" i="10" a="1"/>
  <c r="R220" i="10" s="1"/>
  <c r="R212" i="10" a="1"/>
  <c r="R212" i="10" s="1"/>
  <c r="R223" i="10" a="1"/>
  <c r="R223" i="10" s="1"/>
  <c r="R210" i="10" a="1"/>
  <c r="R210" i="10" s="1"/>
  <c r="R215" i="10" a="1"/>
  <c r="R215" i="10" s="1"/>
  <c r="R214" i="10" a="1"/>
  <c r="R214" i="10" s="1"/>
  <c r="W386" i="10"/>
  <c r="P383" i="10" a="1"/>
  <c r="P383" i="10" s="1"/>
  <c r="X381" i="10"/>
  <c r="P380" i="10" a="1"/>
  <c r="P380" i="10" s="1"/>
  <c r="W378" i="10"/>
  <c r="X376" i="10"/>
  <c r="W373" i="10"/>
  <c r="V370" i="10"/>
  <c r="X368" i="10"/>
  <c r="P367" i="10" a="1"/>
  <c r="P367" i="10" s="1"/>
  <c r="X365" i="10"/>
  <c r="W362" i="10"/>
  <c r="X360" i="10"/>
  <c r="W357" i="10"/>
  <c r="V354" i="10"/>
  <c r="W352" i="10"/>
  <c r="W349" i="10"/>
  <c r="W346" i="10"/>
  <c r="P344" i="10" a="1"/>
  <c r="P344" i="10" s="1"/>
  <c r="P334" i="10" a="1"/>
  <c r="P334" i="10" s="1"/>
  <c r="S334" i="10" s="1"/>
  <c r="P306" i="10" a="1"/>
  <c r="P306" i="10" s="1"/>
  <c r="R298" i="10" a="1"/>
  <c r="R298" i="10" s="1"/>
  <c r="V262" i="10"/>
  <c r="V208" i="10"/>
  <c r="J15" i="10"/>
  <c r="Q244" i="10" a="1"/>
  <c r="Q244" i="10" s="1"/>
  <c r="T244" i="10" s="1"/>
  <c r="Z244" i="10" s="1"/>
  <c r="Q253" i="10" a="1"/>
  <c r="Q253" i="10" s="1"/>
  <c r="T253" i="10" s="1"/>
  <c r="Z253" i="10" s="1"/>
  <c r="Q264" i="10" a="1"/>
  <c r="Q264" i="10" s="1"/>
  <c r="T264" i="10" s="1"/>
  <c r="Z264" i="10" s="1"/>
  <c r="Q234" i="10" a="1"/>
  <c r="Q234" i="10" s="1"/>
  <c r="T234" i="10" s="1"/>
  <c r="Z234" i="10" s="1"/>
  <c r="Q240" i="10" a="1"/>
  <c r="Q240" i="10" s="1"/>
  <c r="T240" i="10" s="1"/>
  <c r="Z240" i="10" s="1"/>
  <c r="Q248" i="10" a="1"/>
  <c r="Q248" i="10" s="1"/>
  <c r="T248" i="10" s="1"/>
  <c r="Z248" i="10" s="1"/>
  <c r="Q261" i="10" a="1"/>
  <c r="Q261" i="10" s="1"/>
  <c r="T261" i="10" s="1"/>
  <c r="Q237" i="10" a="1"/>
  <c r="Q237" i="10" s="1"/>
  <c r="T237" i="10" s="1"/>
  <c r="Z237" i="10" s="1"/>
  <c r="Q245" i="10" a="1"/>
  <c r="Q245" i="10" s="1"/>
  <c r="T245" i="10" s="1"/>
  <c r="Z245" i="10" s="1"/>
  <c r="Q250" i="10" a="1"/>
  <c r="Q250" i="10" s="1"/>
  <c r="T250" i="10" s="1"/>
  <c r="Z250" i="10" s="1"/>
  <c r="Q258" i="10" a="1"/>
  <c r="Q258" i="10" s="1"/>
  <c r="T258" i="10" s="1"/>
  <c r="Z258" i="10" s="1"/>
  <c r="Q246" i="10" a="1"/>
  <c r="Q246" i="10" s="1"/>
  <c r="T246" i="10" s="1"/>
  <c r="Q251" i="10" a="1"/>
  <c r="Q251" i="10" s="1"/>
  <c r="T251" i="10" s="1"/>
  <c r="Q259" i="10" a="1"/>
  <c r="Q259" i="10" s="1"/>
  <c r="T259" i="10" s="1"/>
  <c r="Z259" i="10" s="1"/>
  <c r="Q262" i="10" a="1"/>
  <c r="Q262" i="10" s="1"/>
  <c r="T262" i="10" s="1"/>
  <c r="Z262" i="10" s="1"/>
  <c r="Q236" i="10" a="1"/>
  <c r="Q236" i="10" s="1"/>
  <c r="T236" i="10" s="1"/>
  <c r="Z236" i="10" s="1"/>
  <c r="Q239" i="10" a="1"/>
  <c r="Q239" i="10" s="1"/>
  <c r="T239" i="10" s="1"/>
  <c r="Z239" i="10" s="1"/>
  <c r="Q247" i="10" a="1"/>
  <c r="Q247" i="10" s="1"/>
  <c r="T247" i="10" s="1"/>
  <c r="Z247" i="10" s="1"/>
  <c r="Q235" i="10" a="1"/>
  <c r="Q235" i="10" s="1"/>
  <c r="T235" i="10" s="1"/>
  <c r="Q254" i="10" a="1"/>
  <c r="Q254" i="10" s="1"/>
  <c r="T254" i="10" s="1"/>
  <c r="Q238" i="10" a="1"/>
  <c r="Q238" i="10" s="1"/>
  <c r="T238" i="10" s="1"/>
  <c r="Q256" i="10" a="1"/>
  <c r="Q256" i="10" s="1"/>
  <c r="T256" i="10" s="1"/>
  <c r="Z256" i="10" s="1"/>
  <c r="Q255" i="10" a="1"/>
  <c r="Q255" i="10" s="1"/>
  <c r="T255" i="10" s="1"/>
  <c r="Z255" i="10" s="1"/>
  <c r="Q242" i="10" a="1"/>
  <c r="Q242" i="10" s="1"/>
  <c r="T242" i="10" s="1"/>
  <c r="Q263" i="10" a="1"/>
  <c r="Q263" i="10" s="1"/>
  <c r="T263" i="10" s="1"/>
  <c r="Z263" i="10" s="1"/>
  <c r="Q252" i="10" a="1"/>
  <c r="Q252" i="10" s="1"/>
  <c r="T252" i="10" s="1"/>
  <c r="Z252" i="10" s="1"/>
  <c r="Q243" i="10" a="1"/>
  <c r="Q243" i="10" s="1"/>
  <c r="T243" i="10" s="1"/>
  <c r="Z243" i="10" s="1"/>
  <c r="Q260" i="10" a="1"/>
  <c r="Q260" i="10" s="1"/>
  <c r="T260" i="10" s="1"/>
  <c r="Z260" i="10" s="1"/>
  <c r="F16" i="10"/>
  <c r="N14" i="10"/>
  <c r="N16" i="10" s="1"/>
  <c r="P366" i="10" a="1"/>
  <c r="P366" i="10" s="1"/>
  <c r="P370" i="10" a="1"/>
  <c r="P370" i="10" s="1"/>
  <c r="P382" i="10" a="1"/>
  <c r="P382" i="10" s="1"/>
  <c r="S382" i="10" s="1"/>
  <c r="P358" i="10" a="1"/>
  <c r="P358" i="10" s="1"/>
  <c r="P363" i="10" a="1"/>
  <c r="P363" i="10" s="1"/>
  <c r="P374" i="10" a="1"/>
  <c r="P374" i="10" s="1"/>
  <c r="P379" i="10" a="1"/>
  <c r="P379" i="10" s="1"/>
  <c r="P371" i="10" a="1"/>
  <c r="P371" i="10" s="1"/>
  <c r="P357" i="10" a="1"/>
  <c r="P357" i="10" s="1"/>
  <c r="P362" i="10" a="1"/>
  <c r="P362" i="10" s="1"/>
  <c r="P373" i="10" a="1"/>
  <c r="P373" i="10" s="1"/>
  <c r="S373" i="10" s="1"/>
  <c r="P378" i="10" a="1"/>
  <c r="P378" i="10" s="1"/>
  <c r="S378" i="10" s="1"/>
  <c r="R236" i="10" a="1"/>
  <c r="R236" i="10" s="1"/>
  <c r="R239" i="10" a="1"/>
  <c r="R239" i="10" s="1"/>
  <c r="R247" i="10" a="1"/>
  <c r="R247" i="10" s="1"/>
  <c r="R256" i="10" a="1"/>
  <c r="R256" i="10" s="1"/>
  <c r="R244" i="10" a="1"/>
  <c r="R244" i="10" s="1"/>
  <c r="R253" i="10" a="1"/>
  <c r="R253" i="10" s="1"/>
  <c r="R264" i="10" a="1"/>
  <c r="R264" i="10" s="1"/>
  <c r="R234" i="10" a="1"/>
  <c r="R234" i="10" s="1"/>
  <c r="R240" i="10" a="1"/>
  <c r="R240" i="10" s="1"/>
  <c r="R241" i="10" a="1"/>
  <c r="R241" i="10" s="1"/>
  <c r="R248" i="10" a="1"/>
  <c r="R248" i="10" s="1"/>
  <c r="R261" i="10" a="1"/>
  <c r="R261" i="10" s="1"/>
  <c r="R235" i="10" a="1"/>
  <c r="R235" i="10" s="1"/>
  <c r="R242" i="10" a="1"/>
  <c r="R242" i="10" s="1"/>
  <c r="R254" i="10" a="1"/>
  <c r="R254" i="10" s="1"/>
  <c r="R252" i="10" a="1"/>
  <c r="R252" i="10" s="1"/>
  <c r="R260" i="10" a="1"/>
  <c r="R260" i="10" s="1"/>
  <c r="R263" i="10" a="1"/>
  <c r="R263" i="10" s="1"/>
  <c r="R246" i="10" a="1"/>
  <c r="R246" i="10" s="1"/>
  <c r="R251" i="10" a="1"/>
  <c r="R251" i="10" s="1"/>
  <c r="R259" i="10" a="1"/>
  <c r="R259" i="10" s="1"/>
  <c r="R262" i="10" a="1"/>
  <c r="R262" i="10" s="1"/>
  <c r="R243" i="10" a="1"/>
  <c r="R243" i="10" s="1"/>
  <c r="R237" i="10" a="1"/>
  <c r="R237" i="10" s="1"/>
  <c r="R250" i="10" a="1"/>
  <c r="R250" i="10" s="1"/>
  <c r="R238" i="10" a="1"/>
  <c r="R238" i="10" s="1"/>
  <c r="R255" i="10" a="1"/>
  <c r="R255" i="10" s="1"/>
  <c r="R245" i="10" a="1"/>
  <c r="R245" i="10" s="1"/>
  <c r="R258" i="10" a="1"/>
  <c r="R258" i="10" s="1"/>
  <c r="V386" i="10"/>
  <c r="X385" i="10"/>
  <c r="X384" i="10"/>
  <c r="P381" i="10" a="1"/>
  <c r="P381" i="10" s="1"/>
  <c r="X379" i="10"/>
  <c r="P376" i="10" a="1"/>
  <c r="P376" i="10" s="1"/>
  <c r="X374" i="10"/>
  <c r="W371" i="10"/>
  <c r="P368" i="10" a="1"/>
  <c r="P368" i="10" s="1"/>
  <c r="P365" i="10" a="1"/>
  <c r="P365" i="10" s="1"/>
  <c r="X363" i="10"/>
  <c r="P360" i="10" a="1"/>
  <c r="P360" i="10" s="1"/>
  <c r="X358" i="10"/>
  <c r="V355" i="10"/>
  <c r="W350" i="10"/>
  <c r="W347" i="10"/>
  <c r="X338" i="10"/>
  <c r="W333" i="10"/>
  <c r="W321" i="10"/>
  <c r="V316" i="10"/>
  <c r="W310" i="10"/>
  <c r="W304" i="10"/>
  <c r="V261" i="10"/>
  <c r="R372" i="10" a="1"/>
  <c r="R372" i="10" s="1"/>
  <c r="Q356" i="10" a="1"/>
  <c r="Q356" i="10" s="1"/>
  <c r="T356" i="10" s="1"/>
  <c r="Z356" i="10" s="1"/>
  <c r="K15" i="10"/>
  <c r="Q266" i="10" a="1"/>
  <c r="Q266" i="10" s="1"/>
  <c r="T266" i="10" s="1"/>
  <c r="Z266" i="10" s="1"/>
  <c r="Q276" i="10" a="1"/>
  <c r="Q276" i="10" s="1"/>
  <c r="T276" i="10" s="1"/>
  <c r="Z276" i="10" s="1"/>
  <c r="Q272" i="10" a="1"/>
  <c r="Q272" i="10" s="1"/>
  <c r="T272" i="10" s="1"/>
  <c r="Z272" i="10" s="1"/>
  <c r="Q270" i="10" a="1"/>
  <c r="Q270" i="10" s="1"/>
  <c r="T270" i="10" s="1"/>
  <c r="Q284" i="10" a="1"/>
  <c r="Q284" i="10" s="1"/>
  <c r="T284" i="10" s="1"/>
  <c r="Z284" i="10" s="1"/>
  <c r="Q274" i="10" a="1"/>
  <c r="Q274" i="10" s="1"/>
  <c r="T274" i="10" s="1"/>
  <c r="Z274" i="10" s="1"/>
  <c r="Q282" i="10" a="1"/>
  <c r="Q282" i="10" s="1"/>
  <c r="T282" i="10" s="1"/>
  <c r="Q293" i="10" a="1"/>
  <c r="Q293" i="10" s="1"/>
  <c r="T293" i="10" s="1"/>
  <c r="Z293" i="10" s="1"/>
  <c r="Q271" i="10" a="1"/>
  <c r="Q271" i="10" s="1"/>
  <c r="T271" i="10" s="1"/>
  <c r="Z271" i="10" s="1"/>
  <c r="Q275" i="10" a="1"/>
  <c r="Q275" i="10" s="1"/>
  <c r="T275" i="10" s="1"/>
  <c r="Z275" i="10" s="1"/>
  <c r="Q278" i="10" a="1"/>
  <c r="Q278" i="10" s="1"/>
  <c r="T278" i="10" s="1"/>
  <c r="Z278" i="10" s="1"/>
  <c r="Q267" i="10" a="1"/>
  <c r="Q267" i="10" s="1"/>
  <c r="T267" i="10" s="1"/>
  <c r="Q269" i="10" a="1"/>
  <c r="Q269" i="10" s="1"/>
  <c r="T269" i="10" s="1"/>
  <c r="Z269" i="10" s="1"/>
  <c r="Q285" i="10" a="1"/>
  <c r="Q285" i="10" s="1"/>
  <c r="T285" i="10" s="1"/>
  <c r="Z285" i="10" s="1"/>
  <c r="Q288" i="10" a="1"/>
  <c r="Q288" i="10" s="1"/>
  <c r="T288" i="10" s="1"/>
  <c r="Q292" i="10" a="1"/>
  <c r="Q292" i="10" s="1"/>
  <c r="T292" i="10" s="1"/>
  <c r="Z292" i="10" s="1"/>
  <c r="Q279" i="10" a="1"/>
  <c r="Q279" i="10" s="1"/>
  <c r="T279" i="10" s="1"/>
  <c r="Z279" i="10" s="1"/>
  <c r="Q287" i="10" a="1"/>
  <c r="Q287" i="10" s="1"/>
  <c r="T287" i="10" s="1"/>
  <c r="Z287" i="10" s="1"/>
  <c r="Q291" i="10" a="1"/>
  <c r="Q291" i="10" s="1"/>
  <c r="T291" i="10" s="1"/>
  <c r="Q268" i="10" a="1"/>
  <c r="Q268" i="10" s="1"/>
  <c r="T268" i="10" s="1"/>
  <c r="Q294" i="10" a="1"/>
  <c r="Q294" i="10" s="1"/>
  <c r="T294" i="10" s="1"/>
  <c r="Z294" i="10" s="1"/>
  <c r="Q277" i="10" a="1"/>
  <c r="Q277" i="10" s="1"/>
  <c r="T277" i="10" s="1"/>
  <c r="Z277" i="10" s="1"/>
  <c r="Q286" i="10" a="1"/>
  <c r="Q286" i="10" s="1"/>
  <c r="T286" i="10" s="1"/>
  <c r="Z286" i="10" s="1"/>
  <c r="Q290" i="10" a="1"/>
  <c r="Q290" i="10" s="1"/>
  <c r="T290" i="10" s="1"/>
  <c r="Z290" i="10" s="1"/>
  <c r="Q283" i="10" a="1"/>
  <c r="Q283" i="10" s="1"/>
  <c r="T283" i="10" s="1"/>
  <c r="Z283" i="10" s="1"/>
  <c r="R266" i="10" a="1"/>
  <c r="R266" i="10" s="1"/>
  <c r="R269" i="10" a="1"/>
  <c r="R269" i="10" s="1"/>
  <c r="R283" i="10" a="1"/>
  <c r="R283" i="10" s="1"/>
  <c r="R286" i="10" a="1"/>
  <c r="R286" i="10" s="1"/>
  <c r="R291" i="10" a="1"/>
  <c r="R291" i="10" s="1"/>
  <c r="R294" i="10" a="1"/>
  <c r="R294" i="10" s="1"/>
  <c r="R276" i="10" a="1"/>
  <c r="R276" i="10" s="1"/>
  <c r="R272" i="10" a="1"/>
  <c r="R272" i="10" s="1"/>
  <c r="R279" i="10" a="1"/>
  <c r="R279" i="10" s="1"/>
  <c r="R287" i="10" a="1"/>
  <c r="R287" i="10" s="1"/>
  <c r="R292" i="10" a="1"/>
  <c r="R292" i="10" s="1"/>
  <c r="R267" i="10" a="1"/>
  <c r="R267" i="10" s="1"/>
  <c r="R277" i="10" a="1"/>
  <c r="R277" i="10" s="1"/>
  <c r="R280" i="10" a="1"/>
  <c r="R280" i="10" s="1"/>
  <c r="R288" i="10" a="1"/>
  <c r="R288" i="10" s="1"/>
  <c r="R268" i="10" a="1"/>
  <c r="R268" i="10" s="1"/>
  <c r="R285" i="10" a="1"/>
  <c r="R285" i="10" s="1"/>
  <c r="R275" i="10" a="1"/>
  <c r="R275" i="10" s="1"/>
  <c r="S275" i="10" s="1"/>
  <c r="R282" i="10" a="1"/>
  <c r="R282" i="10" s="1"/>
  <c r="R271" i="10" a="1"/>
  <c r="R271" i="10" s="1"/>
  <c r="R270" i="10" a="1"/>
  <c r="R270" i="10" s="1"/>
  <c r="R274" i="10" a="1"/>
  <c r="R274" i="10" s="1"/>
  <c r="R290" i="10" a="1"/>
  <c r="R290" i="10" s="1"/>
  <c r="R293" i="10" a="1"/>
  <c r="R293" i="10" s="1"/>
  <c r="R278" i="10" a="1"/>
  <c r="R278" i="10" s="1"/>
  <c r="R28" i="10" a="1"/>
  <c r="R28" i="10" s="1"/>
  <c r="R386" i="10" a="1"/>
  <c r="R386" i="10" s="1"/>
  <c r="W385" i="10"/>
  <c r="W384" i="10"/>
  <c r="X382" i="10"/>
  <c r="W379" i="10"/>
  <c r="W374" i="10"/>
  <c r="V371" i="10"/>
  <c r="X366" i="10"/>
  <c r="W363" i="10"/>
  <c r="W358" i="10"/>
  <c r="R355" i="10" a="1"/>
  <c r="R355" i="10" s="1"/>
  <c r="V350" i="10"/>
  <c r="V347" i="10"/>
  <c r="W343" i="10"/>
  <c r="X341" i="10"/>
  <c r="Q338" i="10" a="1"/>
  <c r="Q338" i="10" s="1"/>
  <c r="T338" i="10" s="1"/>
  <c r="Z338" i="10" s="1"/>
  <c r="R332" i="10" a="1"/>
  <c r="R332" i="10" s="1"/>
  <c r="P327" i="10" a="1"/>
  <c r="P327" i="10" s="1"/>
  <c r="R304" i="10" a="1"/>
  <c r="R304" i="10" s="1"/>
  <c r="Q280" i="10" a="1"/>
  <c r="Q280" i="10" s="1"/>
  <c r="T280" i="10" s="1"/>
  <c r="Z280" i="10" s="1"/>
  <c r="J14" i="10"/>
  <c r="J16" i="10" s="1"/>
  <c r="P234" i="10" a="1"/>
  <c r="P234" i="10" s="1"/>
  <c r="S234" i="10" s="1"/>
  <c r="P240" i="10" a="1"/>
  <c r="P240" i="10" s="1"/>
  <c r="P248" i="10" a="1"/>
  <c r="P248" i="10" s="1"/>
  <c r="S248" i="10" s="1"/>
  <c r="P261" i="10" a="1"/>
  <c r="P261" i="10" s="1"/>
  <c r="S261" i="10" s="1"/>
  <c r="P237" i="10" a="1"/>
  <c r="P237" i="10" s="1"/>
  <c r="P245" i="10" a="1"/>
  <c r="P245" i="10" s="1"/>
  <c r="P250" i="10" a="1"/>
  <c r="P250" i="10" s="1"/>
  <c r="S250" i="10" s="1"/>
  <c r="P258" i="10" a="1"/>
  <c r="P258" i="10" s="1"/>
  <c r="S258" i="10" s="1"/>
  <c r="P235" i="10" a="1"/>
  <c r="P235" i="10" s="1"/>
  <c r="S235" i="10" s="1"/>
  <c r="P242" i="10" a="1"/>
  <c r="P242" i="10" s="1"/>
  <c r="S242" i="10" s="1"/>
  <c r="P254" i="10" a="1"/>
  <c r="P254" i="10" s="1"/>
  <c r="P238" i="10" a="1"/>
  <c r="P238" i="10" s="1"/>
  <c r="P255" i="10" a="1"/>
  <c r="P255" i="10" s="1"/>
  <c r="P244" i="10" a="1"/>
  <c r="P244" i="10" s="1"/>
  <c r="P246" i="10" a="1"/>
  <c r="P246" i="10" s="1"/>
  <c r="S246" i="10" s="1"/>
  <c r="P251" i="10" a="1"/>
  <c r="P251" i="10" s="1"/>
  <c r="S251" i="10" s="1"/>
  <c r="P259" i="10" a="1"/>
  <c r="P259" i="10" s="1"/>
  <c r="P262" i="10" a="1"/>
  <c r="P262" i="10" s="1"/>
  <c r="S262" i="10" s="1"/>
  <c r="P243" i="10" a="1"/>
  <c r="P243" i="10" s="1"/>
  <c r="P253" i="10" a="1"/>
  <c r="P253" i="10" s="1"/>
  <c r="P264" i="10" a="1"/>
  <c r="P264" i="10" s="1"/>
  <c r="P252" i="10" a="1"/>
  <c r="P252" i="10" s="1"/>
  <c r="P260" i="10" a="1"/>
  <c r="P260" i="10" s="1"/>
  <c r="P263" i="10" a="1"/>
  <c r="P263" i="10" s="1"/>
  <c r="S263" i="10" s="1"/>
  <c r="P239" i="10" a="1"/>
  <c r="P239" i="10" s="1"/>
  <c r="P236" i="10" a="1"/>
  <c r="P236" i="10" s="1"/>
  <c r="S236" i="10" s="1"/>
  <c r="P256" i="10" a="1"/>
  <c r="P256" i="10" s="1"/>
  <c r="P247" i="10" a="1"/>
  <c r="P247" i="10" s="1"/>
  <c r="S247" i="10" s="1"/>
  <c r="Q299" i="10" a="1"/>
  <c r="Q299" i="10" s="1"/>
  <c r="T299" i="10" s="1"/>
  <c r="Z299" i="10" s="1"/>
  <c r="Q302" i="10" a="1"/>
  <c r="Q302" i="10" s="1"/>
  <c r="T302" i="10" s="1"/>
  <c r="Q295" i="10" a="1"/>
  <c r="Q295" i="10" s="1"/>
  <c r="T295" i="10" s="1"/>
  <c r="Z295" i="10" s="1"/>
  <c r="Q296" i="10" a="1"/>
  <c r="Q296" i="10" s="1"/>
  <c r="T296" i="10" s="1"/>
  <c r="Z296" i="10" s="1"/>
  <c r="Q303" i="10" a="1"/>
  <c r="Q303" i="10" s="1"/>
  <c r="T303" i="10" s="1"/>
  <c r="Z303" i="10" s="1"/>
  <c r="Q310" i="10" a="1"/>
  <c r="Q310" i="10" s="1"/>
  <c r="T310" i="10" s="1"/>
  <c r="Z310" i="10" s="1"/>
  <c r="Q323" i="10" a="1"/>
  <c r="Q323" i="10" s="1"/>
  <c r="T323" i="10" s="1"/>
  <c r="Z323" i="10" s="1"/>
  <c r="Q308" i="10" a="1"/>
  <c r="Q308" i="10" s="1"/>
  <c r="T308" i="10" s="1"/>
  <c r="Q315" i="10" a="1"/>
  <c r="Q315" i="10" s="1"/>
  <c r="T315" i="10" s="1"/>
  <c r="Z315" i="10" s="1"/>
  <c r="Q318" i="10" a="1"/>
  <c r="Q318" i="10" s="1"/>
  <c r="T318" i="10" s="1"/>
  <c r="Z318" i="10" s="1"/>
  <c r="Q301" i="10" a="1"/>
  <c r="Q301" i="10" s="1"/>
  <c r="T301" i="10" s="1"/>
  <c r="Z301" i="10" s="1"/>
  <c r="Q304" i="10" a="1"/>
  <c r="Q304" i="10" s="1"/>
  <c r="T304" i="10" s="1"/>
  <c r="Z304" i="10" s="1"/>
  <c r="Q311" i="10" a="1"/>
  <c r="Q311" i="10" s="1"/>
  <c r="T311" i="10" s="1"/>
  <c r="Z311" i="10" s="1"/>
  <c r="Q324" i="10" a="1"/>
  <c r="Q324" i="10" s="1"/>
  <c r="T324" i="10" s="1"/>
  <c r="Z324" i="10" s="1"/>
  <c r="Q306" i="10" a="1"/>
  <c r="Q306" i="10" s="1"/>
  <c r="T306" i="10" s="1"/>
  <c r="Q309" i="10" a="1"/>
  <c r="Q309" i="10" s="1"/>
  <c r="T309" i="10" s="1"/>
  <c r="Q325" i="10" a="1"/>
  <c r="Q325" i="10" s="1"/>
  <c r="T325" i="10" s="1"/>
  <c r="Q298" i="10" a="1"/>
  <c r="Q298" i="10" s="1"/>
  <c r="T298" i="10" s="1"/>
  <c r="Q307" i="10" a="1"/>
  <c r="Q307" i="10" s="1"/>
  <c r="T307" i="10" s="1"/>
  <c r="Z307" i="10" s="1"/>
  <c r="Q313" i="10" a="1"/>
  <c r="Q313" i="10" s="1"/>
  <c r="T313" i="10" s="1"/>
  <c r="Z313" i="10" s="1"/>
  <c r="Q317" i="10" a="1"/>
  <c r="Q317" i="10" s="1"/>
  <c r="T317" i="10" s="1"/>
  <c r="Z317" i="10" s="1"/>
  <c r="Q322" i="10" a="1"/>
  <c r="Q322" i="10" s="1"/>
  <c r="T322" i="10" s="1"/>
  <c r="Z322" i="10" s="1"/>
  <c r="Q300" i="10" a="1"/>
  <c r="Q300" i="10" s="1"/>
  <c r="T300" i="10" s="1"/>
  <c r="Z300" i="10" s="1"/>
  <c r="Q316" i="10" a="1"/>
  <c r="Q316" i="10" s="1"/>
  <c r="T316" i="10" s="1"/>
  <c r="Z316" i="10" s="1"/>
  <c r="Q320" i="10" a="1"/>
  <c r="Q320" i="10" s="1"/>
  <c r="T320" i="10" s="1"/>
  <c r="Z320" i="10" s="1"/>
  <c r="Q312" i="10" a="1"/>
  <c r="Q312" i="10" s="1"/>
  <c r="T312" i="10" s="1"/>
  <c r="Z312" i="10" s="1"/>
  <c r="H14" i="10"/>
  <c r="H16" i="10" s="1"/>
  <c r="P202" i="10" a="1"/>
  <c r="P202" i="10" s="1"/>
  <c r="S202" i="10" s="1"/>
  <c r="R300" i="10" a="1"/>
  <c r="R300" i="10" s="1"/>
  <c r="R314" i="10" a="1"/>
  <c r="R314" i="10" s="1"/>
  <c r="R302" i="10" a="1"/>
  <c r="R302" i="10" s="1"/>
  <c r="R303" i="10" a="1"/>
  <c r="R303" i="10" s="1"/>
  <c r="R310" i="10" a="1"/>
  <c r="R310" i="10" s="1"/>
  <c r="R323" i="10" a="1"/>
  <c r="R323" i="10" s="1"/>
  <c r="R308" i="10" a="1"/>
  <c r="R308" i="10" s="1"/>
  <c r="R315" i="10" a="1"/>
  <c r="R315" i="10" s="1"/>
  <c r="S315" i="10" s="1"/>
  <c r="R318" i="10" a="1"/>
  <c r="R318" i="10" s="1"/>
  <c r="S318" i="10" s="1"/>
  <c r="R316" i="10" a="1"/>
  <c r="R316" i="10" s="1"/>
  <c r="R319" i="10" a="1"/>
  <c r="R319" i="10" s="1"/>
  <c r="R312" i="10" a="1"/>
  <c r="R312" i="10" s="1"/>
  <c r="R320" i="10" a="1"/>
  <c r="R320" i="10" s="1"/>
  <c r="R296" i="10" a="1"/>
  <c r="R296" i="10" s="1"/>
  <c r="R307" i="10" a="1"/>
  <c r="R307" i="10" s="1"/>
  <c r="R309" i="10" a="1"/>
  <c r="R309" i="10" s="1"/>
  <c r="S309" i="10" s="1"/>
  <c r="R311" i="10" a="1"/>
  <c r="R311" i="10" s="1"/>
  <c r="S311" i="10" s="1"/>
  <c r="R324" i="10" a="1"/>
  <c r="R324" i="10" s="1"/>
  <c r="R322" i="10" a="1"/>
  <c r="R322" i="10" s="1"/>
  <c r="R301" i="10" a="1"/>
  <c r="R301" i="10" s="1"/>
  <c r="R306" i="10" a="1"/>
  <c r="R306" i="10" s="1"/>
  <c r="R325" i="10" a="1"/>
  <c r="R325" i="10" s="1"/>
  <c r="R299" i="10" a="1"/>
  <c r="R299" i="10" s="1"/>
  <c r="R317" i="10" a="1"/>
  <c r="R317" i="10" s="1"/>
  <c r="Q386" i="10" a="1"/>
  <c r="Q386" i="10" s="1"/>
  <c r="T386" i="10" s="1"/>
  <c r="Z386" i="10" s="1"/>
  <c r="V385" i="10"/>
  <c r="V384" i="10"/>
  <c r="X383" i="10"/>
  <c r="W382" i="10"/>
  <c r="V379" i="10"/>
  <c r="V374" i="10"/>
  <c r="R371" i="10" a="1"/>
  <c r="R371" i="10" s="1"/>
  <c r="S371" i="10" s="1"/>
  <c r="W366" i="10"/>
  <c r="V363" i="10"/>
  <c r="V358" i="10"/>
  <c r="R350" i="10" a="1"/>
  <c r="R350" i="10" s="1"/>
  <c r="V343" i="10"/>
  <c r="P341" i="10" a="1"/>
  <c r="P341" i="10" s="1"/>
  <c r="V320" i="10"/>
  <c r="M15" i="10"/>
  <c r="Q327" i="10" a="1"/>
  <c r="Q327" i="10" s="1"/>
  <c r="T327" i="10" s="1"/>
  <c r="Q331" i="10" a="1"/>
  <c r="Q331" i="10" s="1"/>
  <c r="T331" i="10" s="1"/>
  <c r="Q335" i="10" a="1"/>
  <c r="Q335" i="10" s="1"/>
  <c r="T335" i="10" s="1"/>
  <c r="Q339" i="10" a="1"/>
  <c r="Q339" i="10" s="1"/>
  <c r="T339" i="10" s="1"/>
  <c r="Z339" i="10" s="1"/>
  <c r="Q332" i="10" a="1"/>
  <c r="Q332" i="10" s="1"/>
  <c r="T332" i="10" s="1"/>
  <c r="Z332" i="10" s="1"/>
  <c r="Q333" i="10" a="1"/>
  <c r="Q333" i="10" s="1"/>
  <c r="T333" i="10" s="1"/>
  <c r="Q336" i="10" a="1"/>
  <c r="Q336" i="10" s="1"/>
  <c r="T336" i="10" s="1"/>
  <c r="Z336" i="10" s="1"/>
  <c r="Q326" i="10" a="1"/>
  <c r="Q326" i="10" s="1"/>
  <c r="T326" i="10" s="1"/>
  <c r="Z326" i="10" s="1"/>
  <c r="Q330" i="10" a="1"/>
  <c r="Q330" i="10" s="1"/>
  <c r="T330" i="10" s="1"/>
  <c r="Z330" i="10" s="1"/>
  <c r="Q334" i="10" a="1"/>
  <c r="Q334" i="10" s="1"/>
  <c r="T334" i="10" s="1"/>
  <c r="Z334" i="10" s="1"/>
  <c r="Q346" i="10" a="1"/>
  <c r="Q346" i="10" s="1"/>
  <c r="T346" i="10" s="1"/>
  <c r="Q349" i="10" a="1"/>
  <c r="Q349" i="10" s="1"/>
  <c r="T349" i="10" s="1"/>
  <c r="Z349" i="10" s="1"/>
  <c r="Q352" i="10" a="1"/>
  <c r="Q352" i="10" s="1"/>
  <c r="T352" i="10" s="1"/>
  <c r="Z352" i="10" s="1"/>
  <c r="Q342" i="10" a="1"/>
  <c r="Q342" i="10" s="1"/>
  <c r="T342" i="10" s="1"/>
  <c r="Q354" i="10" a="1"/>
  <c r="Q354" i="10" s="1"/>
  <c r="T354" i="10" s="1"/>
  <c r="Z354" i="10" s="1"/>
  <c r="Q328" i="10" a="1"/>
  <c r="Q328" i="10" s="1"/>
  <c r="T328" i="10" s="1"/>
  <c r="Z328" i="10" s="1"/>
  <c r="Q341" i="10" a="1"/>
  <c r="Q341" i="10" s="1"/>
  <c r="T341" i="10" s="1"/>
  <c r="Z341" i="10" s="1"/>
  <c r="I14" i="10"/>
  <c r="I16" i="10" s="1"/>
  <c r="P206" i="10" a="1"/>
  <c r="P206" i="10" s="1"/>
  <c r="S206" i="10" s="1"/>
  <c r="P219" i="10" a="1"/>
  <c r="P219" i="10" s="1"/>
  <c r="S219" i="10" s="1"/>
  <c r="P229" i="10" a="1"/>
  <c r="P229" i="10" s="1"/>
  <c r="S229" i="10" s="1"/>
  <c r="P214" i="10" a="1"/>
  <c r="P214" i="10" s="1"/>
  <c r="S214" i="10" s="1"/>
  <c r="P227" i="10" a="1"/>
  <c r="P227" i="10" s="1"/>
  <c r="S227" i="10" s="1"/>
  <c r="P204" i="10" a="1"/>
  <c r="P204" i="10" s="1"/>
  <c r="S204" i="10" s="1"/>
  <c r="P207" i="10" a="1"/>
  <c r="P207" i="10" s="1"/>
  <c r="S207" i="10" s="1"/>
  <c r="P222" i="10" a="1"/>
  <c r="P222" i="10" s="1"/>
  <c r="P208" i="10" a="1"/>
  <c r="P208" i="10" s="1"/>
  <c r="P220" i="10" a="1"/>
  <c r="P220" i="10" s="1"/>
  <c r="P223" i="10" a="1"/>
  <c r="P223" i="10" s="1"/>
  <c r="P213" i="10" a="1"/>
  <c r="P213" i="10" s="1"/>
  <c r="P203" i="10" a="1"/>
  <c r="P203" i="10" s="1"/>
  <c r="P205" i="10" a="1"/>
  <c r="P205" i="10" s="1"/>
  <c r="S205" i="10" s="1"/>
  <c r="P230" i="10" a="1"/>
  <c r="P230" i="10" s="1"/>
  <c r="S230" i="10" s="1"/>
  <c r="P210" i="10" a="1"/>
  <c r="P210" i="10" s="1"/>
  <c r="S210" i="10" s="1"/>
  <c r="P212" i="10" a="1"/>
  <c r="P212" i="10" s="1"/>
  <c r="P216" i="10" a="1"/>
  <c r="P216" i="10" s="1"/>
  <c r="P221" i="10" a="1"/>
  <c r="P221" i="10" s="1"/>
  <c r="P226" i="10" a="1"/>
  <c r="P226" i="10" s="1"/>
  <c r="P232" i="10" a="1"/>
  <c r="P232" i="10" s="1"/>
  <c r="P211" i="10" a="1"/>
  <c r="P211" i="10" s="1"/>
  <c r="S211" i="10" s="1"/>
  <c r="P215" i="10" a="1"/>
  <c r="P215" i="10" s="1"/>
  <c r="S215" i="10" s="1"/>
  <c r="P228" i="10" a="1"/>
  <c r="P228" i="10" s="1"/>
  <c r="P231" i="10" a="1"/>
  <c r="P231" i="10" s="1"/>
  <c r="P224" i="10" a="1"/>
  <c r="P224" i="10" s="1"/>
  <c r="S224" i="10" s="1"/>
  <c r="P218" i="10" a="1"/>
  <c r="P218" i="10" s="1"/>
  <c r="R338" i="10" a="1"/>
  <c r="R338" i="10" s="1"/>
  <c r="R327" i="10" a="1"/>
  <c r="R327" i="10" s="1"/>
  <c r="R331" i="10" a="1"/>
  <c r="R331" i="10" s="1"/>
  <c r="S331" i="10" s="1"/>
  <c r="R335" i="10" a="1"/>
  <c r="R335" i="10" s="1"/>
  <c r="S335" i="10" s="1"/>
  <c r="R339" i="10" a="1"/>
  <c r="R339" i="10" s="1"/>
  <c r="R328" i="10" a="1"/>
  <c r="R328" i="10" s="1"/>
  <c r="R340" i="10" a="1"/>
  <c r="R340" i="10" s="1"/>
  <c r="R326" i="10" a="1"/>
  <c r="R326" i="10" s="1"/>
  <c r="R341" i="10" a="1"/>
  <c r="R341" i="10" s="1"/>
  <c r="R337" i="10" a="1"/>
  <c r="R337" i="10" s="1"/>
  <c r="R346" i="10" a="1"/>
  <c r="R346" i="10" s="1"/>
  <c r="S346" i="10" s="1"/>
  <c r="R349" i="10" a="1"/>
  <c r="R349" i="10" s="1"/>
  <c r="R352" i="10" a="1"/>
  <c r="R352" i="10" s="1"/>
  <c r="R333" i="10" a="1"/>
  <c r="R333" i="10" s="1"/>
  <c r="R342" i="10" a="1"/>
  <c r="R342" i="10" s="1"/>
  <c r="R354" i="10" a="1"/>
  <c r="R354" i="10" s="1"/>
  <c r="R343" i="10" a="1"/>
  <c r="R343" i="10" s="1"/>
  <c r="R330" i="10" a="1"/>
  <c r="R330" i="10" s="1"/>
  <c r="R344" i="10" a="1"/>
  <c r="R344" i="10" s="1"/>
  <c r="S344" i="10" s="1"/>
  <c r="P386" i="10" a="1"/>
  <c r="P386" i="10" s="1"/>
  <c r="S386" i="10" s="1"/>
  <c r="R384" i="10" a="1"/>
  <c r="R384" i="10" s="1"/>
  <c r="W383" i="10"/>
  <c r="V382" i="10"/>
  <c r="R379" i="10" a="1"/>
  <c r="R379" i="10" s="1"/>
  <c r="R374" i="10" a="1"/>
  <c r="R374" i="10" s="1"/>
  <c r="Q371" i="10" a="1"/>
  <c r="Q371" i="10" s="1"/>
  <c r="T371" i="10" s="1"/>
  <c r="X369" i="10"/>
  <c r="V366" i="10"/>
  <c r="R363" i="10" a="1"/>
  <c r="R363" i="10" s="1"/>
  <c r="R358" i="10" a="1"/>
  <c r="R358" i="10" s="1"/>
  <c r="P355" i="10" a="1"/>
  <c r="P355" i="10" s="1"/>
  <c r="X353" i="10"/>
  <c r="Q350" i="10" a="1"/>
  <c r="Q350" i="10" s="1"/>
  <c r="T350" i="10" s="1"/>
  <c r="Z350" i="10" s="1"/>
  <c r="Q347" i="10" a="1"/>
  <c r="Q347" i="10" s="1"/>
  <c r="T347" i="10" s="1"/>
  <c r="Q343" i="10" a="1"/>
  <c r="Q343" i="10" s="1"/>
  <c r="T343" i="10" s="1"/>
  <c r="Z343" i="10" s="1"/>
  <c r="R336" i="10" a="1"/>
  <c r="R336" i="10" s="1"/>
  <c r="W331" i="10"/>
  <c r="W325" i="10"/>
  <c r="Q319" i="10" a="1"/>
  <c r="Q319" i="10" s="1"/>
  <c r="T319" i="10" s="1"/>
  <c r="Z319" i="10" s="1"/>
  <c r="Q314" i="10" a="1"/>
  <c r="Q314" i="10" s="1"/>
  <c r="T314" i="10" s="1"/>
  <c r="Z314" i="10" s="1"/>
  <c r="X308" i="10"/>
  <c r="P276" i="10" a="1"/>
  <c r="P276" i="10" s="1"/>
  <c r="P385" i="10" a="1"/>
  <c r="P385" i="10" s="1"/>
  <c r="Q377" i="10" a="1"/>
  <c r="Q377" i="10" s="1"/>
  <c r="T377" i="10" s="1"/>
  <c r="Z377" i="10" s="1"/>
  <c r="P369" i="10" a="1"/>
  <c r="P369" i="10" s="1"/>
  <c r="P361" i="10" a="1"/>
  <c r="P361" i="10" s="1"/>
  <c r="P353" i="10" a="1"/>
  <c r="P353" i="10" s="1"/>
  <c r="P345" i="10" a="1"/>
  <c r="P345" i="10" s="1"/>
  <c r="P337" i="10" a="1"/>
  <c r="P337" i="10" s="1"/>
  <c r="P329" i="10" a="1"/>
  <c r="P329" i="10" s="1"/>
  <c r="S329" i="10" s="1"/>
  <c r="P321" i="10" a="1"/>
  <c r="P321" i="10" s="1"/>
  <c r="R313" i="10" a="1"/>
  <c r="R313" i="10" s="1"/>
  <c r="P305" i="10" a="1"/>
  <c r="P305" i="10" s="1"/>
  <c r="Q297" i="10" a="1"/>
  <c r="Q297" i="10" s="1"/>
  <c r="T297" i="10" s="1"/>
  <c r="Z297" i="10" s="1"/>
  <c r="P289" i="10" a="1"/>
  <c r="P289" i="10" s="1"/>
  <c r="P281" i="10" a="1"/>
  <c r="P281" i="10" s="1"/>
  <c r="P273" i="10" a="1"/>
  <c r="P273" i="10" s="1"/>
  <c r="P265" i="10" a="1"/>
  <c r="P265" i="10" s="1"/>
  <c r="P257" i="10" a="1"/>
  <c r="P257" i="10" s="1"/>
  <c r="P249" i="10" a="1"/>
  <c r="P249" i="10" s="1"/>
  <c r="P241" i="10" a="1"/>
  <c r="P241" i="10" s="1"/>
  <c r="S241" i="10" s="1"/>
  <c r="P233" i="10" a="1"/>
  <c r="P233" i="10" s="1"/>
  <c r="P225" i="10" a="1"/>
  <c r="P225" i="10" s="1"/>
  <c r="P217" i="10" a="1"/>
  <c r="P217" i="10" s="1"/>
  <c r="P209" i="10" a="1"/>
  <c r="P209" i="10" s="1"/>
  <c r="K16" i="9"/>
  <c r="C16" i="9"/>
  <c r="X384" i="9"/>
  <c r="V382" i="9"/>
  <c r="W379" i="9"/>
  <c r="X376" i="9"/>
  <c r="V374" i="9"/>
  <c r="W371" i="9"/>
  <c r="X368" i="9"/>
  <c r="V366" i="9"/>
  <c r="W363" i="9"/>
  <c r="X360" i="9"/>
  <c r="V358" i="9"/>
  <c r="W355" i="9"/>
  <c r="X352" i="9"/>
  <c r="V350" i="9"/>
  <c r="W347" i="9"/>
  <c r="X344" i="9"/>
  <c r="V342" i="9"/>
  <c r="W339" i="9"/>
  <c r="X336" i="9"/>
  <c r="V334" i="9"/>
  <c r="W331" i="9"/>
  <c r="X328" i="9"/>
  <c r="V326" i="9"/>
  <c r="W323" i="9"/>
  <c r="X320" i="9"/>
  <c r="V318" i="9"/>
  <c r="W315" i="9"/>
  <c r="X312" i="9"/>
  <c r="V310" i="9"/>
  <c r="W307" i="9"/>
  <c r="X304" i="9"/>
  <c r="V302" i="9"/>
  <c r="W299" i="9"/>
  <c r="X296" i="9"/>
  <c r="V294" i="9"/>
  <c r="W291" i="9"/>
  <c r="X288" i="9"/>
  <c r="V286" i="9"/>
  <c r="W283" i="9"/>
  <c r="X280" i="9"/>
  <c r="V278" i="9"/>
  <c r="W275" i="9"/>
  <c r="X272" i="9"/>
  <c r="V270" i="9"/>
  <c r="W267" i="9"/>
  <c r="X264" i="9"/>
  <c r="V262" i="9"/>
  <c r="W259" i="9"/>
  <c r="X256" i="9"/>
  <c r="V254" i="9"/>
  <c r="W251" i="9"/>
  <c r="X248" i="9"/>
  <c r="V246" i="9"/>
  <c r="W243" i="9"/>
  <c r="X240" i="9"/>
  <c r="V238" i="9"/>
  <c r="W235" i="9"/>
  <c r="X232" i="9"/>
  <c r="V230" i="9"/>
  <c r="W227" i="9"/>
  <c r="X224" i="9"/>
  <c r="V222" i="9"/>
  <c r="W219" i="9"/>
  <c r="X216" i="9"/>
  <c r="V214" i="9"/>
  <c r="W211" i="9"/>
  <c r="X208" i="9"/>
  <c r="V206" i="9"/>
  <c r="W203" i="9"/>
  <c r="V283" i="9"/>
  <c r="W280" i="9"/>
  <c r="X277" i="9"/>
  <c r="V275" i="9"/>
  <c r="W272" i="9"/>
  <c r="X269" i="9"/>
  <c r="V267" i="9"/>
  <c r="W264" i="9"/>
  <c r="X261" i="9"/>
  <c r="V259" i="9"/>
  <c r="W256" i="9"/>
  <c r="X253" i="9"/>
  <c r="V251" i="9"/>
  <c r="W248" i="9"/>
  <c r="X245" i="9"/>
  <c r="V243" i="9"/>
  <c r="W240" i="9"/>
  <c r="X237" i="9"/>
  <c r="V235" i="9"/>
  <c r="W232" i="9"/>
  <c r="X229" i="9"/>
  <c r="V227" i="9"/>
  <c r="W224" i="9"/>
  <c r="X221" i="9"/>
  <c r="V219" i="9"/>
  <c r="W216" i="9"/>
  <c r="X213" i="9"/>
  <c r="V211" i="9"/>
  <c r="W208" i="9"/>
  <c r="X205" i="9"/>
  <c r="V203" i="9"/>
  <c r="X386" i="9"/>
  <c r="V384" i="9"/>
  <c r="W381" i="9"/>
  <c r="X378" i="9"/>
  <c r="V376" i="9"/>
  <c r="W373" i="9"/>
  <c r="X370" i="9"/>
  <c r="V368" i="9"/>
  <c r="W365" i="9"/>
  <c r="X362" i="9"/>
  <c r="V360" i="9"/>
  <c r="W357" i="9"/>
  <c r="X354" i="9"/>
  <c r="V352" i="9"/>
  <c r="W349" i="9"/>
  <c r="X346" i="9"/>
  <c r="V344" i="9"/>
  <c r="W341" i="9"/>
  <c r="X338" i="9"/>
  <c r="V336" i="9"/>
  <c r="W333" i="9"/>
  <c r="X330" i="9"/>
  <c r="V328" i="9"/>
  <c r="W325" i="9"/>
  <c r="X322" i="9"/>
  <c r="V320" i="9"/>
  <c r="W317" i="9"/>
  <c r="X314" i="9"/>
  <c r="V312" i="9"/>
  <c r="W309" i="9"/>
  <c r="X306" i="9"/>
  <c r="V304" i="9"/>
  <c r="W301" i="9"/>
  <c r="X298" i="9"/>
  <c r="V296" i="9"/>
  <c r="W293" i="9"/>
  <c r="X290" i="9"/>
  <c r="V288" i="9"/>
  <c r="W285" i="9"/>
  <c r="X282" i="9"/>
  <c r="V280" i="9"/>
  <c r="W277" i="9"/>
  <c r="X274" i="9"/>
  <c r="V272" i="9"/>
  <c r="W269" i="9"/>
  <c r="X266" i="9"/>
  <c r="V264" i="9"/>
  <c r="W261" i="9"/>
  <c r="X258" i="9"/>
  <c r="V256" i="9"/>
  <c r="W253" i="9"/>
  <c r="X250" i="9"/>
  <c r="V248" i="9"/>
  <c r="W245" i="9"/>
  <c r="X242" i="9"/>
  <c r="V240" i="9"/>
  <c r="W237" i="9"/>
  <c r="X234" i="9"/>
  <c r="V232" i="9"/>
  <c r="W229" i="9"/>
  <c r="X226" i="9"/>
  <c r="V224" i="9"/>
  <c r="W221" i="9"/>
  <c r="X218" i="9"/>
  <c r="V216" i="9"/>
  <c r="W213" i="9"/>
  <c r="X210" i="9"/>
  <c r="V208" i="9"/>
  <c r="W205" i="9"/>
  <c r="X202" i="9"/>
  <c r="V277" i="9"/>
  <c r="W274" i="9"/>
  <c r="X271" i="9"/>
  <c r="V269" i="9"/>
  <c r="W266" i="9"/>
  <c r="X263" i="9"/>
  <c r="V261" i="9"/>
  <c r="W258" i="9"/>
  <c r="X255" i="9"/>
  <c r="V253" i="9"/>
  <c r="W250" i="9"/>
  <c r="X247" i="9"/>
  <c r="V245" i="9"/>
  <c r="W242" i="9"/>
  <c r="X239" i="9"/>
  <c r="V237" i="9"/>
  <c r="W234" i="9"/>
  <c r="X231" i="9"/>
  <c r="V229" i="9"/>
  <c r="W226" i="9"/>
  <c r="X223" i="9"/>
  <c r="V221" i="9"/>
  <c r="W218" i="9"/>
  <c r="X215" i="9"/>
  <c r="V213" i="9"/>
  <c r="W210" i="9"/>
  <c r="X207" i="9"/>
  <c r="V205" i="9"/>
  <c r="W202" i="9"/>
  <c r="V386" i="9"/>
  <c r="W383" i="9"/>
  <c r="X380" i="9"/>
  <c r="V378" i="9"/>
  <c r="W375" i="9"/>
  <c r="X372" i="9"/>
  <c r="V370" i="9"/>
  <c r="W367" i="9"/>
  <c r="X364" i="9"/>
  <c r="V362" i="9"/>
  <c r="W359" i="9"/>
  <c r="X356" i="9"/>
  <c r="V354" i="9"/>
  <c r="W351" i="9"/>
  <c r="X348" i="9"/>
  <c r="V346" i="9"/>
  <c r="W343" i="9"/>
  <c r="X340" i="9"/>
  <c r="V338" i="9"/>
  <c r="W335" i="9"/>
  <c r="X332" i="9"/>
  <c r="V330" i="9"/>
  <c r="W327" i="9"/>
  <c r="X324" i="9"/>
  <c r="V322" i="9"/>
  <c r="W319" i="9"/>
  <c r="X316" i="9"/>
  <c r="V314" i="9"/>
  <c r="W311" i="9"/>
  <c r="X308" i="9"/>
  <c r="V306" i="9"/>
  <c r="W303" i="9"/>
  <c r="X300" i="9"/>
  <c r="V298" i="9"/>
  <c r="W295" i="9"/>
  <c r="X292" i="9"/>
  <c r="V290" i="9"/>
  <c r="W287" i="9"/>
  <c r="X284" i="9"/>
  <c r="V282" i="9"/>
  <c r="W279" i="9"/>
  <c r="X276" i="9"/>
  <c r="V274" i="9"/>
  <c r="W271" i="9"/>
  <c r="X268" i="9"/>
  <c r="V266" i="9"/>
  <c r="W263" i="9"/>
  <c r="X260" i="9"/>
  <c r="V258" i="9"/>
  <c r="W255" i="9"/>
  <c r="X252" i="9"/>
  <c r="V250" i="9"/>
  <c r="W247" i="9"/>
  <c r="X244" i="9"/>
  <c r="V242" i="9"/>
  <c r="W239" i="9"/>
  <c r="X236" i="9"/>
  <c r="V234" i="9"/>
  <c r="W231" i="9"/>
  <c r="X228" i="9"/>
  <c r="V226" i="9"/>
  <c r="W223" i="9"/>
  <c r="X220" i="9"/>
  <c r="V218" i="9"/>
  <c r="W215" i="9"/>
  <c r="X212" i="9"/>
  <c r="V210" i="9"/>
  <c r="W207" i="9"/>
  <c r="X204" i="9"/>
  <c r="V202" i="9"/>
  <c r="X385" i="9"/>
  <c r="V383" i="9"/>
  <c r="W380" i="9"/>
  <c r="X377" i="9"/>
  <c r="V375" i="9"/>
  <c r="W372" i="9"/>
  <c r="X369" i="9"/>
  <c r="V367" i="9"/>
  <c r="W364" i="9"/>
  <c r="X361" i="9"/>
  <c r="V359" i="9"/>
  <c r="W356" i="9"/>
  <c r="X353" i="9"/>
  <c r="V351" i="9"/>
  <c r="W348" i="9"/>
  <c r="X345" i="9"/>
  <c r="V343" i="9"/>
  <c r="W340" i="9"/>
  <c r="X337" i="9"/>
  <c r="V335" i="9"/>
  <c r="W332" i="9"/>
  <c r="X329" i="9"/>
  <c r="V327" i="9"/>
  <c r="W324" i="9"/>
  <c r="X321" i="9"/>
  <c r="V319" i="9"/>
  <c r="W316" i="9"/>
  <c r="X313" i="9"/>
  <c r="V311" i="9"/>
  <c r="W308" i="9"/>
  <c r="X305" i="9"/>
  <c r="V303" i="9"/>
  <c r="W300" i="9"/>
  <c r="X297" i="9"/>
  <c r="V295" i="9"/>
  <c r="W292" i="9"/>
  <c r="X289" i="9"/>
  <c r="V287" i="9"/>
  <c r="W284" i="9"/>
  <c r="X281" i="9"/>
  <c r="V279" i="9"/>
  <c r="W276" i="9"/>
  <c r="X273" i="9"/>
  <c r="V271" i="9"/>
  <c r="W268" i="9"/>
  <c r="X265" i="9"/>
  <c r="V263" i="9"/>
  <c r="W260" i="9"/>
  <c r="X257" i="9"/>
  <c r="V255" i="9"/>
  <c r="W252" i="9"/>
  <c r="X249" i="9"/>
  <c r="V247" i="9"/>
  <c r="W244" i="9"/>
  <c r="X241" i="9"/>
  <c r="V239" i="9"/>
  <c r="W236" i="9"/>
  <c r="X233" i="9"/>
  <c r="V231" i="9"/>
  <c r="W228" i="9"/>
  <c r="X225" i="9"/>
  <c r="V223" i="9"/>
  <c r="W220" i="9"/>
  <c r="X217" i="9"/>
  <c r="V215" i="9"/>
  <c r="W212" i="9"/>
  <c r="X209" i="9"/>
  <c r="V207" i="9"/>
  <c r="W204" i="9"/>
  <c r="V284" i="9"/>
  <c r="W281" i="9"/>
  <c r="X278" i="9"/>
  <c r="V276" i="9"/>
  <c r="W273" i="9"/>
  <c r="X270" i="9"/>
  <c r="V268" i="9"/>
  <c r="W265" i="9"/>
  <c r="X262" i="9"/>
  <c r="V260" i="9"/>
  <c r="W257" i="9"/>
  <c r="X254" i="9"/>
  <c r="V252" i="9"/>
  <c r="W249" i="9"/>
  <c r="X246" i="9"/>
  <c r="V244" i="9"/>
  <c r="W241" i="9"/>
  <c r="X238" i="9"/>
  <c r="V236" i="9"/>
  <c r="W233" i="9"/>
  <c r="X230" i="9"/>
  <c r="V228" i="9"/>
  <c r="W225" i="9"/>
  <c r="X222" i="9"/>
  <c r="V220" i="9"/>
  <c r="W217" i="9"/>
  <c r="X214" i="9"/>
  <c r="V212" i="9"/>
  <c r="W209" i="9"/>
  <c r="X206" i="9"/>
  <c r="V204" i="9"/>
  <c r="J16" i="9"/>
  <c r="O14" i="9"/>
  <c r="O15" i="9"/>
  <c r="G355" i="9"/>
  <c r="G347" i="9"/>
  <c r="P347" i="9" s="1" a="1"/>
  <c r="P347" i="9" s="1"/>
  <c r="G339" i="9"/>
  <c r="G331" i="9"/>
  <c r="G310" i="9"/>
  <c r="P310" i="9" s="1" a="1"/>
  <c r="P310" i="9" s="1"/>
  <c r="G379" i="9"/>
  <c r="R379" i="9" s="1" a="1"/>
  <c r="R379" i="9" s="1"/>
  <c r="G246" i="9"/>
  <c r="G371" i="9"/>
  <c r="R262" i="9" a="1"/>
  <c r="R262" i="9" s="1"/>
  <c r="P262" i="9" a="1"/>
  <c r="P262" i="9" s="1"/>
  <c r="Q262" i="9" a="1"/>
  <c r="Q262" i="9" s="1"/>
  <c r="T262" i="9" s="1"/>
  <c r="Z262" i="9" s="1"/>
  <c r="P379" i="9" a="1"/>
  <c r="P379" i="9" s="1"/>
  <c r="P355" i="9" a="1"/>
  <c r="P355" i="9" s="1"/>
  <c r="S355" i="9" s="1"/>
  <c r="Q355" i="9" a="1"/>
  <c r="Q355" i="9" s="1"/>
  <c r="T355" i="9" s="1"/>
  <c r="Z355" i="9" s="1"/>
  <c r="R355" i="9" a="1"/>
  <c r="R355" i="9" s="1"/>
  <c r="P331" i="9" a="1"/>
  <c r="P331" i="9" s="1"/>
  <c r="Q331" i="9" a="1"/>
  <c r="Q331" i="9" s="1"/>
  <c r="T331" i="9" s="1"/>
  <c r="Z331" i="9" s="1"/>
  <c r="R331" i="9" a="1"/>
  <c r="R331" i="9" s="1"/>
  <c r="G386" i="9"/>
  <c r="G378" i="9"/>
  <c r="G370" i="9"/>
  <c r="G362" i="9"/>
  <c r="G354" i="9"/>
  <c r="G346" i="9"/>
  <c r="G338" i="9"/>
  <c r="G330" i="9"/>
  <c r="G302" i="9"/>
  <c r="G238" i="9"/>
  <c r="Q371" i="9" a="1"/>
  <c r="Q371" i="9" s="1"/>
  <c r="T371" i="9" s="1"/>
  <c r="Z371" i="9" s="1"/>
  <c r="R371" i="9" a="1"/>
  <c r="R371" i="9" s="1"/>
  <c r="G385" i="9"/>
  <c r="G377" i="9"/>
  <c r="G369" i="9"/>
  <c r="G361" i="9"/>
  <c r="G353" i="9"/>
  <c r="G345" i="9"/>
  <c r="G337" i="9"/>
  <c r="G328" i="9"/>
  <c r="G294" i="9"/>
  <c r="G230" i="9"/>
  <c r="Q363" i="9" a="1"/>
  <c r="Q363" i="9" s="1"/>
  <c r="T363" i="9" s="1"/>
  <c r="R363" i="9" a="1"/>
  <c r="R363" i="9" s="1"/>
  <c r="S363" i="9" s="1"/>
  <c r="Q347" i="9" a="1"/>
  <c r="Q347" i="9" s="1"/>
  <c r="T347" i="9" s="1"/>
  <c r="Z347" i="9" s="1"/>
  <c r="R347" i="9" a="1"/>
  <c r="R347" i="9" s="1"/>
  <c r="R339" i="9" a="1"/>
  <c r="R339" i="9" s="1"/>
  <c r="S339" i="9" s="1"/>
  <c r="P339" i="9" a="1"/>
  <c r="P339" i="9" s="1"/>
  <c r="G384" i="9"/>
  <c r="G376" i="9"/>
  <c r="G368" i="9"/>
  <c r="G360" i="9"/>
  <c r="G352" i="9"/>
  <c r="G344" i="9"/>
  <c r="G336" i="9"/>
  <c r="G327" i="9"/>
  <c r="G286" i="9"/>
  <c r="G222" i="9"/>
  <c r="G383" i="9"/>
  <c r="G375" i="9"/>
  <c r="G367" i="9"/>
  <c r="G359" i="9"/>
  <c r="G351" i="9"/>
  <c r="G343" i="9"/>
  <c r="G335" i="9"/>
  <c r="G326" i="9"/>
  <c r="G278" i="9"/>
  <c r="G214" i="9"/>
  <c r="P246" i="9" a="1"/>
  <c r="P246" i="9" s="1"/>
  <c r="Q246" i="9" a="1"/>
  <c r="Q246" i="9" s="1"/>
  <c r="T246" i="9" s="1"/>
  <c r="Z246" i="9" s="1"/>
  <c r="R246" i="9" a="1"/>
  <c r="R246" i="9" s="1"/>
  <c r="S246" i="9" s="1"/>
  <c r="G382" i="9"/>
  <c r="G374" i="9"/>
  <c r="G366" i="9"/>
  <c r="G358" i="9"/>
  <c r="G350" i="9"/>
  <c r="G342" i="9"/>
  <c r="G334" i="9"/>
  <c r="G322" i="9"/>
  <c r="G270" i="9"/>
  <c r="G206" i="9"/>
  <c r="Q379" i="9" a="1"/>
  <c r="Q379" i="9" s="1"/>
  <c r="T379" i="9" s="1"/>
  <c r="Z379" i="9" s="1"/>
  <c r="Q339" i="9" a="1"/>
  <c r="Q339" i="9" s="1"/>
  <c r="T339" i="9" s="1"/>
  <c r="Z339" i="9" s="1"/>
  <c r="G381" i="9"/>
  <c r="G373" i="9"/>
  <c r="G365" i="9"/>
  <c r="G357" i="9"/>
  <c r="G349" i="9"/>
  <c r="G341" i="9"/>
  <c r="G333" i="9"/>
  <c r="G319" i="9"/>
  <c r="F22" i="9"/>
  <c r="R4" i="9" s="1"/>
  <c r="G207" i="9"/>
  <c r="G215" i="9"/>
  <c r="G223" i="9"/>
  <c r="G231" i="9"/>
  <c r="G239" i="9"/>
  <c r="G247" i="9"/>
  <c r="G255" i="9"/>
  <c r="G263" i="9"/>
  <c r="G271" i="9"/>
  <c r="G279" i="9"/>
  <c r="G287" i="9"/>
  <c r="G295" i="9"/>
  <c r="G303" i="9"/>
  <c r="G311" i="9"/>
  <c r="G208" i="9"/>
  <c r="G216" i="9"/>
  <c r="G224" i="9"/>
  <c r="G232" i="9"/>
  <c r="G240" i="9"/>
  <c r="G248" i="9"/>
  <c r="G256" i="9"/>
  <c r="G264" i="9"/>
  <c r="G272" i="9"/>
  <c r="G280" i="9"/>
  <c r="G288" i="9"/>
  <c r="G296" i="9"/>
  <c r="G304" i="9"/>
  <c r="G312" i="9"/>
  <c r="G320" i="9"/>
  <c r="G209" i="9"/>
  <c r="G217" i="9"/>
  <c r="G225" i="9"/>
  <c r="G233" i="9"/>
  <c r="G241" i="9"/>
  <c r="G249" i="9"/>
  <c r="G257" i="9"/>
  <c r="G265" i="9"/>
  <c r="G273" i="9"/>
  <c r="G281" i="9"/>
  <c r="G289" i="9"/>
  <c r="G297" i="9"/>
  <c r="G305" i="9"/>
  <c r="G313" i="9"/>
  <c r="G321" i="9"/>
  <c r="G329" i="9"/>
  <c r="G202" i="9"/>
  <c r="G210" i="9"/>
  <c r="G218" i="9"/>
  <c r="G226" i="9"/>
  <c r="G234" i="9"/>
  <c r="G242" i="9"/>
  <c r="G250" i="9"/>
  <c r="G258" i="9"/>
  <c r="G266" i="9"/>
  <c r="G274" i="9"/>
  <c r="G282" i="9"/>
  <c r="G290" i="9"/>
  <c r="G298" i="9"/>
  <c r="G306" i="9"/>
  <c r="G314" i="9"/>
  <c r="G203" i="9"/>
  <c r="G211" i="9"/>
  <c r="G219" i="9"/>
  <c r="G227" i="9"/>
  <c r="G235" i="9"/>
  <c r="G243" i="9"/>
  <c r="G251" i="9"/>
  <c r="G259" i="9"/>
  <c r="G267" i="9"/>
  <c r="G275" i="9"/>
  <c r="G283" i="9"/>
  <c r="G291" i="9"/>
  <c r="G299" i="9"/>
  <c r="G307" i="9"/>
  <c r="G315" i="9"/>
  <c r="G323" i="9"/>
  <c r="G204" i="9"/>
  <c r="G212" i="9"/>
  <c r="G220" i="9"/>
  <c r="G228" i="9"/>
  <c r="G236" i="9"/>
  <c r="G244" i="9"/>
  <c r="G252" i="9"/>
  <c r="G260" i="9"/>
  <c r="G268" i="9"/>
  <c r="G276" i="9"/>
  <c r="G284" i="9"/>
  <c r="G292" i="9"/>
  <c r="G300" i="9"/>
  <c r="G308" i="9"/>
  <c r="G316" i="9"/>
  <c r="G324" i="9"/>
  <c r="G205" i="9"/>
  <c r="G213" i="9"/>
  <c r="G221" i="9"/>
  <c r="G229" i="9"/>
  <c r="G237" i="9"/>
  <c r="G245" i="9"/>
  <c r="G253" i="9"/>
  <c r="G261" i="9"/>
  <c r="G269" i="9"/>
  <c r="G277" i="9"/>
  <c r="G285" i="9"/>
  <c r="G293" i="9"/>
  <c r="G301" i="9"/>
  <c r="G309" i="9"/>
  <c r="G317" i="9"/>
  <c r="G325" i="9"/>
  <c r="G380" i="9"/>
  <c r="G372" i="9"/>
  <c r="G364" i="9"/>
  <c r="G356" i="9"/>
  <c r="G348" i="9"/>
  <c r="G340" i="9"/>
  <c r="G332" i="9"/>
  <c r="G318" i="9"/>
  <c r="G254" i="9"/>
  <c r="P371" i="9" a="1"/>
  <c r="P371" i="9" s="1"/>
  <c r="S331" i="9"/>
  <c r="S262" i="9"/>
  <c r="S383" i="10"/>
  <c r="S380" i="10"/>
  <c r="S367" i="10"/>
  <c r="S355" i="10"/>
  <c r="S304" i="10"/>
  <c r="S285" i="10"/>
  <c r="S259" i="10"/>
  <c r="S252" i="10"/>
  <c r="S243" i="10"/>
  <c r="S228" i="10"/>
  <c r="S216" i="10"/>
  <c r="S350" i="10"/>
  <c r="S347" i="10"/>
  <c r="S343" i="10"/>
  <c r="S339" i="10"/>
  <c r="S308" i="10"/>
  <c r="S296" i="10"/>
  <c r="S293" i="10"/>
  <c r="S282" i="10"/>
  <c r="S274" i="10"/>
  <c r="S255" i="10"/>
  <c r="S254" i="10"/>
  <c r="S322" i="10"/>
  <c r="S266" i="10"/>
  <c r="S381" i="10"/>
  <c r="S376" i="10"/>
  <c r="S368" i="10"/>
  <c r="S365" i="10"/>
  <c r="S364" i="10"/>
  <c r="S360" i="10"/>
  <c r="S348" i="10"/>
  <c r="S213" i="10"/>
  <c r="S336" i="10"/>
  <c r="S333" i="10"/>
  <c r="S325" i="10"/>
  <c r="S306" i="10"/>
  <c r="S294" i="10"/>
  <c r="S286" i="10"/>
  <c r="S283" i="10"/>
  <c r="S264" i="10"/>
  <c r="S253" i="10"/>
  <c r="S232" i="10"/>
  <c r="S221" i="10"/>
  <c r="S203" i="10"/>
  <c r="P377" i="10" a="1"/>
  <c r="P377" i="10" s="1"/>
  <c r="R361" i="10" a="1"/>
  <c r="R361" i="10" s="1"/>
  <c r="S361" i="10" s="1"/>
  <c r="Q337" i="10" a="1"/>
  <c r="Q337" i="10" s="1"/>
  <c r="T337" i="10" s="1"/>
  <c r="Z337" i="10" s="1"/>
  <c r="Q329" i="10" a="1"/>
  <c r="Q329" i="10" s="1"/>
  <c r="T329" i="10" s="1"/>
  <c r="Z329" i="10" s="1"/>
  <c r="P313" i="10" a="1"/>
  <c r="P313" i="10" s="1"/>
  <c r="R305" i="10" a="1"/>
  <c r="R305" i="10" s="1"/>
  <c r="S305" i="10" s="1"/>
  <c r="P297" i="10" a="1"/>
  <c r="P297" i="10" s="1"/>
  <c r="Q241" i="10" a="1"/>
  <c r="Q241" i="10" s="1"/>
  <c r="T241" i="10" s="1"/>
  <c r="Z241" i="10" s="1"/>
  <c r="R233" i="10" a="1"/>
  <c r="R233" i="10" s="1"/>
  <c r="S233" i="10" s="1"/>
  <c r="Q361" i="10" a="1"/>
  <c r="Q361" i="10" s="1"/>
  <c r="T361" i="10" s="1"/>
  <c r="Z361" i="10" s="1"/>
  <c r="Q305" i="10" a="1"/>
  <c r="Q305" i="10" s="1"/>
  <c r="T305" i="10" s="1"/>
  <c r="Z305" i="10" s="1"/>
  <c r="Q233" i="10" a="1"/>
  <c r="Q233" i="10" s="1"/>
  <c r="T233" i="10" s="1"/>
  <c r="Z233" i="10" s="1"/>
  <c r="R225" i="10" a="1"/>
  <c r="R225" i="10" s="1"/>
  <c r="S225" i="10" s="1"/>
  <c r="R217" i="10" a="1"/>
  <c r="R217" i="10" s="1"/>
  <c r="S217" i="10" s="1"/>
  <c r="R209" i="10" a="1"/>
  <c r="R209" i="10" s="1"/>
  <c r="S209" i="10" s="1"/>
  <c r="R369" i="10" a="1"/>
  <c r="R369" i="10" s="1"/>
  <c r="S369" i="10" s="1"/>
  <c r="Z357" i="10"/>
  <c r="R353" i="10" a="1"/>
  <c r="R353" i="10" s="1"/>
  <c r="S353" i="10" s="1"/>
  <c r="R345" i="10" a="1"/>
  <c r="R345" i="10" s="1"/>
  <c r="S345" i="10" s="1"/>
  <c r="R273" i="10" a="1"/>
  <c r="R273" i="10" s="1"/>
  <c r="S273" i="10" s="1"/>
  <c r="R249" i="10" a="1"/>
  <c r="R249" i="10" s="1"/>
  <c r="Q225" i="10" a="1"/>
  <c r="Q225" i="10" s="1"/>
  <c r="T225" i="10" s="1"/>
  <c r="Z225" i="10" s="1"/>
  <c r="Q217" i="10" a="1"/>
  <c r="Q217" i="10" s="1"/>
  <c r="T217" i="10" s="1"/>
  <c r="Z217" i="10" s="1"/>
  <c r="Q209" i="10" a="1"/>
  <c r="Q209" i="10" s="1"/>
  <c r="T209" i="10" s="1"/>
  <c r="Z209" i="10" s="1"/>
  <c r="R385" i="10" a="1"/>
  <c r="R385" i="10" s="1"/>
  <c r="Q369" i="10" a="1"/>
  <c r="Q369" i="10" s="1"/>
  <c r="T369" i="10" s="1"/>
  <c r="Z369" i="10" s="1"/>
  <c r="Q353" i="10" a="1"/>
  <c r="Q353" i="10" s="1"/>
  <c r="T353" i="10" s="1"/>
  <c r="Z353" i="10" s="1"/>
  <c r="Q345" i="10" a="1"/>
  <c r="Q345" i="10" s="1"/>
  <c r="T345" i="10" s="1"/>
  <c r="Z345" i="10" s="1"/>
  <c r="R289" i="10" a="1"/>
  <c r="R289" i="10" s="1"/>
  <c r="S289" i="10" s="1"/>
  <c r="Q273" i="10" a="1"/>
  <c r="Q273" i="10" s="1"/>
  <c r="T273" i="10" s="1"/>
  <c r="Z273" i="10" s="1"/>
  <c r="R265" i="10" a="1"/>
  <c r="R265" i="10" s="1"/>
  <c r="S265" i="10" s="1"/>
  <c r="R257" i="10" a="1"/>
  <c r="R257" i="10" s="1"/>
  <c r="Q385" i="10" a="1"/>
  <c r="Q385" i="10" s="1"/>
  <c r="T385" i="10" s="1"/>
  <c r="Z385" i="10" s="1"/>
  <c r="R321" i="10" a="1"/>
  <c r="R321" i="10" s="1"/>
  <c r="S321" i="10" s="1"/>
  <c r="Q289" i="10" a="1"/>
  <c r="Q289" i="10" s="1"/>
  <c r="T289" i="10" s="1"/>
  <c r="Z289" i="10" s="1"/>
  <c r="R281" i="10" a="1"/>
  <c r="R281" i="10" s="1"/>
  <c r="S281" i="10" s="1"/>
  <c r="Z268" i="10"/>
  <c r="Q249" i="10" a="1"/>
  <c r="Q249" i="10" s="1"/>
  <c r="T249" i="10" s="1"/>
  <c r="Z249" i="10" s="1"/>
  <c r="R377" i="10" a="1"/>
  <c r="R377" i="10" s="1"/>
  <c r="Q321" i="10" a="1"/>
  <c r="Q321" i="10" s="1"/>
  <c r="T321" i="10" s="1"/>
  <c r="Z321" i="10" s="1"/>
  <c r="R297" i="10" a="1"/>
  <c r="R297" i="10" s="1"/>
  <c r="S297" i="10" s="1"/>
  <c r="Q281" i="10" a="1"/>
  <c r="Q281" i="10" s="1"/>
  <c r="T281" i="10" s="1"/>
  <c r="Z281" i="10" s="1"/>
  <c r="Q265" i="10" a="1"/>
  <c r="Q265" i="10" s="1"/>
  <c r="T265" i="10" s="1"/>
  <c r="Z265" i="10" s="1"/>
  <c r="Q257" i="10" a="1"/>
  <c r="Q257" i="10" s="1"/>
  <c r="T257" i="10" s="1"/>
  <c r="Z257" i="10" s="1"/>
  <c r="S362" i="10"/>
  <c r="S357" i="10"/>
  <c r="S375" i="10"/>
  <c r="S366" i="10"/>
  <c r="S384" i="10"/>
  <c r="S379" i="10"/>
  <c r="S370" i="10"/>
  <c r="S354" i="10"/>
  <c r="S359" i="10"/>
  <c r="S363" i="10"/>
  <c r="S358" i="10"/>
  <c r="S327" i="10"/>
  <c r="Z347" i="10"/>
  <c r="S341" i="10"/>
  <c r="S330" i="10"/>
  <c r="S320" i="10"/>
  <c r="Z327" i="10"/>
  <c r="S324" i="10"/>
  <c r="S328" i="10"/>
  <c r="S290" i="10"/>
  <c r="Z308" i="10"/>
  <c r="S303" i="10"/>
  <c r="S272" i="10"/>
  <c r="S340" i="10"/>
  <c r="S287" i="10"/>
  <c r="S332" i="10"/>
  <c r="S301" i="10"/>
  <c r="S314" i="10"/>
  <c r="Z288" i="10"/>
  <c r="S300" i="10"/>
  <c r="S302" i="10"/>
  <c r="Z291" i="10"/>
  <c r="S269" i="10"/>
  <c r="S280" i="10"/>
  <c r="S277" i="10"/>
  <c r="S291" i="10"/>
  <c r="S288" i="10"/>
  <c r="S268" i="10"/>
  <c r="S256" i="10"/>
  <c r="Z267" i="10"/>
  <c r="S260" i="10"/>
  <c r="S245" i="10"/>
  <c r="S276" i="10"/>
  <c r="S244" i="10"/>
  <c r="S231" i="10"/>
  <c r="S218" i="10"/>
  <c r="S212" i="10"/>
  <c r="S208" i="10"/>
  <c r="S223" i="10"/>
  <c r="S238" i="10"/>
  <c r="S240" i="10"/>
  <c r="S239" i="10"/>
  <c r="S226" i="10"/>
  <c r="S220" i="10"/>
  <c r="G24" i="10"/>
  <c r="P24" i="10" s="1" a="1"/>
  <c r="P24" i="10" s="1"/>
  <c r="W22" i="10"/>
  <c r="AA22" i="10"/>
  <c r="AB22" i="10" s="1"/>
  <c r="AC22" i="10" s="1"/>
  <c r="W23" i="10"/>
  <c r="B8" i="10"/>
  <c r="X26" i="10"/>
  <c r="C16" i="10"/>
  <c r="O14" i="10"/>
  <c r="O15" i="10"/>
  <c r="G199" i="10"/>
  <c r="G191" i="10"/>
  <c r="G194" i="10"/>
  <c r="G186" i="10"/>
  <c r="G197" i="10"/>
  <c r="G189" i="10"/>
  <c r="G195" i="10"/>
  <c r="G187" i="10"/>
  <c r="G198" i="10"/>
  <c r="G190" i="10"/>
  <c r="G200" i="10"/>
  <c r="G196" i="10"/>
  <c r="G192" i="10"/>
  <c r="G183" i="10"/>
  <c r="G175" i="10"/>
  <c r="G188" i="10"/>
  <c r="G178" i="10"/>
  <c r="G170" i="10"/>
  <c r="G181" i="10"/>
  <c r="G173" i="10"/>
  <c r="G201" i="10"/>
  <c r="G193" i="10"/>
  <c r="G179" i="10"/>
  <c r="G171" i="10"/>
  <c r="G185" i="10"/>
  <c r="G182" i="10"/>
  <c r="G174" i="10"/>
  <c r="G165" i="10"/>
  <c r="G157" i="10"/>
  <c r="G177" i="10"/>
  <c r="G168" i="10"/>
  <c r="G160" i="10"/>
  <c r="G152" i="10"/>
  <c r="G169" i="10"/>
  <c r="G163" i="10"/>
  <c r="G155" i="10"/>
  <c r="G184" i="10"/>
  <c r="G161" i="10"/>
  <c r="G153" i="10"/>
  <c r="G180" i="10"/>
  <c r="G176" i="10"/>
  <c r="G164" i="10"/>
  <c r="G156" i="10"/>
  <c r="G147" i="10"/>
  <c r="G139" i="10"/>
  <c r="G150" i="10"/>
  <c r="G142" i="10"/>
  <c r="G166" i="10"/>
  <c r="G145" i="10"/>
  <c r="G137" i="10"/>
  <c r="G154" i="10"/>
  <c r="G151" i="10"/>
  <c r="G143" i="10"/>
  <c r="G135" i="10"/>
  <c r="G146" i="10"/>
  <c r="G138" i="10"/>
  <c r="G167" i="10"/>
  <c r="G158" i="10"/>
  <c r="G141" i="10"/>
  <c r="G129" i="10"/>
  <c r="G121" i="10"/>
  <c r="G132" i="10"/>
  <c r="G124" i="10"/>
  <c r="G159" i="10"/>
  <c r="G127" i="10"/>
  <c r="G119" i="10"/>
  <c r="G144" i="10"/>
  <c r="G140" i="10"/>
  <c r="G133" i="10"/>
  <c r="G125" i="10"/>
  <c r="G136" i="10"/>
  <c r="G128" i="10"/>
  <c r="G120" i="10"/>
  <c r="G172" i="10"/>
  <c r="G162" i="10"/>
  <c r="G131" i="10"/>
  <c r="G123" i="10"/>
  <c r="G117" i="10"/>
  <c r="G109" i="10"/>
  <c r="G101" i="10"/>
  <c r="G134" i="10"/>
  <c r="G112" i="10"/>
  <c r="G104" i="10"/>
  <c r="G96" i="10"/>
  <c r="G88" i="10"/>
  <c r="G80" i="10"/>
  <c r="G148" i="10"/>
  <c r="G122" i="10"/>
  <c r="G115" i="10"/>
  <c r="G107" i="10"/>
  <c r="G99" i="10"/>
  <c r="G91" i="10"/>
  <c r="G83" i="10"/>
  <c r="G118" i="10"/>
  <c r="G110" i="10"/>
  <c r="G102" i="10"/>
  <c r="G94" i="10"/>
  <c r="G86" i="10"/>
  <c r="G78" i="10"/>
  <c r="G130" i="10"/>
  <c r="G113" i="10"/>
  <c r="G105" i="10"/>
  <c r="G149" i="10"/>
  <c r="G116" i="10"/>
  <c r="G108" i="10"/>
  <c r="G100" i="10"/>
  <c r="G92" i="10"/>
  <c r="G84" i="10"/>
  <c r="G76" i="10"/>
  <c r="G111" i="10"/>
  <c r="G103" i="10"/>
  <c r="G95" i="10"/>
  <c r="G87" i="10"/>
  <c r="G79" i="10"/>
  <c r="G126" i="10"/>
  <c r="G114" i="10"/>
  <c r="G106" i="10"/>
  <c r="G98" i="10"/>
  <c r="G90" i="10"/>
  <c r="G82" i="10"/>
  <c r="G71" i="10"/>
  <c r="G89" i="10"/>
  <c r="G74" i="10"/>
  <c r="G66" i="10"/>
  <c r="G58" i="10"/>
  <c r="G50" i="10"/>
  <c r="G42" i="10"/>
  <c r="G34" i="10"/>
  <c r="G77" i="10"/>
  <c r="G69" i="10"/>
  <c r="G61" i="10"/>
  <c r="G53" i="10"/>
  <c r="G45" i="10"/>
  <c r="G37" i="10"/>
  <c r="G97" i="10"/>
  <c r="G72" i="10"/>
  <c r="G64" i="10"/>
  <c r="G56" i="10"/>
  <c r="G48" i="10"/>
  <c r="G40" i="10"/>
  <c r="G32" i="10"/>
  <c r="G85" i="10"/>
  <c r="G70" i="10"/>
  <c r="G62" i="10"/>
  <c r="G54" i="10"/>
  <c r="G46" i="10"/>
  <c r="G38" i="10"/>
  <c r="G93" i="10"/>
  <c r="G75" i="10"/>
  <c r="G73" i="10"/>
  <c r="G65" i="10"/>
  <c r="G57" i="10"/>
  <c r="G49" i="10"/>
  <c r="G41" i="10"/>
  <c r="G33" i="10"/>
  <c r="G81" i="10"/>
  <c r="G68" i="10"/>
  <c r="G60" i="10"/>
  <c r="G52" i="10"/>
  <c r="G44" i="10"/>
  <c r="G36" i="10"/>
  <c r="X22" i="10"/>
  <c r="Q24" i="10" a="1"/>
  <c r="Q24" i="10" s="1"/>
  <c r="T24" i="10" s="1"/>
  <c r="W24" i="10"/>
  <c r="X27" i="10"/>
  <c r="G29" i="10"/>
  <c r="V29" i="10"/>
  <c r="X33" i="10"/>
  <c r="V43" i="10"/>
  <c r="W54" i="10"/>
  <c r="G59" i="10"/>
  <c r="X65" i="10"/>
  <c r="X24" i="10"/>
  <c r="G26" i="10"/>
  <c r="V26" i="10"/>
  <c r="W29" i="10"/>
  <c r="W34" i="10"/>
  <c r="G39" i="10"/>
  <c r="X45" i="10"/>
  <c r="V55" i="10"/>
  <c r="W66" i="10"/>
  <c r="G23" i="10"/>
  <c r="V23" i="10"/>
  <c r="R24" i="10" a="1"/>
  <c r="R24" i="10" s="1"/>
  <c r="S24" i="10" s="1"/>
  <c r="W26" i="10"/>
  <c r="P28" i="10" a="1"/>
  <c r="P28" i="10" s="1"/>
  <c r="S28" i="10" s="1"/>
  <c r="X29" i="10"/>
  <c r="G31" i="10"/>
  <c r="V35" i="10"/>
  <c r="W46" i="10"/>
  <c r="G51" i="10"/>
  <c r="X57" i="10"/>
  <c r="V67" i="10"/>
  <c r="V28" i="10"/>
  <c r="X37" i="10"/>
  <c r="V47" i="10"/>
  <c r="W58" i="10"/>
  <c r="G63" i="10"/>
  <c r="X69" i="10"/>
  <c r="X23" i="10"/>
  <c r="G25" i="10"/>
  <c r="V25" i="10"/>
  <c r="Q28" i="10" a="1"/>
  <c r="Q28" i="10" s="1"/>
  <c r="T28" i="10" s="1"/>
  <c r="W28" i="10"/>
  <c r="W38" i="10"/>
  <c r="G43" i="10"/>
  <c r="X49" i="10"/>
  <c r="V59" i="10"/>
  <c r="W70" i="10"/>
  <c r="W25" i="10"/>
  <c r="X28" i="10"/>
  <c r="G30" i="10"/>
  <c r="V30" i="10"/>
  <c r="V39" i="10"/>
  <c r="W50" i="10"/>
  <c r="G55" i="10"/>
  <c r="V199" i="10"/>
  <c r="X197" i="10"/>
  <c r="W194" i="10"/>
  <c r="V191" i="10"/>
  <c r="X189" i="10"/>
  <c r="W186" i="10"/>
  <c r="X200" i="10"/>
  <c r="W197" i="10"/>
  <c r="V194" i="10"/>
  <c r="X192" i="10"/>
  <c r="W189" i="10"/>
  <c r="V186" i="10"/>
  <c r="X184" i="10"/>
  <c r="W200" i="10"/>
  <c r="V197" i="10"/>
  <c r="X195" i="10"/>
  <c r="W192" i="10"/>
  <c r="V189" i="10"/>
  <c r="X187" i="10"/>
  <c r="W184" i="10"/>
  <c r="X201" i="10"/>
  <c r="W198" i="10"/>
  <c r="V195" i="10"/>
  <c r="X193" i="10"/>
  <c r="W190" i="10"/>
  <c r="V187" i="10"/>
  <c r="X185" i="10"/>
  <c r="W201" i="10"/>
  <c r="V198" i="10"/>
  <c r="X196" i="10"/>
  <c r="W193" i="10"/>
  <c r="V190" i="10"/>
  <c r="X188" i="10"/>
  <c r="W185" i="10"/>
  <c r="V183" i="10"/>
  <c r="X181" i="10"/>
  <c r="W178" i="10"/>
  <c r="V175" i="10"/>
  <c r="X173" i="10"/>
  <c r="W170" i="10"/>
  <c r="V200" i="10"/>
  <c r="W196" i="10"/>
  <c r="W181" i="10"/>
  <c r="V178" i="10"/>
  <c r="X176" i="10"/>
  <c r="W173" i="10"/>
  <c r="V170" i="10"/>
  <c r="X168" i="10"/>
  <c r="X198" i="10"/>
  <c r="V196" i="10"/>
  <c r="X194" i="10"/>
  <c r="V192" i="10"/>
  <c r="W188" i="10"/>
  <c r="V181" i="10"/>
  <c r="X179" i="10"/>
  <c r="W176" i="10"/>
  <c r="V173" i="10"/>
  <c r="X171" i="10"/>
  <c r="W168" i="10"/>
  <c r="W182" i="10"/>
  <c r="V179" i="10"/>
  <c r="X177" i="10"/>
  <c r="W174" i="10"/>
  <c r="V171" i="10"/>
  <c r="X169" i="10"/>
  <c r="V201" i="10"/>
  <c r="X199" i="10"/>
  <c r="V182" i="10"/>
  <c r="X180" i="10"/>
  <c r="W177" i="10"/>
  <c r="V174" i="10"/>
  <c r="X172" i="10"/>
  <c r="W169" i="10"/>
  <c r="W199" i="10"/>
  <c r="X186" i="10"/>
  <c r="X174" i="10"/>
  <c r="V172" i="10"/>
  <c r="X170" i="10"/>
  <c r="V168" i="10"/>
  <c r="V165" i="10"/>
  <c r="X163" i="10"/>
  <c r="W160" i="10"/>
  <c r="V157" i="10"/>
  <c r="X155" i="10"/>
  <c r="W152" i="10"/>
  <c r="V193" i="10"/>
  <c r="V184" i="10"/>
  <c r="X166" i="10"/>
  <c r="W163" i="10"/>
  <c r="V160" i="10"/>
  <c r="X158" i="10"/>
  <c r="W155" i="10"/>
  <c r="V152" i="10"/>
  <c r="X190" i="10"/>
  <c r="X183" i="10"/>
  <c r="W166" i="10"/>
  <c r="V163" i="10"/>
  <c r="X161" i="10"/>
  <c r="W158" i="10"/>
  <c r="V155" i="10"/>
  <c r="X153" i="10"/>
  <c r="W187" i="10"/>
  <c r="W175" i="10"/>
  <c r="W171" i="10"/>
  <c r="V169" i="10"/>
  <c r="X167" i="10"/>
  <c r="W164" i="10"/>
  <c r="V161" i="10"/>
  <c r="X159" i="10"/>
  <c r="W156" i="10"/>
  <c r="V153" i="10"/>
  <c r="W195" i="10"/>
  <c r="X191" i="10"/>
  <c r="V188" i="10"/>
  <c r="V185" i="10"/>
  <c r="W167" i="10"/>
  <c r="V164" i="10"/>
  <c r="X162" i="10"/>
  <c r="W159" i="10"/>
  <c r="V156" i="10"/>
  <c r="X154" i="10"/>
  <c r="V180" i="10"/>
  <c r="X175" i="10"/>
  <c r="V167" i="10"/>
  <c r="X165" i="10"/>
  <c r="W150" i="10"/>
  <c r="V147" i="10"/>
  <c r="X145" i="10"/>
  <c r="W142" i="10"/>
  <c r="V139" i="10"/>
  <c r="X137" i="10"/>
  <c r="W172" i="10"/>
  <c r="W165" i="10"/>
  <c r="W161" i="10"/>
  <c r="V159" i="10"/>
  <c r="X157" i="10"/>
  <c r="V150" i="10"/>
  <c r="X148" i="10"/>
  <c r="W145" i="10"/>
  <c r="V142" i="10"/>
  <c r="X140" i="10"/>
  <c r="W137" i="10"/>
  <c r="X178" i="10"/>
  <c r="W157" i="10"/>
  <c r="W153" i="10"/>
  <c r="W148" i="10"/>
  <c r="V145" i="10"/>
  <c r="X143" i="10"/>
  <c r="W140" i="10"/>
  <c r="V137" i="10"/>
  <c r="X135" i="10"/>
  <c r="W179" i="10"/>
  <c r="V176" i="10"/>
  <c r="V166" i="10"/>
  <c r="W162" i="10"/>
  <c r="W151" i="10"/>
  <c r="X149" i="10"/>
  <c r="W146" i="10"/>
  <c r="V143" i="10"/>
  <c r="X141" i="10"/>
  <c r="W138" i="10"/>
  <c r="V135" i="10"/>
  <c r="X182" i="10"/>
  <c r="X164" i="10"/>
  <c r="V162" i="10"/>
  <c r="X160" i="10"/>
  <c r="V158" i="10"/>
  <c r="W154" i="10"/>
  <c r="V151" i="10"/>
  <c r="W149" i="10"/>
  <c r="V146" i="10"/>
  <c r="X144" i="10"/>
  <c r="W141" i="10"/>
  <c r="V138" i="10"/>
  <c r="X136" i="10"/>
  <c r="V177" i="10"/>
  <c r="W191" i="10"/>
  <c r="W183" i="10"/>
  <c r="W180" i="10"/>
  <c r="W132" i="10"/>
  <c r="V129" i="10"/>
  <c r="X127" i="10"/>
  <c r="W124" i="10"/>
  <c r="V121" i="10"/>
  <c r="X119" i="10"/>
  <c r="X151" i="10"/>
  <c r="V149" i="10"/>
  <c r="X147" i="10"/>
  <c r="V132" i="10"/>
  <c r="X130" i="10"/>
  <c r="W127" i="10"/>
  <c r="V124" i="10"/>
  <c r="X122" i="10"/>
  <c r="W119" i="10"/>
  <c r="W147" i="10"/>
  <c r="W143" i="10"/>
  <c r="V141" i="10"/>
  <c r="X139" i="10"/>
  <c r="X133" i="10"/>
  <c r="W130" i="10"/>
  <c r="V127" i="10"/>
  <c r="X125" i="10"/>
  <c r="W122" i="10"/>
  <c r="V119" i="10"/>
  <c r="V133" i="10"/>
  <c r="X131" i="10"/>
  <c r="W128" i="10"/>
  <c r="V125" i="10"/>
  <c r="X123" i="10"/>
  <c r="W120" i="10"/>
  <c r="X150" i="10"/>
  <c r="V148" i="10"/>
  <c r="W144" i="10"/>
  <c r="X134" i="10"/>
  <c r="W131" i="10"/>
  <c r="V128" i="10"/>
  <c r="X126" i="10"/>
  <c r="W123" i="10"/>
  <c r="V120" i="10"/>
  <c r="X118" i="10"/>
  <c r="X146" i="10"/>
  <c r="V144" i="10"/>
  <c r="X142" i="10"/>
  <c r="V140" i="10"/>
  <c r="W136" i="10"/>
  <c r="W134" i="10"/>
  <c r="V131" i="10"/>
  <c r="X129" i="10"/>
  <c r="W126" i="10"/>
  <c r="V123" i="10"/>
  <c r="X121" i="10"/>
  <c r="W118" i="10"/>
  <c r="V130" i="10"/>
  <c r="X120" i="10"/>
  <c r="V117" i="10"/>
  <c r="X115" i="10"/>
  <c r="W112" i="10"/>
  <c r="V109" i="10"/>
  <c r="X107" i="10"/>
  <c r="W104" i="10"/>
  <c r="V101" i="10"/>
  <c r="V154" i="10"/>
  <c r="W129" i="10"/>
  <c r="V118" i="10"/>
  <c r="W115" i="10"/>
  <c r="V112" i="10"/>
  <c r="X110" i="10"/>
  <c r="W107" i="10"/>
  <c r="V104" i="10"/>
  <c r="X102" i="10"/>
  <c r="W99" i="10"/>
  <c r="V96" i="10"/>
  <c r="X94" i="10"/>
  <c r="W91" i="10"/>
  <c r="V88" i="10"/>
  <c r="X86" i="10"/>
  <c r="W83" i="10"/>
  <c r="V80" i="10"/>
  <c r="X78" i="10"/>
  <c r="W75" i="10"/>
  <c r="X138" i="10"/>
  <c r="X128" i="10"/>
  <c r="V115" i="10"/>
  <c r="X113" i="10"/>
  <c r="W110" i="10"/>
  <c r="V107" i="10"/>
  <c r="X105" i="10"/>
  <c r="W102" i="10"/>
  <c r="V99" i="10"/>
  <c r="X97" i="10"/>
  <c r="W94" i="10"/>
  <c r="V91" i="10"/>
  <c r="X89" i="10"/>
  <c r="W86" i="10"/>
  <c r="V83" i="10"/>
  <c r="X81" i="10"/>
  <c r="W78" i="10"/>
  <c r="V75" i="10"/>
  <c r="X156" i="10"/>
  <c r="V136" i="10"/>
  <c r="V126" i="10"/>
  <c r="X116" i="10"/>
  <c r="W113" i="10"/>
  <c r="V110" i="10"/>
  <c r="X108" i="10"/>
  <c r="W105" i="10"/>
  <c r="V102" i="10"/>
  <c r="X100" i="10"/>
  <c r="W97" i="10"/>
  <c r="V94" i="10"/>
  <c r="X92" i="10"/>
  <c r="W89" i="10"/>
  <c r="V86" i="10"/>
  <c r="X84" i="10"/>
  <c r="W81" i="10"/>
  <c r="V78" i="10"/>
  <c r="X76" i="10"/>
  <c r="W125" i="10"/>
  <c r="W116" i="10"/>
  <c r="V113" i="10"/>
  <c r="X111" i="10"/>
  <c r="W108" i="10"/>
  <c r="V105" i="10"/>
  <c r="X103" i="10"/>
  <c r="W100" i="10"/>
  <c r="V134" i="10"/>
  <c r="X124" i="10"/>
  <c r="V116" i="10"/>
  <c r="X114" i="10"/>
  <c r="W111" i="10"/>
  <c r="V108" i="10"/>
  <c r="X106" i="10"/>
  <c r="W103" i="10"/>
  <c r="V100" i="10"/>
  <c r="X98" i="10"/>
  <c r="W95" i="10"/>
  <c r="V92" i="10"/>
  <c r="X90" i="10"/>
  <c r="W87" i="10"/>
  <c r="V84" i="10"/>
  <c r="X82" i="10"/>
  <c r="W79" i="10"/>
  <c r="V76" i="10"/>
  <c r="X74" i="10"/>
  <c r="W139" i="10"/>
  <c r="W133" i="10"/>
  <c r="V122" i="10"/>
  <c r="X117" i="10"/>
  <c r="W114" i="10"/>
  <c r="V111" i="10"/>
  <c r="X109" i="10"/>
  <c r="W106" i="10"/>
  <c r="V103" i="10"/>
  <c r="X101" i="10"/>
  <c r="W98" i="10"/>
  <c r="V95" i="10"/>
  <c r="X93" i="10"/>
  <c r="W90" i="10"/>
  <c r="V87" i="10"/>
  <c r="X85" i="10"/>
  <c r="W82" i="10"/>
  <c r="V79" i="10"/>
  <c r="X77" i="10"/>
  <c r="X152" i="10"/>
  <c r="W135" i="10"/>
  <c r="X132" i="10"/>
  <c r="W121" i="10"/>
  <c r="W117" i="10"/>
  <c r="V114" i="10"/>
  <c r="X112" i="10"/>
  <c r="W109" i="10"/>
  <c r="V106" i="10"/>
  <c r="X104" i="10"/>
  <c r="W101" i="10"/>
  <c r="V98" i="10"/>
  <c r="X96" i="10"/>
  <c r="W93" i="10"/>
  <c r="V90" i="10"/>
  <c r="X88" i="10"/>
  <c r="W85" i="10"/>
  <c r="V82" i="10"/>
  <c r="X80" i="10"/>
  <c r="W77" i="10"/>
  <c r="W96" i="10"/>
  <c r="V85" i="10"/>
  <c r="X75" i="10"/>
  <c r="W74" i="10"/>
  <c r="V71" i="10"/>
  <c r="X95" i="10"/>
  <c r="W84" i="10"/>
  <c r="V74" i="10"/>
  <c r="X72" i="10"/>
  <c r="W69" i="10"/>
  <c r="V66" i="10"/>
  <c r="X64" i="10"/>
  <c r="W61" i="10"/>
  <c r="V58" i="10"/>
  <c r="X56" i="10"/>
  <c r="W53" i="10"/>
  <c r="V50" i="10"/>
  <c r="X48" i="10"/>
  <c r="W45" i="10"/>
  <c r="V42" i="10"/>
  <c r="X40" i="10"/>
  <c r="W37" i="10"/>
  <c r="V34" i="10"/>
  <c r="X32" i="10"/>
  <c r="V93" i="10"/>
  <c r="X83" i="10"/>
  <c r="W72" i="10"/>
  <c r="V69" i="10"/>
  <c r="X67" i="10"/>
  <c r="W64" i="10"/>
  <c r="V61" i="10"/>
  <c r="X59" i="10"/>
  <c r="W56" i="10"/>
  <c r="V53" i="10"/>
  <c r="X51" i="10"/>
  <c r="W48" i="10"/>
  <c r="V45" i="10"/>
  <c r="X43" i="10"/>
  <c r="W40" i="10"/>
  <c r="V37" i="10"/>
  <c r="X35" i="10"/>
  <c r="W32" i="10"/>
  <c r="W92" i="10"/>
  <c r="V81" i="10"/>
  <c r="V72" i="10"/>
  <c r="X70" i="10"/>
  <c r="W67" i="10"/>
  <c r="V64" i="10"/>
  <c r="X62" i="10"/>
  <c r="W59" i="10"/>
  <c r="V56" i="10"/>
  <c r="X54" i="10"/>
  <c r="W51" i="10"/>
  <c r="V48" i="10"/>
  <c r="X46" i="10"/>
  <c r="W43" i="10"/>
  <c r="V40" i="10"/>
  <c r="X38" i="10"/>
  <c r="W35" i="10"/>
  <c r="V32" i="10"/>
  <c r="X91" i="10"/>
  <c r="W80" i="10"/>
  <c r="X73" i="10"/>
  <c r="V89" i="10"/>
  <c r="X79" i="10"/>
  <c r="W73" i="10"/>
  <c r="V70" i="10"/>
  <c r="X68" i="10"/>
  <c r="W65" i="10"/>
  <c r="V62" i="10"/>
  <c r="X60" i="10"/>
  <c r="W57" i="10"/>
  <c r="V54" i="10"/>
  <c r="X52" i="10"/>
  <c r="W49" i="10"/>
  <c r="V46" i="10"/>
  <c r="X44" i="10"/>
  <c r="W41" i="10"/>
  <c r="V38" i="10"/>
  <c r="X36" i="10"/>
  <c r="W33" i="10"/>
  <c r="X99" i="10"/>
  <c r="W88" i="10"/>
  <c r="V77" i="10"/>
  <c r="V73" i="10"/>
  <c r="X71" i="10"/>
  <c r="W68" i="10"/>
  <c r="V65" i="10"/>
  <c r="X63" i="10"/>
  <c r="W60" i="10"/>
  <c r="V57" i="10"/>
  <c r="X55" i="10"/>
  <c r="W52" i="10"/>
  <c r="V49" i="10"/>
  <c r="X47" i="10"/>
  <c r="W44" i="10"/>
  <c r="V41" i="10"/>
  <c r="X39" i="10"/>
  <c r="W36" i="10"/>
  <c r="V33" i="10"/>
  <c r="X31" i="10"/>
  <c r="V97" i="10"/>
  <c r="X87" i="10"/>
  <c r="W76" i="10"/>
  <c r="W71" i="10"/>
  <c r="V68" i="10"/>
  <c r="X66" i="10"/>
  <c r="W63" i="10"/>
  <c r="V60" i="10"/>
  <c r="X58" i="10"/>
  <c r="W55" i="10"/>
  <c r="V52" i="10"/>
  <c r="X50" i="10"/>
  <c r="W47" i="10"/>
  <c r="V44" i="10"/>
  <c r="X42" i="10"/>
  <c r="W39" i="10"/>
  <c r="V36" i="10"/>
  <c r="X34" i="10"/>
  <c r="W31" i="10"/>
  <c r="V22" i="10"/>
  <c r="X25" i="10"/>
  <c r="G27" i="10"/>
  <c r="V27" i="10"/>
  <c r="W30" i="10"/>
  <c r="G35" i="10"/>
  <c r="X41" i="10"/>
  <c r="V51" i="10"/>
  <c r="W62" i="10"/>
  <c r="G67" i="10"/>
  <c r="V24" i="10"/>
  <c r="W27" i="10"/>
  <c r="X30" i="10"/>
  <c r="V31" i="10"/>
  <c r="W42" i="10"/>
  <c r="G47" i="10"/>
  <c r="X53" i="10"/>
  <c r="V63" i="10"/>
  <c r="G49" i="9"/>
  <c r="R49" i="9" s="1" a="1"/>
  <c r="R49" i="9" s="1"/>
  <c r="G23" i="9"/>
  <c r="P23" i="9" s="1" a="1"/>
  <c r="P23" i="9" s="1"/>
  <c r="G53" i="9"/>
  <c r="G39" i="9"/>
  <c r="P39" i="9" s="1" a="1"/>
  <c r="P39" i="9" s="1"/>
  <c r="G31" i="9"/>
  <c r="P31" i="9" s="1" a="1"/>
  <c r="P31" i="9" s="1"/>
  <c r="G74" i="9"/>
  <c r="P66" i="9" a="1"/>
  <c r="P66" i="9" s="1"/>
  <c r="S66" i="9" s="1"/>
  <c r="R66" i="9" a="1"/>
  <c r="R66" i="9" s="1"/>
  <c r="Q66" i="9" a="1"/>
  <c r="Q66" i="9" s="1"/>
  <c r="T66" i="9" s="1"/>
  <c r="V31" i="9"/>
  <c r="AA22" i="9"/>
  <c r="W23" i="9"/>
  <c r="X26" i="9"/>
  <c r="G28" i="9"/>
  <c r="V28" i="9"/>
  <c r="W31" i="9"/>
  <c r="X34" i="9"/>
  <c r="G36" i="9"/>
  <c r="V36" i="9"/>
  <c r="W39" i="9"/>
  <c r="V42" i="9"/>
  <c r="W44" i="9"/>
  <c r="W48" i="9"/>
  <c r="G57" i="9"/>
  <c r="P53" i="9" a="1"/>
  <c r="P53" i="9" s="1"/>
  <c r="R53" i="9" a="1"/>
  <c r="R53" i="9" s="1"/>
  <c r="X23" i="9"/>
  <c r="G25" i="9"/>
  <c r="V25" i="9"/>
  <c r="W28" i="9"/>
  <c r="X31" i="9"/>
  <c r="G33" i="9"/>
  <c r="V33" i="9"/>
  <c r="W36" i="9"/>
  <c r="X39" i="9"/>
  <c r="G41" i="9"/>
  <c r="X48" i="9"/>
  <c r="V50" i="9"/>
  <c r="W52" i="9"/>
  <c r="W56" i="9"/>
  <c r="V74" i="9"/>
  <c r="W77" i="9"/>
  <c r="X80" i="9"/>
  <c r="P74" i="9" a="1"/>
  <c r="P74" i="9" s="1"/>
  <c r="R74" i="9" a="1"/>
  <c r="R74" i="9" s="1"/>
  <c r="Q74" i="9" a="1"/>
  <c r="Q74" i="9" s="1"/>
  <c r="T74" i="9" s="1"/>
  <c r="W25" i="9"/>
  <c r="X28" i="9"/>
  <c r="G30" i="9"/>
  <c r="V30" i="9"/>
  <c r="W33" i="9"/>
  <c r="X36" i="9"/>
  <c r="G38" i="9"/>
  <c r="V38" i="9"/>
  <c r="G42" i="9"/>
  <c r="X56" i="9"/>
  <c r="V58" i="9"/>
  <c r="G82" i="9"/>
  <c r="V22" i="9"/>
  <c r="X25" i="9"/>
  <c r="G27" i="9"/>
  <c r="V27" i="9"/>
  <c r="W30" i="9"/>
  <c r="X33" i="9"/>
  <c r="G35" i="9"/>
  <c r="V35" i="9"/>
  <c r="W38" i="9"/>
  <c r="G50" i="9"/>
  <c r="Q53" i="9" a="1"/>
  <c r="Q53" i="9" s="1"/>
  <c r="T53" i="9" s="1"/>
  <c r="W61" i="9"/>
  <c r="V199" i="9"/>
  <c r="X197" i="9"/>
  <c r="W194" i="9"/>
  <c r="V191" i="9"/>
  <c r="X189" i="9"/>
  <c r="W186" i="9"/>
  <c r="X200" i="9"/>
  <c r="W197" i="9"/>
  <c r="V194" i="9"/>
  <c r="X192" i="9"/>
  <c r="W189" i="9"/>
  <c r="V186" i="9"/>
  <c r="X184" i="9"/>
  <c r="W200" i="9"/>
  <c r="V197" i="9"/>
  <c r="X195" i="9"/>
  <c r="W192" i="9"/>
  <c r="V189" i="9"/>
  <c r="X187" i="9"/>
  <c r="X201" i="9"/>
  <c r="W198" i="9"/>
  <c r="V195" i="9"/>
  <c r="X193" i="9"/>
  <c r="W190" i="9"/>
  <c r="V187" i="9"/>
  <c r="X185" i="9"/>
  <c r="W201" i="9"/>
  <c r="V198" i="9"/>
  <c r="X196" i="9"/>
  <c r="W193" i="9"/>
  <c r="V190" i="9"/>
  <c r="X188" i="9"/>
  <c r="W185" i="9"/>
  <c r="X190" i="9"/>
  <c r="V188" i="9"/>
  <c r="X186" i="9"/>
  <c r="W184" i="9"/>
  <c r="V183" i="9"/>
  <c r="X181" i="9"/>
  <c r="W178" i="9"/>
  <c r="V175" i="9"/>
  <c r="X173" i="9"/>
  <c r="W170" i="9"/>
  <c r="V184" i="9"/>
  <c r="W181" i="9"/>
  <c r="V178" i="9"/>
  <c r="X176" i="9"/>
  <c r="W173" i="9"/>
  <c r="V170" i="9"/>
  <c r="V201" i="9"/>
  <c r="X199" i="9"/>
  <c r="V181" i="9"/>
  <c r="X179" i="9"/>
  <c r="W176" i="9"/>
  <c r="V173" i="9"/>
  <c r="X171" i="9"/>
  <c r="W191" i="9"/>
  <c r="W187" i="9"/>
  <c r="V185" i="9"/>
  <c r="W182" i="9"/>
  <c r="V179" i="9"/>
  <c r="X177" i="9"/>
  <c r="W174" i="9"/>
  <c r="V171" i="9"/>
  <c r="X169" i="9"/>
  <c r="V182" i="9"/>
  <c r="X180" i="9"/>
  <c r="W177" i="9"/>
  <c r="V174" i="9"/>
  <c r="X172" i="9"/>
  <c r="W169" i="9"/>
  <c r="W199" i="9"/>
  <c r="W196" i="9"/>
  <c r="X174" i="9"/>
  <c r="V172" i="9"/>
  <c r="X170" i="9"/>
  <c r="V168" i="9"/>
  <c r="X166" i="9"/>
  <c r="W163" i="9"/>
  <c r="V160" i="9"/>
  <c r="X158" i="9"/>
  <c r="W155" i="9"/>
  <c r="V196" i="9"/>
  <c r="X191" i="9"/>
  <c r="W166" i="9"/>
  <c r="V163" i="9"/>
  <c r="X161" i="9"/>
  <c r="W158" i="9"/>
  <c r="V155" i="9"/>
  <c r="V200" i="9"/>
  <c r="W188" i="9"/>
  <c r="X183" i="9"/>
  <c r="V166" i="9"/>
  <c r="X164" i="9"/>
  <c r="W161" i="9"/>
  <c r="V158" i="9"/>
  <c r="W175" i="9"/>
  <c r="W171" i="9"/>
  <c r="W167" i="9"/>
  <c r="V164" i="9"/>
  <c r="X162" i="9"/>
  <c r="W159" i="9"/>
  <c r="V156" i="9"/>
  <c r="X154" i="9"/>
  <c r="W195" i="9"/>
  <c r="V192" i="9"/>
  <c r="V169" i="9"/>
  <c r="V167" i="9"/>
  <c r="X165" i="9"/>
  <c r="W162" i="9"/>
  <c r="V159" i="9"/>
  <c r="X157" i="9"/>
  <c r="W154" i="9"/>
  <c r="X198" i="9"/>
  <c r="W179" i="9"/>
  <c r="V176" i="9"/>
  <c r="W165" i="9"/>
  <c r="X152" i="9"/>
  <c r="W149" i="9"/>
  <c r="V146" i="9"/>
  <c r="X144" i="9"/>
  <c r="W141" i="9"/>
  <c r="V138" i="9"/>
  <c r="V193" i="9"/>
  <c r="X182" i="9"/>
  <c r="X167" i="9"/>
  <c r="V165" i="9"/>
  <c r="X163" i="9"/>
  <c r="V161" i="9"/>
  <c r="W152" i="9"/>
  <c r="V149" i="9"/>
  <c r="X147" i="9"/>
  <c r="W144" i="9"/>
  <c r="V141" i="9"/>
  <c r="X139" i="9"/>
  <c r="V177" i="9"/>
  <c r="X159" i="9"/>
  <c r="V152" i="9"/>
  <c r="X150" i="9"/>
  <c r="W147" i="9"/>
  <c r="V144" i="9"/>
  <c r="X142" i="9"/>
  <c r="W139" i="9"/>
  <c r="V180" i="9"/>
  <c r="X175" i="9"/>
  <c r="X168" i="9"/>
  <c r="W157" i="9"/>
  <c r="X156" i="9"/>
  <c r="X155" i="9"/>
  <c r="W153" i="9"/>
  <c r="V150" i="9"/>
  <c r="X148" i="9"/>
  <c r="W145" i="9"/>
  <c r="V142" i="9"/>
  <c r="X140" i="9"/>
  <c r="W172" i="9"/>
  <c r="W168" i="9"/>
  <c r="W164" i="9"/>
  <c r="V162" i="9"/>
  <c r="X160" i="9"/>
  <c r="V157" i="9"/>
  <c r="W156" i="9"/>
  <c r="V153" i="9"/>
  <c r="X151" i="9"/>
  <c r="W148" i="9"/>
  <c r="V145" i="9"/>
  <c r="X143" i="9"/>
  <c r="W140" i="9"/>
  <c r="W183" i="9"/>
  <c r="W136" i="9"/>
  <c r="V133" i="9"/>
  <c r="X131" i="9"/>
  <c r="W128" i="9"/>
  <c r="V125" i="9"/>
  <c r="W180" i="9"/>
  <c r="W151" i="9"/>
  <c r="V136" i="9"/>
  <c r="X134" i="9"/>
  <c r="W131" i="9"/>
  <c r="V128" i="9"/>
  <c r="X126" i="9"/>
  <c r="W123" i="9"/>
  <c r="V120" i="9"/>
  <c r="X118" i="9"/>
  <c r="W115" i="9"/>
  <c r="V112" i="9"/>
  <c r="X110" i="9"/>
  <c r="W107" i="9"/>
  <c r="V104" i="9"/>
  <c r="X102" i="9"/>
  <c r="X194" i="9"/>
  <c r="X153" i="9"/>
  <c r="V151" i="9"/>
  <c r="X149" i="9"/>
  <c r="V147" i="9"/>
  <c r="W143" i="9"/>
  <c r="X138" i="9"/>
  <c r="X137" i="9"/>
  <c r="W134" i="9"/>
  <c r="V131" i="9"/>
  <c r="X129" i="9"/>
  <c r="W126" i="9"/>
  <c r="V123" i="9"/>
  <c r="X121" i="9"/>
  <c r="W118" i="9"/>
  <c r="V115" i="9"/>
  <c r="X113" i="9"/>
  <c r="W110" i="9"/>
  <c r="V107" i="9"/>
  <c r="X105" i="9"/>
  <c r="W102" i="9"/>
  <c r="W160" i="9"/>
  <c r="X145" i="9"/>
  <c r="V143" i="9"/>
  <c r="X141" i="9"/>
  <c r="V139" i="9"/>
  <c r="W138" i="9"/>
  <c r="W137" i="9"/>
  <c r="V134" i="9"/>
  <c r="X132" i="9"/>
  <c r="W129" i="9"/>
  <c r="V126" i="9"/>
  <c r="X124" i="9"/>
  <c r="W121" i="9"/>
  <c r="V118" i="9"/>
  <c r="X116" i="9"/>
  <c r="W113" i="9"/>
  <c r="V110" i="9"/>
  <c r="X108" i="9"/>
  <c r="W105" i="9"/>
  <c r="V102" i="9"/>
  <c r="V137" i="9"/>
  <c r="X135" i="9"/>
  <c r="W132" i="9"/>
  <c r="V129" i="9"/>
  <c r="X127" i="9"/>
  <c r="W124" i="9"/>
  <c r="W135" i="9"/>
  <c r="V132" i="9"/>
  <c r="X130" i="9"/>
  <c r="W127" i="9"/>
  <c r="V124" i="9"/>
  <c r="X122" i="9"/>
  <c r="W119" i="9"/>
  <c r="V116" i="9"/>
  <c r="X114" i="9"/>
  <c r="W111" i="9"/>
  <c r="V108" i="9"/>
  <c r="X106" i="9"/>
  <c r="W103" i="9"/>
  <c r="X178" i="9"/>
  <c r="W150" i="9"/>
  <c r="V148" i="9"/>
  <c r="X146" i="9"/>
  <c r="V135" i="9"/>
  <c r="X133" i="9"/>
  <c r="W130" i="9"/>
  <c r="V127" i="9"/>
  <c r="X125" i="9"/>
  <c r="W122" i="9"/>
  <c r="V119" i="9"/>
  <c r="X117" i="9"/>
  <c r="W114" i="9"/>
  <c r="V111" i="9"/>
  <c r="X109" i="9"/>
  <c r="W106" i="9"/>
  <c r="V103" i="9"/>
  <c r="X101" i="9"/>
  <c r="W146" i="9"/>
  <c r="X111" i="9"/>
  <c r="V109" i="9"/>
  <c r="X107" i="9"/>
  <c r="V105" i="9"/>
  <c r="W100" i="9"/>
  <c r="V97" i="9"/>
  <c r="X95" i="9"/>
  <c r="W92" i="9"/>
  <c r="V89" i="9"/>
  <c r="X87" i="9"/>
  <c r="X103" i="9"/>
  <c r="V100" i="9"/>
  <c r="X98" i="9"/>
  <c r="W95" i="9"/>
  <c r="V92" i="9"/>
  <c r="X90" i="9"/>
  <c r="W87" i="9"/>
  <c r="V122" i="9"/>
  <c r="X120" i="9"/>
  <c r="W101" i="9"/>
  <c r="W98" i="9"/>
  <c r="V95" i="9"/>
  <c r="X93" i="9"/>
  <c r="W90" i="9"/>
  <c r="V87" i="9"/>
  <c r="V140" i="9"/>
  <c r="W120" i="9"/>
  <c r="W116" i="9"/>
  <c r="V114" i="9"/>
  <c r="X112" i="9"/>
  <c r="V101" i="9"/>
  <c r="V98" i="9"/>
  <c r="X96" i="9"/>
  <c r="W93" i="9"/>
  <c r="V90" i="9"/>
  <c r="X88" i="9"/>
  <c r="V154" i="9"/>
  <c r="X136" i="9"/>
  <c r="W133" i="9"/>
  <c r="V130" i="9"/>
  <c r="W112" i="9"/>
  <c r="W108" i="9"/>
  <c r="V106" i="9"/>
  <c r="X104" i="9"/>
  <c r="X99" i="9"/>
  <c r="W96" i="9"/>
  <c r="V93" i="9"/>
  <c r="X91" i="9"/>
  <c r="W88" i="9"/>
  <c r="W142" i="9"/>
  <c r="W104" i="9"/>
  <c r="W99" i="9"/>
  <c r="V96" i="9"/>
  <c r="X94" i="9"/>
  <c r="W91" i="9"/>
  <c r="V88" i="9"/>
  <c r="X123" i="9"/>
  <c r="V121" i="9"/>
  <c r="W117" i="9"/>
  <c r="V99" i="9"/>
  <c r="X97" i="9"/>
  <c r="W94" i="9"/>
  <c r="V91" i="9"/>
  <c r="X89" i="9"/>
  <c r="V113" i="9"/>
  <c r="V85" i="9"/>
  <c r="X83" i="9"/>
  <c r="W80" i="9"/>
  <c r="V77" i="9"/>
  <c r="X75" i="9"/>
  <c r="W72" i="9"/>
  <c r="V69" i="9"/>
  <c r="X67" i="9"/>
  <c r="W64" i="9"/>
  <c r="V61" i="9"/>
  <c r="X100" i="9"/>
  <c r="W97" i="9"/>
  <c r="V94" i="9"/>
  <c r="X86" i="9"/>
  <c r="W83" i="9"/>
  <c r="V80" i="9"/>
  <c r="X78" i="9"/>
  <c r="W75" i="9"/>
  <c r="V72" i="9"/>
  <c r="X70" i="9"/>
  <c r="W67" i="9"/>
  <c r="V64" i="9"/>
  <c r="X62" i="9"/>
  <c r="W59" i="9"/>
  <c r="V56" i="9"/>
  <c r="X54" i="9"/>
  <c r="W51" i="9"/>
  <c r="V48" i="9"/>
  <c r="X46" i="9"/>
  <c r="W43" i="9"/>
  <c r="W125" i="9"/>
  <c r="X115" i="9"/>
  <c r="W86" i="9"/>
  <c r="V83" i="9"/>
  <c r="X81" i="9"/>
  <c r="W78" i="9"/>
  <c r="V75" i="9"/>
  <c r="X73" i="9"/>
  <c r="W70" i="9"/>
  <c r="V67" i="9"/>
  <c r="X65" i="9"/>
  <c r="W62" i="9"/>
  <c r="V59" i="9"/>
  <c r="X57" i="9"/>
  <c r="W54" i="9"/>
  <c r="V51" i="9"/>
  <c r="X49" i="9"/>
  <c r="W46" i="9"/>
  <c r="V43" i="9"/>
  <c r="X41" i="9"/>
  <c r="X128" i="9"/>
  <c r="V86" i="9"/>
  <c r="X84" i="9"/>
  <c r="W81" i="9"/>
  <c r="V78" i="9"/>
  <c r="X76" i="9"/>
  <c r="W73" i="9"/>
  <c r="V70" i="9"/>
  <c r="X68" i="9"/>
  <c r="W65" i="9"/>
  <c r="V62" i="9"/>
  <c r="X60" i="9"/>
  <c r="W57" i="9"/>
  <c r="V54" i="9"/>
  <c r="X52" i="9"/>
  <c r="W49" i="9"/>
  <c r="V46" i="9"/>
  <c r="X44" i="9"/>
  <c r="W41" i="9"/>
  <c r="V117" i="9"/>
  <c r="W109" i="9"/>
  <c r="X92" i="9"/>
  <c r="W89" i="9"/>
  <c r="W84" i="9"/>
  <c r="V81" i="9"/>
  <c r="X79" i="9"/>
  <c r="W76" i="9"/>
  <c r="V73" i="9"/>
  <c r="X71" i="9"/>
  <c r="W68" i="9"/>
  <c r="V65" i="9"/>
  <c r="X63" i="9"/>
  <c r="W60" i="9"/>
  <c r="V84" i="9"/>
  <c r="X82" i="9"/>
  <c r="W79" i="9"/>
  <c r="V76" i="9"/>
  <c r="X74" i="9"/>
  <c r="W71" i="9"/>
  <c r="V68" i="9"/>
  <c r="X66" i="9"/>
  <c r="W63" i="9"/>
  <c r="V60" i="9"/>
  <c r="X58" i="9"/>
  <c r="W55" i="9"/>
  <c r="V52" i="9"/>
  <c r="X50" i="9"/>
  <c r="W47" i="9"/>
  <c r="V44" i="9"/>
  <c r="X42" i="9"/>
  <c r="X119" i="9"/>
  <c r="X85" i="9"/>
  <c r="W82" i="9"/>
  <c r="V79" i="9"/>
  <c r="X77" i="9"/>
  <c r="W74" i="9"/>
  <c r="V71" i="9"/>
  <c r="X69" i="9"/>
  <c r="W66" i="9"/>
  <c r="V63" i="9"/>
  <c r="X61" i="9"/>
  <c r="W58" i="9"/>
  <c r="V55" i="9"/>
  <c r="X53" i="9"/>
  <c r="W50" i="9"/>
  <c r="V47" i="9"/>
  <c r="X45" i="9"/>
  <c r="W42" i="9"/>
  <c r="V23" i="9"/>
  <c r="W26" i="9"/>
  <c r="X37" i="9"/>
  <c r="V39" i="9"/>
  <c r="W22" i="9"/>
  <c r="G24" i="9"/>
  <c r="V24" i="9"/>
  <c r="W27" i="9"/>
  <c r="X30" i="9"/>
  <c r="G32" i="9"/>
  <c r="V32" i="9"/>
  <c r="W35" i="9"/>
  <c r="X38" i="9"/>
  <c r="G40" i="9"/>
  <c r="V40" i="9"/>
  <c r="V41" i="9"/>
  <c r="X43" i="9"/>
  <c r="V45" i="9"/>
  <c r="X47" i="9"/>
  <c r="G58" i="9"/>
  <c r="V82" i="9"/>
  <c r="W85" i="9"/>
  <c r="X29" i="9"/>
  <c r="G199" i="9"/>
  <c r="G191" i="9"/>
  <c r="G194" i="9"/>
  <c r="G186" i="9"/>
  <c r="G197" i="9"/>
  <c r="G189" i="9"/>
  <c r="G195" i="9"/>
  <c r="G187" i="9"/>
  <c r="G198" i="9"/>
  <c r="G190" i="9"/>
  <c r="G201" i="9"/>
  <c r="G183" i="9"/>
  <c r="G175" i="9"/>
  <c r="G193" i="9"/>
  <c r="G178" i="9"/>
  <c r="G170" i="9"/>
  <c r="G185" i="9"/>
  <c r="G181" i="9"/>
  <c r="G173" i="9"/>
  <c r="G200" i="9"/>
  <c r="G179" i="9"/>
  <c r="G171" i="9"/>
  <c r="G196" i="9"/>
  <c r="G192" i="9"/>
  <c r="G182" i="9"/>
  <c r="G174" i="9"/>
  <c r="G168" i="9"/>
  <c r="G160" i="9"/>
  <c r="G177" i="9"/>
  <c r="G163" i="9"/>
  <c r="G155" i="9"/>
  <c r="G166" i="9"/>
  <c r="G188" i="9"/>
  <c r="G184" i="9"/>
  <c r="G164" i="9"/>
  <c r="G156" i="9"/>
  <c r="G180" i="9"/>
  <c r="G176" i="9"/>
  <c r="G169" i="9"/>
  <c r="G167" i="9"/>
  <c r="G159" i="9"/>
  <c r="G154" i="9"/>
  <c r="G146" i="9"/>
  <c r="G138" i="9"/>
  <c r="G149" i="9"/>
  <c r="G141" i="9"/>
  <c r="G152" i="9"/>
  <c r="G144" i="9"/>
  <c r="G150" i="9"/>
  <c r="G142" i="9"/>
  <c r="G158" i="9"/>
  <c r="G157" i="9"/>
  <c r="G153" i="9"/>
  <c r="G145" i="9"/>
  <c r="G162" i="9"/>
  <c r="G151" i="9"/>
  <c r="G147" i="9"/>
  <c r="G133" i="9"/>
  <c r="G125" i="9"/>
  <c r="G143" i="9"/>
  <c r="G136" i="9"/>
  <c r="G128" i="9"/>
  <c r="G120" i="9"/>
  <c r="G112" i="9"/>
  <c r="G104" i="9"/>
  <c r="G172" i="9"/>
  <c r="G139" i="9"/>
  <c r="G131" i="9"/>
  <c r="G123" i="9"/>
  <c r="G115" i="9"/>
  <c r="G107" i="9"/>
  <c r="G134" i="9"/>
  <c r="G126" i="9"/>
  <c r="G118" i="9"/>
  <c r="G110" i="9"/>
  <c r="G102" i="9"/>
  <c r="G148" i="9"/>
  <c r="G137" i="9"/>
  <c r="G129" i="9"/>
  <c r="G165" i="9"/>
  <c r="G140" i="9"/>
  <c r="G132" i="9"/>
  <c r="G124" i="9"/>
  <c r="G116" i="9"/>
  <c r="G108" i="9"/>
  <c r="G135" i="9"/>
  <c r="G127" i="9"/>
  <c r="G119" i="9"/>
  <c r="G111" i="9"/>
  <c r="G103" i="9"/>
  <c r="G122" i="9"/>
  <c r="G97" i="9"/>
  <c r="G89" i="9"/>
  <c r="G114" i="9"/>
  <c r="G100" i="9"/>
  <c r="G92" i="9"/>
  <c r="G106" i="9"/>
  <c r="G95" i="9"/>
  <c r="G161" i="9"/>
  <c r="G98" i="9"/>
  <c r="G90" i="9"/>
  <c r="G121" i="9"/>
  <c r="G93" i="9"/>
  <c r="G117" i="9"/>
  <c r="G113" i="9"/>
  <c r="G101" i="9"/>
  <c r="G96" i="9"/>
  <c r="G88" i="9"/>
  <c r="G130" i="9"/>
  <c r="G109" i="9"/>
  <c r="G105" i="9"/>
  <c r="G99" i="9"/>
  <c r="G91" i="9"/>
  <c r="G85" i="9"/>
  <c r="G77" i="9"/>
  <c r="G69" i="9"/>
  <c r="G61" i="9"/>
  <c r="G80" i="9"/>
  <c r="G72" i="9"/>
  <c r="G64" i="9"/>
  <c r="G56" i="9"/>
  <c r="G48" i="9"/>
  <c r="G83" i="9"/>
  <c r="G75" i="9"/>
  <c r="G67" i="9"/>
  <c r="G59" i="9"/>
  <c r="G51" i="9"/>
  <c r="G43" i="9"/>
  <c r="G94" i="9"/>
  <c r="G86" i="9"/>
  <c r="G78" i="9"/>
  <c r="G70" i="9"/>
  <c r="G62" i="9"/>
  <c r="G54" i="9"/>
  <c r="G46" i="9"/>
  <c r="G81" i="9"/>
  <c r="G73" i="9"/>
  <c r="G65" i="9"/>
  <c r="G84" i="9"/>
  <c r="G76" i="9"/>
  <c r="G68" i="9"/>
  <c r="G60" i="9"/>
  <c r="G52" i="9"/>
  <c r="G44" i="9"/>
  <c r="G87" i="9"/>
  <c r="G79" i="9"/>
  <c r="G71" i="9"/>
  <c r="G63" i="9"/>
  <c r="G55" i="9"/>
  <c r="G47" i="9"/>
  <c r="X22" i="9"/>
  <c r="W24" i="9"/>
  <c r="X27" i="9"/>
  <c r="G29" i="9"/>
  <c r="V29" i="9"/>
  <c r="W32" i="9"/>
  <c r="X35" i="9"/>
  <c r="G37" i="9"/>
  <c r="V37" i="9"/>
  <c r="W40" i="9"/>
  <c r="W45" i="9"/>
  <c r="V49" i="9"/>
  <c r="X51" i="9"/>
  <c r="V53" i="9"/>
  <c r="X55" i="9"/>
  <c r="X59" i="9"/>
  <c r="W34" i="9"/>
  <c r="X24" i="9"/>
  <c r="G26" i="9"/>
  <c r="V26" i="9"/>
  <c r="W29" i="9"/>
  <c r="X32" i="9"/>
  <c r="G34" i="9"/>
  <c r="V34" i="9"/>
  <c r="W37" i="9"/>
  <c r="X40" i="9"/>
  <c r="G45" i="9"/>
  <c r="W53" i="9"/>
  <c r="V57" i="9"/>
  <c r="V66" i="9"/>
  <c r="W69" i="9"/>
  <c r="X72" i="9"/>
  <c r="Z368" i="10" l="1"/>
  <c r="Z380" i="10"/>
  <c r="Z365" i="10"/>
  <c r="Z371" i="10"/>
  <c r="Z282" i="10"/>
  <c r="Z230" i="10"/>
  <c r="S249" i="10"/>
  <c r="S313" i="10"/>
  <c r="S379" i="9"/>
  <c r="S222" i="10"/>
  <c r="Z331" i="10"/>
  <c r="Z235" i="10"/>
  <c r="S349" i="10"/>
  <c r="Z231" i="10"/>
  <c r="Z344" i="10"/>
  <c r="Z359" i="10"/>
  <c r="S310" i="10"/>
  <c r="S319" i="10"/>
  <c r="Z376" i="10"/>
  <c r="Z382" i="10"/>
  <c r="Z348" i="10"/>
  <c r="Z375" i="10"/>
  <c r="S278" i="10"/>
  <c r="Z384" i="10"/>
  <c r="S316" i="10"/>
  <c r="Z351" i="10"/>
  <c r="S279" i="10"/>
  <c r="Z383" i="10"/>
  <c r="Z366" i="10"/>
  <c r="Z242" i="10"/>
  <c r="Z216" i="10"/>
  <c r="S317" i="10"/>
  <c r="Z367" i="10"/>
  <c r="Z360" i="10"/>
  <c r="Z378" i="10"/>
  <c r="S271" i="10"/>
  <c r="S385" i="10"/>
  <c r="S347" i="9"/>
  <c r="S337" i="10"/>
  <c r="Z342" i="10"/>
  <c r="Z333" i="10"/>
  <c r="Z298" i="10"/>
  <c r="Z302" i="10"/>
  <c r="Z261" i="10"/>
  <c r="Z379" i="10"/>
  <c r="Z373" i="10"/>
  <c r="S257" i="10"/>
  <c r="Z363" i="9"/>
  <c r="Z325" i="10"/>
  <c r="S237" i="10"/>
  <c r="S372" i="10"/>
  <c r="S312" i="10"/>
  <c r="Z374" i="10"/>
  <c r="Z362" i="10"/>
  <c r="S267" i="10"/>
  <c r="Z309" i="10"/>
  <c r="Z270" i="10"/>
  <c r="Z238" i="10"/>
  <c r="Z251" i="10"/>
  <c r="S307" i="10"/>
  <c r="S299" i="10"/>
  <c r="Z363" i="10"/>
  <c r="Z340" i="10"/>
  <c r="S270" i="10"/>
  <c r="Z346" i="10"/>
  <c r="Z335" i="10"/>
  <c r="Z306" i="10"/>
  <c r="S374" i="10"/>
  <c r="Z254" i="10"/>
  <c r="Z246" i="10"/>
  <c r="S352" i="10"/>
  <c r="S323" i="10"/>
  <c r="Z381" i="10"/>
  <c r="Z358" i="10"/>
  <c r="Z372" i="10"/>
  <c r="S292" i="10"/>
  <c r="R23" i="9" a="1"/>
  <c r="R23" i="9" s="1"/>
  <c r="S23" i="9" s="1"/>
  <c r="R310" i="9" a="1"/>
  <c r="R310" i="9" s="1"/>
  <c r="Q310" i="9" a="1"/>
  <c r="Q310" i="9" s="1"/>
  <c r="T310" i="9" s="1"/>
  <c r="Z310" i="9" s="1"/>
  <c r="Q23" i="9" a="1"/>
  <c r="Q23" i="9" s="1"/>
  <c r="T23" i="9" s="1"/>
  <c r="P292" i="9" a="1"/>
  <c r="P292" i="9" s="1"/>
  <c r="Q292" i="9" a="1"/>
  <c r="Q292" i="9" s="1"/>
  <c r="T292" i="9" s="1"/>
  <c r="Z292" i="9" s="1"/>
  <c r="R292" i="9" a="1"/>
  <c r="R292" i="9" s="1"/>
  <c r="P289" i="9" a="1"/>
  <c r="P289" i="9" s="1"/>
  <c r="Q289" i="9" a="1"/>
  <c r="Q289" i="9" s="1"/>
  <c r="T289" i="9" s="1"/>
  <c r="Z289" i="9" s="1"/>
  <c r="R289" i="9" a="1"/>
  <c r="R289" i="9" s="1"/>
  <c r="P263" i="9" a="1"/>
  <c r="P263" i="9" s="1"/>
  <c r="Q263" i="9" a="1"/>
  <c r="Q263" i="9" s="1"/>
  <c r="T263" i="9" s="1"/>
  <c r="Z263" i="9" s="1"/>
  <c r="R263" i="9" a="1"/>
  <c r="R263" i="9" s="1"/>
  <c r="P362" i="9" a="1"/>
  <c r="P362" i="9" s="1"/>
  <c r="Q362" i="9" a="1"/>
  <c r="Q362" i="9" s="1"/>
  <c r="T362" i="9" s="1"/>
  <c r="Z362" i="9" s="1"/>
  <c r="R362" i="9" a="1"/>
  <c r="R362" i="9" s="1"/>
  <c r="R364" i="9" a="1"/>
  <c r="R364" i="9" s="1"/>
  <c r="P364" i="9" a="1"/>
  <c r="P364" i="9" s="1"/>
  <c r="Q364" i="9" a="1"/>
  <c r="Q364" i="9" s="1"/>
  <c r="T364" i="9" s="1"/>
  <c r="Z364" i="9" s="1"/>
  <c r="P285" i="9" a="1"/>
  <c r="P285" i="9" s="1"/>
  <c r="S285" i="9" s="1"/>
  <c r="Q285" i="9" a="1"/>
  <c r="Q285" i="9" s="1"/>
  <c r="T285" i="9" s="1"/>
  <c r="Z285" i="9" s="1"/>
  <c r="R285" i="9" a="1"/>
  <c r="R285" i="9" s="1"/>
  <c r="P221" i="9" a="1"/>
  <c r="P221" i="9" s="1"/>
  <c r="Q221" i="9" a="1"/>
  <c r="Q221" i="9" s="1"/>
  <c r="T221" i="9" s="1"/>
  <c r="Z221" i="9" s="1"/>
  <c r="R221" i="9" a="1"/>
  <c r="R221" i="9" s="1"/>
  <c r="P284" i="9" a="1"/>
  <c r="P284" i="9" s="1"/>
  <c r="Q284" i="9" a="1"/>
  <c r="Q284" i="9" s="1"/>
  <c r="T284" i="9" s="1"/>
  <c r="Z284" i="9" s="1"/>
  <c r="R284" i="9" a="1"/>
  <c r="R284" i="9" s="1"/>
  <c r="P220" i="9" a="1"/>
  <c r="P220" i="9" s="1"/>
  <c r="Q220" i="9" a="1"/>
  <c r="Q220" i="9" s="1"/>
  <c r="T220" i="9" s="1"/>
  <c r="Z220" i="9" s="1"/>
  <c r="R220" i="9" a="1"/>
  <c r="R220" i="9" s="1"/>
  <c r="R283" i="9" a="1"/>
  <c r="R283" i="9" s="1"/>
  <c r="P283" i="9" a="1"/>
  <c r="P283" i="9" s="1"/>
  <c r="Q283" i="9" a="1"/>
  <c r="Q283" i="9" s="1"/>
  <c r="T283" i="9" s="1"/>
  <c r="Z283" i="9" s="1"/>
  <c r="P219" i="9" a="1"/>
  <c r="P219" i="9" s="1"/>
  <c r="Q219" i="9" a="1"/>
  <c r="Q219" i="9" s="1"/>
  <c r="T219" i="9" s="1"/>
  <c r="Z219" i="9" s="1"/>
  <c r="R219" i="9" a="1"/>
  <c r="R219" i="9" s="1"/>
  <c r="P274" i="9" a="1"/>
  <c r="P274" i="9" s="1"/>
  <c r="Q274" i="9" a="1"/>
  <c r="Q274" i="9" s="1"/>
  <c r="T274" i="9" s="1"/>
  <c r="Z274" i="9" s="1"/>
  <c r="R274" i="9" a="1"/>
  <c r="R274" i="9" s="1"/>
  <c r="P210" i="9" a="1"/>
  <c r="P210" i="9" s="1"/>
  <c r="Q210" i="9" a="1"/>
  <c r="Q210" i="9" s="1"/>
  <c r="T210" i="9" s="1"/>
  <c r="Z210" i="9" s="1"/>
  <c r="R210" i="9" a="1"/>
  <c r="R210" i="9" s="1"/>
  <c r="P281" i="9" a="1"/>
  <c r="P281" i="9" s="1"/>
  <c r="S281" i="9" s="1"/>
  <c r="Q281" i="9" a="1"/>
  <c r="Q281" i="9" s="1"/>
  <c r="T281" i="9" s="1"/>
  <c r="Z281" i="9" s="1"/>
  <c r="R281" i="9" a="1"/>
  <c r="R281" i="9" s="1"/>
  <c r="P217" i="9" a="1"/>
  <c r="P217" i="9" s="1"/>
  <c r="Q217" i="9" a="1"/>
  <c r="Q217" i="9" s="1"/>
  <c r="T217" i="9" s="1"/>
  <c r="Z217" i="9" s="1"/>
  <c r="R217" i="9" a="1"/>
  <c r="R217" i="9" s="1"/>
  <c r="P272" i="9" a="1"/>
  <c r="P272" i="9" s="1"/>
  <c r="Q272" i="9" a="1"/>
  <c r="Q272" i="9" s="1"/>
  <c r="T272" i="9" s="1"/>
  <c r="Z272" i="9" s="1"/>
  <c r="R272" i="9" a="1"/>
  <c r="R272" i="9" s="1"/>
  <c r="R208" i="9" a="1"/>
  <c r="R208" i="9" s="1"/>
  <c r="P208" i="9" a="1"/>
  <c r="P208" i="9" s="1"/>
  <c r="Q208" i="9" a="1"/>
  <c r="Q208" i="9" s="1"/>
  <c r="T208" i="9" s="1"/>
  <c r="Z208" i="9" s="1"/>
  <c r="P255" i="9" a="1"/>
  <c r="P255" i="9" s="1"/>
  <c r="Q255" i="9" a="1"/>
  <c r="Q255" i="9" s="1"/>
  <c r="T255" i="9" s="1"/>
  <c r="Z255" i="9" s="1"/>
  <c r="R255" i="9" a="1"/>
  <c r="R255" i="9" s="1"/>
  <c r="P319" i="9" a="1"/>
  <c r="P319" i="9" s="1"/>
  <c r="Q319" i="9" a="1"/>
  <c r="Q319" i="9" s="1"/>
  <c r="T319" i="9" s="1"/>
  <c r="Z319" i="9" s="1"/>
  <c r="R319" i="9" a="1"/>
  <c r="R319" i="9" s="1"/>
  <c r="Q358" i="9" a="1"/>
  <c r="Q358" i="9" s="1"/>
  <c r="T358" i="9" s="1"/>
  <c r="Z358" i="9" s="1"/>
  <c r="R358" i="9" a="1"/>
  <c r="R358" i="9" s="1"/>
  <c r="P358" i="9" a="1"/>
  <c r="P358" i="9" s="1"/>
  <c r="P278" i="9" a="1"/>
  <c r="P278" i="9" s="1"/>
  <c r="Q278" i="9" a="1"/>
  <c r="Q278" i="9" s="1"/>
  <c r="T278" i="9" s="1"/>
  <c r="Z278" i="9" s="1"/>
  <c r="R278" i="9" a="1"/>
  <c r="R278" i="9" s="1"/>
  <c r="Q383" i="9" a="1"/>
  <c r="Q383" i="9" s="1"/>
  <c r="T383" i="9" s="1"/>
  <c r="Z383" i="9" s="1"/>
  <c r="R383" i="9" a="1"/>
  <c r="R383" i="9" s="1"/>
  <c r="P383" i="9" a="1"/>
  <c r="P383" i="9" s="1"/>
  <c r="P368" i="9" a="1"/>
  <c r="P368" i="9" s="1"/>
  <c r="Q368" i="9" a="1"/>
  <c r="Q368" i="9" s="1"/>
  <c r="T368" i="9" s="1"/>
  <c r="Z368" i="9" s="1"/>
  <c r="R368" i="9" a="1"/>
  <c r="R368" i="9" s="1"/>
  <c r="R337" i="9" a="1"/>
  <c r="R337" i="9" s="1"/>
  <c r="P337" i="9" a="1"/>
  <c r="P337" i="9" s="1"/>
  <c r="Q337" i="9" a="1"/>
  <c r="Q337" i="9" s="1"/>
  <c r="T337" i="9" s="1"/>
  <c r="Z337" i="9" s="1"/>
  <c r="P370" i="9" a="1"/>
  <c r="P370" i="9" s="1"/>
  <c r="Q370" i="9" a="1"/>
  <c r="Q370" i="9" s="1"/>
  <c r="T370" i="9" s="1"/>
  <c r="Z370" i="9" s="1"/>
  <c r="R370" i="9" a="1"/>
  <c r="R370" i="9" s="1"/>
  <c r="R293" i="9" a="1"/>
  <c r="R293" i="9" s="1"/>
  <c r="P293" i="9" a="1"/>
  <c r="P293" i="9" s="1"/>
  <c r="Q293" i="9" a="1"/>
  <c r="Q293" i="9" s="1"/>
  <c r="T293" i="9" s="1"/>
  <c r="Z293" i="9" s="1"/>
  <c r="P282" i="9" a="1"/>
  <c r="P282" i="9" s="1"/>
  <c r="Q282" i="9" a="1"/>
  <c r="Q282" i="9" s="1"/>
  <c r="T282" i="9" s="1"/>
  <c r="Z282" i="9" s="1"/>
  <c r="R282" i="9" a="1"/>
  <c r="R282" i="9" s="1"/>
  <c r="R39" i="9" a="1"/>
  <c r="R39" i="9" s="1"/>
  <c r="S371" i="9"/>
  <c r="R372" i="9" a="1"/>
  <c r="R372" i="9" s="1"/>
  <c r="P372" i="9" a="1"/>
  <c r="P372" i="9" s="1"/>
  <c r="Q372" i="9" a="1"/>
  <c r="Q372" i="9" s="1"/>
  <c r="T372" i="9" s="1"/>
  <c r="Z372" i="9" s="1"/>
  <c r="R277" i="9" a="1"/>
  <c r="R277" i="9" s="1"/>
  <c r="P277" i="9" a="1"/>
  <c r="P277" i="9" s="1"/>
  <c r="S277" i="9" s="1"/>
  <c r="Q277" i="9" a="1"/>
  <c r="Q277" i="9" s="1"/>
  <c r="T277" i="9" s="1"/>
  <c r="Z277" i="9" s="1"/>
  <c r="P213" i="9" a="1"/>
  <c r="P213" i="9" s="1"/>
  <c r="Q213" i="9" a="1"/>
  <c r="Q213" i="9" s="1"/>
  <c r="T213" i="9" s="1"/>
  <c r="Z213" i="9" s="1"/>
  <c r="R213" i="9" a="1"/>
  <c r="R213" i="9" s="1"/>
  <c r="P276" i="9" a="1"/>
  <c r="P276" i="9" s="1"/>
  <c r="Q276" i="9" a="1"/>
  <c r="Q276" i="9" s="1"/>
  <c r="T276" i="9" s="1"/>
  <c r="Z276" i="9" s="1"/>
  <c r="R276" i="9" a="1"/>
  <c r="R276" i="9" s="1"/>
  <c r="P212" i="9" a="1"/>
  <c r="P212" i="9" s="1"/>
  <c r="S212" i="9" s="1"/>
  <c r="Q212" i="9" a="1"/>
  <c r="Q212" i="9" s="1"/>
  <c r="T212" i="9" s="1"/>
  <c r="Z212" i="9" s="1"/>
  <c r="R212" i="9" a="1"/>
  <c r="R212" i="9" s="1"/>
  <c r="R275" i="9" a="1"/>
  <c r="R275" i="9" s="1"/>
  <c r="P275" i="9" a="1"/>
  <c r="P275" i="9" s="1"/>
  <c r="Q275" i="9" a="1"/>
  <c r="Q275" i="9" s="1"/>
  <c r="T275" i="9" s="1"/>
  <c r="Z275" i="9" s="1"/>
  <c r="P211" i="9" a="1"/>
  <c r="P211" i="9" s="1"/>
  <c r="Q211" i="9" a="1"/>
  <c r="Q211" i="9" s="1"/>
  <c r="T211" i="9" s="1"/>
  <c r="Z211" i="9" s="1"/>
  <c r="R211" i="9" a="1"/>
  <c r="R211" i="9" s="1"/>
  <c r="Q266" i="9" a="1"/>
  <c r="Q266" i="9" s="1"/>
  <c r="T266" i="9" s="1"/>
  <c r="Z266" i="9" s="1"/>
  <c r="R266" i="9" a="1"/>
  <c r="R266" i="9" s="1"/>
  <c r="P266" i="9" a="1"/>
  <c r="P266" i="9" s="1"/>
  <c r="R202" i="9" a="1"/>
  <c r="R202" i="9" s="1"/>
  <c r="P202" i="9" a="1"/>
  <c r="P202" i="9" s="1"/>
  <c r="Q202" i="9" a="1"/>
  <c r="Q202" i="9" s="1"/>
  <c r="T202" i="9" s="1"/>
  <c r="Z202" i="9" s="1"/>
  <c r="R273" i="9" a="1"/>
  <c r="R273" i="9" s="1"/>
  <c r="P273" i="9" a="1"/>
  <c r="P273" i="9" s="1"/>
  <c r="S273" i="9" s="1"/>
  <c r="Q273" i="9" a="1"/>
  <c r="Q273" i="9" s="1"/>
  <c r="T273" i="9" s="1"/>
  <c r="Z273" i="9" s="1"/>
  <c r="P209" i="9" a="1"/>
  <c r="P209" i="9" s="1"/>
  <c r="Q209" i="9" a="1"/>
  <c r="Q209" i="9" s="1"/>
  <c r="T209" i="9" s="1"/>
  <c r="Z209" i="9" s="1"/>
  <c r="R209" i="9" a="1"/>
  <c r="R209" i="9" s="1"/>
  <c r="Q264" i="9" a="1"/>
  <c r="Q264" i="9" s="1"/>
  <c r="T264" i="9" s="1"/>
  <c r="Z264" i="9" s="1"/>
  <c r="R264" i="9" a="1"/>
  <c r="R264" i="9" s="1"/>
  <c r="P264" i="9" a="1"/>
  <c r="P264" i="9" s="1"/>
  <c r="P311" i="9" a="1"/>
  <c r="P311" i="9" s="1"/>
  <c r="S311" i="9" s="1"/>
  <c r="Q311" i="9" a="1"/>
  <c r="Q311" i="9" s="1"/>
  <c r="T311" i="9" s="1"/>
  <c r="Z311" i="9" s="1"/>
  <c r="R311" i="9" a="1"/>
  <c r="R311" i="9" s="1"/>
  <c r="R247" i="9" a="1"/>
  <c r="R247" i="9" s="1"/>
  <c r="P247" i="9" a="1"/>
  <c r="P247" i="9" s="1"/>
  <c r="Q247" i="9" a="1"/>
  <c r="Q247" i="9" s="1"/>
  <c r="T247" i="9" s="1"/>
  <c r="Z247" i="9" s="1"/>
  <c r="P333" i="9" a="1"/>
  <c r="P333" i="9" s="1"/>
  <c r="Q333" i="9" a="1"/>
  <c r="Q333" i="9" s="1"/>
  <c r="T333" i="9" s="1"/>
  <c r="Z333" i="9" s="1"/>
  <c r="R333" i="9" a="1"/>
  <c r="R333" i="9" s="1"/>
  <c r="Q366" i="9" a="1"/>
  <c r="Q366" i="9" s="1"/>
  <c r="T366" i="9" s="1"/>
  <c r="Z366" i="9" s="1"/>
  <c r="R366" i="9" a="1"/>
  <c r="R366" i="9" s="1"/>
  <c r="P366" i="9" a="1"/>
  <c r="P366" i="9" s="1"/>
  <c r="P326" i="9" a="1"/>
  <c r="P326" i="9" s="1"/>
  <c r="Q326" i="9" a="1"/>
  <c r="Q326" i="9" s="1"/>
  <c r="T326" i="9" s="1"/>
  <c r="Z326" i="9" s="1"/>
  <c r="R326" i="9" a="1"/>
  <c r="R326" i="9" s="1"/>
  <c r="Q222" i="9" a="1"/>
  <c r="Q222" i="9" s="1"/>
  <c r="T222" i="9" s="1"/>
  <c r="Z222" i="9" s="1"/>
  <c r="R222" i="9" a="1"/>
  <c r="R222" i="9" s="1"/>
  <c r="P222" i="9" a="1"/>
  <c r="P222" i="9" s="1"/>
  <c r="P376" i="9" a="1"/>
  <c r="P376" i="9" s="1"/>
  <c r="Q376" i="9" a="1"/>
  <c r="Q376" i="9" s="1"/>
  <c r="T376" i="9" s="1"/>
  <c r="Z376" i="9" s="1"/>
  <c r="R376" i="9" a="1"/>
  <c r="R376" i="9" s="1"/>
  <c r="P345" i="9" a="1"/>
  <c r="P345" i="9" s="1"/>
  <c r="Q345" i="9" a="1"/>
  <c r="Q345" i="9" s="1"/>
  <c r="T345" i="9" s="1"/>
  <c r="Z345" i="9" s="1"/>
  <c r="R345" i="9" a="1"/>
  <c r="R345" i="9" s="1"/>
  <c r="P238" i="9" a="1"/>
  <c r="P238" i="9" s="1"/>
  <c r="S238" i="9" s="1"/>
  <c r="Q238" i="9" a="1"/>
  <c r="Q238" i="9" s="1"/>
  <c r="T238" i="9" s="1"/>
  <c r="Z238" i="9" s="1"/>
  <c r="R238" i="9" a="1"/>
  <c r="R238" i="9" s="1"/>
  <c r="P378" i="9" a="1"/>
  <c r="P378" i="9" s="1"/>
  <c r="Q378" i="9" a="1"/>
  <c r="Q378" i="9" s="1"/>
  <c r="T378" i="9" s="1"/>
  <c r="Z378" i="9" s="1"/>
  <c r="R378" i="9" a="1"/>
  <c r="R378" i="9" s="1"/>
  <c r="R254" i="9" a="1"/>
  <c r="R254" i="9" s="1"/>
  <c r="P254" i="9" a="1"/>
  <c r="P254" i="9" s="1"/>
  <c r="Q254" i="9" a="1"/>
  <c r="Q254" i="9" s="1"/>
  <c r="T254" i="9" s="1"/>
  <c r="Z254" i="9" s="1"/>
  <c r="P380" i="9" a="1"/>
  <c r="P380" i="9" s="1"/>
  <c r="Q380" i="9" a="1"/>
  <c r="Q380" i="9" s="1"/>
  <c r="T380" i="9" s="1"/>
  <c r="Z380" i="9" s="1"/>
  <c r="R380" i="9" a="1"/>
  <c r="R380" i="9" s="1"/>
  <c r="R269" i="9" a="1"/>
  <c r="R269" i="9" s="1"/>
  <c r="P269" i="9" a="1"/>
  <c r="P269" i="9" s="1"/>
  <c r="Q269" i="9" a="1"/>
  <c r="Q269" i="9" s="1"/>
  <c r="T269" i="9" s="1"/>
  <c r="Z269" i="9" s="1"/>
  <c r="P205" i="9" a="1"/>
  <c r="P205" i="9" s="1"/>
  <c r="Q205" i="9" a="1"/>
  <c r="Q205" i="9" s="1"/>
  <c r="T205" i="9" s="1"/>
  <c r="Z205" i="9" s="1"/>
  <c r="R205" i="9" a="1"/>
  <c r="R205" i="9" s="1"/>
  <c r="Q268" i="9" a="1"/>
  <c r="Q268" i="9" s="1"/>
  <c r="T268" i="9" s="1"/>
  <c r="Z268" i="9" s="1"/>
  <c r="R268" i="9" a="1"/>
  <c r="R268" i="9" s="1"/>
  <c r="P268" i="9" a="1"/>
  <c r="P268" i="9" s="1"/>
  <c r="Q204" i="9" a="1"/>
  <c r="Q204" i="9" s="1"/>
  <c r="T204" i="9" s="1"/>
  <c r="Z204" i="9" s="1"/>
  <c r="R204" i="9" a="1"/>
  <c r="R204" i="9" s="1"/>
  <c r="P204" i="9" a="1"/>
  <c r="P204" i="9" s="1"/>
  <c r="P267" i="9" a="1"/>
  <c r="P267" i="9" s="1"/>
  <c r="S267" i="9" s="1"/>
  <c r="Q267" i="9" a="1"/>
  <c r="Q267" i="9" s="1"/>
  <c r="T267" i="9" s="1"/>
  <c r="Z267" i="9" s="1"/>
  <c r="R267" i="9" a="1"/>
  <c r="R267" i="9" s="1"/>
  <c r="P203" i="9" a="1"/>
  <c r="P203" i="9" s="1"/>
  <c r="Q203" i="9" a="1"/>
  <c r="Q203" i="9" s="1"/>
  <c r="T203" i="9" s="1"/>
  <c r="Z203" i="9" s="1"/>
  <c r="R203" i="9" a="1"/>
  <c r="R203" i="9" s="1"/>
  <c r="Q258" i="9" a="1"/>
  <c r="Q258" i="9" s="1"/>
  <c r="T258" i="9" s="1"/>
  <c r="Z258" i="9" s="1"/>
  <c r="R258" i="9" a="1"/>
  <c r="R258" i="9" s="1"/>
  <c r="P258" i="9" a="1"/>
  <c r="P258" i="9" s="1"/>
  <c r="S258" i="9" s="1"/>
  <c r="P329" i="9" a="1"/>
  <c r="P329" i="9" s="1"/>
  <c r="Q329" i="9" a="1"/>
  <c r="Q329" i="9" s="1"/>
  <c r="T329" i="9" s="1"/>
  <c r="Z329" i="9" s="1"/>
  <c r="R329" i="9" a="1"/>
  <c r="R329" i="9" s="1"/>
  <c r="P265" i="9" a="1"/>
  <c r="P265" i="9" s="1"/>
  <c r="Q265" i="9" a="1"/>
  <c r="Q265" i="9" s="1"/>
  <c r="T265" i="9" s="1"/>
  <c r="Z265" i="9" s="1"/>
  <c r="R265" i="9" a="1"/>
  <c r="R265" i="9" s="1"/>
  <c r="P320" i="9" a="1"/>
  <c r="P320" i="9" s="1"/>
  <c r="Q320" i="9" a="1"/>
  <c r="Q320" i="9" s="1"/>
  <c r="T320" i="9" s="1"/>
  <c r="Z320" i="9" s="1"/>
  <c r="R320" i="9" a="1"/>
  <c r="R320" i="9" s="1"/>
  <c r="Q256" i="9" a="1"/>
  <c r="Q256" i="9" s="1"/>
  <c r="T256" i="9" s="1"/>
  <c r="Z256" i="9" s="1"/>
  <c r="R256" i="9" a="1"/>
  <c r="R256" i="9" s="1"/>
  <c r="P256" i="9" a="1"/>
  <c r="P256" i="9" s="1"/>
  <c r="S256" i="9" s="1"/>
  <c r="P303" i="9" a="1"/>
  <c r="P303" i="9" s="1"/>
  <c r="Q303" i="9" a="1"/>
  <c r="Q303" i="9" s="1"/>
  <c r="T303" i="9" s="1"/>
  <c r="Z303" i="9" s="1"/>
  <c r="R303" i="9" a="1"/>
  <c r="R303" i="9" s="1"/>
  <c r="P239" i="9" a="1"/>
  <c r="P239" i="9" s="1"/>
  <c r="S239" i="9" s="1"/>
  <c r="Q239" i="9" a="1"/>
  <c r="Q239" i="9" s="1"/>
  <c r="T239" i="9" s="1"/>
  <c r="Z239" i="9" s="1"/>
  <c r="R239" i="9" a="1"/>
  <c r="R239" i="9" s="1"/>
  <c r="R341" i="9" a="1"/>
  <c r="R341" i="9" s="1"/>
  <c r="P341" i="9" a="1"/>
  <c r="P341" i="9" s="1"/>
  <c r="S341" i="9" s="1"/>
  <c r="Q341" i="9" a="1"/>
  <c r="Q341" i="9" s="1"/>
  <c r="T341" i="9" s="1"/>
  <c r="Z341" i="9" s="1"/>
  <c r="Q206" i="9" a="1"/>
  <c r="Q206" i="9" s="1"/>
  <c r="T206" i="9" s="1"/>
  <c r="Z206" i="9" s="1"/>
  <c r="R206" i="9" a="1"/>
  <c r="R206" i="9" s="1"/>
  <c r="P206" i="9" a="1"/>
  <c r="P206" i="9" s="1"/>
  <c r="S206" i="9" s="1"/>
  <c r="Q374" i="9" a="1"/>
  <c r="Q374" i="9" s="1"/>
  <c r="T374" i="9" s="1"/>
  <c r="Z374" i="9" s="1"/>
  <c r="R374" i="9" a="1"/>
  <c r="R374" i="9" s="1"/>
  <c r="P374" i="9" a="1"/>
  <c r="P374" i="9" s="1"/>
  <c r="P335" i="9" a="1"/>
  <c r="P335" i="9" s="1"/>
  <c r="Q335" i="9" a="1"/>
  <c r="Q335" i="9" s="1"/>
  <c r="T335" i="9" s="1"/>
  <c r="Z335" i="9" s="1"/>
  <c r="R335" i="9" a="1"/>
  <c r="R335" i="9" s="1"/>
  <c r="Q286" i="9" a="1"/>
  <c r="Q286" i="9" s="1"/>
  <c r="T286" i="9" s="1"/>
  <c r="Z286" i="9" s="1"/>
  <c r="R286" i="9" a="1"/>
  <c r="R286" i="9" s="1"/>
  <c r="P286" i="9" a="1"/>
  <c r="P286" i="9" s="1"/>
  <c r="P384" i="9" a="1"/>
  <c r="P384" i="9" s="1"/>
  <c r="Q384" i="9" a="1"/>
  <c r="Q384" i="9" s="1"/>
  <c r="T384" i="9" s="1"/>
  <c r="Z384" i="9" s="1"/>
  <c r="R384" i="9" a="1"/>
  <c r="R384" i="9" s="1"/>
  <c r="Q353" i="9" a="1"/>
  <c r="Q353" i="9" s="1"/>
  <c r="T353" i="9" s="1"/>
  <c r="Z353" i="9" s="1"/>
  <c r="R353" i="9" a="1"/>
  <c r="R353" i="9" s="1"/>
  <c r="P353" i="9" a="1"/>
  <c r="P353" i="9" s="1"/>
  <c r="P302" i="9" a="1"/>
  <c r="P302" i="9" s="1"/>
  <c r="S302" i="9" s="1"/>
  <c r="Q302" i="9" a="1"/>
  <c r="Q302" i="9" s="1"/>
  <c r="T302" i="9" s="1"/>
  <c r="Z302" i="9" s="1"/>
  <c r="R302" i="9" a="1"/>
  <c r="R302" i="9" s="1"/>
  <c r="P386" i="9" a="1"/>
  <c r="P386" i="9" s="1"/>
  <c r="Q386" i="9" a="1"/>
  <c r="Q386" i="9" s="1"/>
  <c r="T386" i="9" s="1"/>
  <c r="Z386" i="9" s="1"/>
  <c r="R386" i="9" a="1"/>
  <c r="R386" i="9" s="1"/>
  <c r="P318" i="9" a="1"/>
  <c r="P318" i="9" s="1"/>
  <c r="Q318" i="9" a="1"/>
  <c r="Q318" i="9" s="1"/>
  <c r="T318" i="9" s="1"/>
  <c r="Z318" i="9" s="1"/>
  <c r="R318" i="9" a="1"/>
  <c r="R318" i="9" s="1"/>
  <c r="Q325" i="9" a="1"/>
  <c r="Q325" i="9" s="1"/>
  <c r="T325" i="9" s="1"/>
  <c r="Z325" i="9" s="1"/>
  <c r="R325" i="9" a="1"/>
  <c r="R325" i="9" s="1"/>
  <c r="P325" i="9" a="1"/>
  <c r="P325" i="9" s="1"/>
  <c r="P261" i="9" a="1"/>
  <c r="P261" i="9" s="1"/>
  <c r="Q261" i="9" a="1"/>
  <c r="Q261" i="9" s="1"/>
  <c r="T261" i="9" s="1"/>
  <c r="Z261" i="9" s="1"/>
  <c r="R261" i="9" a="1"/>
  <c r="R261" i="9" s="1"/>
  <c r="P324" i="9" a="1"/>
  <c r="P324" i="9" s="1"/>
  <c r="Q324" i="9" a="1"/>
  <c r="Q324" i="9" s="1"/>
  <c r="T324" i="9" s="1"/>
  <c r="Z324" i="9" s="1"/>
  <c r="R324" i="9" a="1"/>
  <c r="R324" i="9" s="1"/>
  <c r="P260" i="9" a="1"/>
  <c r="P260" i="9" s="1"/>
  <c r="Q260" i="9" a="1"/>
  <c r="Q260" i="9" s="1"/>
  <c r="T260" i="9" s="1"/>
  <c r="Z260" i="9" s="1"/>
  <c r="R260" i="9" a="1"/>
  <c r="R260" i="9" s="1"/>
  <c r="P323" i="9" a="1"/>
  <c r="P323" i="9" s="1"/>
  <c r="Q323" i="9" a="1"/>
  <c r="Q323" i="9" s="1"/>
  <c r="T323" i="9" s="1"/>
  <c r="Z323" i="9" s="1"/>
  <c r="R323" i="9" a="1"/>
  <c r="R323" i="9" s="1"/>
  <c r="P259" i="9" a="1"/>
  <c r="P259" i="9" s="1"/>
  <c r="S259" i="9" s="1"/>
  <c r="Q259" i="9" a="1"/>
  <c r="Q259" i="9" s="1"/>
  <c r="T259" i="9" s="1"/>
  <c r="Z259" i="9" s="1"/>
  <c r="R259" i="9" a="1"/>
  <c r="R259" i="9" s="1"/>
  <c r="P314" i="9" a="1"/>
  <c r="P314" i="9" s="1"/>
  <c r="Q314" i="9" a="1"/>
  <c r="Q314" i="9" s="1"/>
  <c r="T314" i="9" s="1"/>
  <c r="Z314" i="9" s="1"/>
  <c r="R314" i="9" a="1"/>
  <c r="R314" i="9" s="1"/>
  <c r="P250" i="9" a="1"/>
  <c r="P250" i="9" s="1"/>
  <c r="Q250" i="9" a="1"/>
  <c r="Q250" i="9" s="1"/>
  <c r="T250" i="9" s="1"/>
  <c r="Z250" i="9" s="1"/>
  <c r="R250" i="9" a="1"/>
  <c r="R250" i="9" s="1"/>
  <c r="Q321" i="9" a="1"/>
  <c r="Q321" i="9" s="1"/>
  <c r="T321" i="9" s="1"/>
  <c r="Z321" i="9" s="1"/>
  <c r="R321" i="9" a="1"/>
  <c r="R321" i="9" s="1"/>
  <c r="P321" i="9" a="1"/>
  <c r="P321" i="9" s="1"/>
  <c r="P257" i="9" a="1"/>
  <c r="P257" i="9" s="1"/>
  <c r="Q257" i="9" a="1"/>
  <c r="Q257" i="9" s="1"/>
  <c r="T257" i="9" s="1"/>
  <c r="Z257" i="9" s="1"/>
  <c r="R257" i="9" a="1"/>
  <c r="R257" i="9" s="1"/>
  <c r="P312" i="9" a="1"/>
  <c r="P312" i="9" s="1"/>
  <c r="Q312" i="9" a="1"/>
  <c r="Q312" i="9" s="1"/>
  <c r="T312" i="9" s="1"/>
  <c r="Z312" i="9" s="1"/>
  <c r="R312" i="9" a="1"/>
  <c r="R312" i="9" s="1"/>
  <c r="P248" i="9" a="1"/>
  <c r="P248" i="9" s="1"/>
  <c r="Q248" i="9" a="1"/>
  <c r="Q248" i="9" s="1"/>
  <c r="T248" i="9" s="1"/>
  <c r="Z248" i="9" s="1"/>
  <c r="R248" i="9" a="1"/>
  <c r="R248" i="9" s="1"/>
  <c r="P295" i="9" a="1"/>
  <c r="P295" i="9" s="1"/>
  <c r="Q295" i="9" a="1"/>
  <c r="Q295" i="9" s="1"/>
  <c r="T295" i="9" s="1"/>
  <c r="Z295" i="9" s="1"/>
  <c r="R295" i="9" a="1"/>
  <c r="R295" i="9" s="1"/>
  <c r="P231" i="9" a="1"/>
  <c r="P231" i="9" s="1"/>
  <c r="S231" i="9" s="1"/>
  <c r="Q231" i="9" a="1"/>
  <c r="Q231" i="9" s="1"/>
  <c r="T231" i="9" s="1"/>
  <c r="Z231" i="9" s="1"/>
  <c r="R231" i="9" a="1"/>
  <c r="R231" i="9" s="1"/>
  <c r="P349" i="9" a="1"/>
  <c r="P349" i="9" s="1"/>
  <c r="Q349" i="9" a="1"/>
  <c r="Q349" i="9" s="1"/>
  <c r="T349" i="9" s="1"/>
  <c r="Z349" i="9" s="1"/>
  <c r="R349" i="9" a="1"/>
  <c r="R349" i="9" s="1"/>
  <c r="P270" i="9" a="1"/>
  <c r="P270" i="9" s="1"/>
  <c r="Q270" i="9" a="1"/>
  <c r="Q270" i="9" s="1"/>
  <c r="T270" i="9" s="1"/>
  <c r="Z270" i="9" s="1"/>
  <c r="R270" i="9" a="1"/>
  <c r="R270" i="9" s="1"/>
  <c r="P382" i="9" a="1"/>
  <c r="P382" i="9" s="1"/>
  <c r="Q382" i="9" a="1"/>
  <c r="Q382" i="9" s="1"/>
  <c r="T382" i="9" s="1"/>
  <c r="Z382" i="9" s="1"/>
  <c r="R382" i="9" a="1"/>
  <c r="R382" i="9" s="1"/>
  <c r="Q343" i="9" a="1"/>
  <c r="Q343" i="9" s="1"/>
  <c r="T343" i="9" s="1"/>
  <c r="Z343" i="9" s="1"/>
  <c r="R343" i="9" a="1"/>
  <c r="R343" i="9" s="1"/>
  <c r="P343" i="9" a="1"/>
  <c r="P343" i="9" s="1"/>
  <c r="R327" i="9" a="1"/>
  <c r="R327" i="9" s="1"/>
  <c r="P327" i="9" a="1"/>
  <c r="P327" i="9" s="1"/>
  <c r="S327" i="9" s="1"/>
  <c r="Q327" i="9" a="1"/>
  <c r="Q327" i="9" s="1"/>
  <c r="T327" i="9" s="1"/>
  <c r="Z327" i="9" s="1"/>
  <c r="R361" i="9" a="1"/>
  <c r="R361" i="9" s="1"/>
  <c r="P361" i="9" a="1"/>
  <c r="P361" i="9" s="1"/>
  <c r="S361" i="9" s="1"/>
  <c r="Q361" i="9" a="1"/>
  <c r="Q361" i="9" s="1"/>
  <c r="T361" i="9" s="1"/>
  <c r="Z361" i="9" s="1"/>
  <c r="R330" i="9" a="1"/>
  <c r="R330" i="9" s="1"/>
  <c r="P330" i="9" a="1"/>
  <c r="P330" i="9" s="1"/>
  <c r="Q330" i="9" a="1"/>
  <c r="Q330" i="9" s="1"/>
  <c r="T330" i="9" s="1"/>
  <c r="Z330" i="9" s="1"/>
  <c r="Q229" i="9" a="1"/>
  <c r="Q229" i="9" s="1"/>
  <c r="T229" i="9" s="1"/>
  <c r="Z229" i="9" s="1"/>
  <c r="R229" i="9" a="1"/>
  <c r="R229" i="9" s="1"/>
  <c r="P229" i="9" a="1"/>
  <c r="P229" i="9" s="1"/>
  <c r="Q227" i="9" a="1"/>
  <c r="Q227" i="9" s="1"/>
  <c r="T227" i="9" s="1"/>
  <c r="Z227" i="9" s="1"/>
  <c r="R227" i="9" a="1"/>
  <c r="R227" i="9" s="1"/>
  <c r="P227" i="9" a="1"/>
  <c r="P227" i="9" s="1"/>
  <c r="Q280" i="9" a="1"/>
  <c r="Q280" i="9" s="1"/>
  <c r="T280" i="9" s="1"/>
  <c r="Z280" i="9" s="1"/>
  <c r="R280" i="9" a="1"/>
  <c r="R280" i="9" s="1"/>
  <c r="P280" i="9" a="1"/>
  <c r="P280" i="9" s="1"/>
  <c r="S280" i="9" s="1"/>
  <c r="P328" i="9" a="1"/>
  <c r="P328" i="9" s="1"/>
  <c r="Q328" i="9" a="1"/>
  <c r="Q328" i="9" s="1"/>
  <c r="T328" i="9" s="1"/>
  <c r="Z328" i="9" s="1"/>
  <c r="R328" i="9" a="1"/>
  <c r="R328" i="9" s="1"/>
  <c r="R332" i="9" a="1"/>
  <c r="R332" i="9" s="1"/>
  <c r="P332" i="9" a="1"/>
  <c r="P332" i="9" s="1"/>
  <c r="Q332" i="9" a="1"/>
  <c r="Q332" i="9" s="1"/>
  <c r="T332" i="9" s="1"/>
  <c r="Z332" i="9" s="1"/>
  <c r="Q317" i="9" a="1"/>
  <c r="Q317" i="9" s="1"/>
  <c r="T317" i="9" s="1"/>
  <c r="Z317" i="9" s="1"/>
  <c r="R317" i="9" a="1"/>
  <c r="R317" i="9" s="1"/>
  <c r="P317" i="9" a="1"/>
  <c r="P317" i="9" s="1"/>
  <c r="P253" i="9" a="1"/>
  <c r="P253" i="9" s="1"/>
  <c r="Q253" i="9" a="1"/>
  <c r="Q253" i="9" s="1"/>
  <c r="T253" i="9" s="1"/>
  <c r="Z253" i="9" s="1"/>
  <c r="R253" i="9" a="1"/>
  <c r="R253" i="9" s="1"/>
  <c r="P316" i="9" a="1"/>
  <c r="P316" i="9" s="1"/>
  <c r="Q316" i="9" a="1"/>
  <c r="Q316" i="9" s="1"/>
  <c r="T316" i="9" s="1"/>
  <c r="Z316" i="9" s="1"/>
  <c r="R316" i="9" a="1"/>
  <c r="R316" i="9" s="1"/>
  <c r="P252" i="9" a="1"/>
  <c r="P252" i="9" s="1"/>
  <c r="S252" i="9" s="1"/>
  <c r="Q252" i="9" a="1"/>
  <c r="Q252" i="9" s="1"/>
  <c r="T252" i="9" s="1"/>
  <c r="Z252" i="9" s="1"/>
  <c r="R252" i="9" a="1"/>
  <c r="R252" i="9" s="1"/>
  <c r="R315" i="9" a="1"/>
  <c r="R315" i="9" s="1"/>
  <c r="P315" i="9" a="1"/>
  <c r="P315" i="9" s="1"/>
  <c r="S315" i="9" s="1"/>
  <c r="Q315" i="9" a="1"/>
  <c r="Q315" i="9" s="1"/>
  <c r="T315" i="9" s="1"/>
  <c r="Z315" i="9" s="1"/>
  <c r="R251" i="9" a="1"/>
  <c r="R251" i="9" s="1"/>
  <c r="P251" i="9" a="1"/>
  <c r="P251" i="9" s="1"/>
  <c r="Q251" i="9" a="1"/>
  <c r="Q251" i="9" s="1"/>
  <c r="T251" i="9" s="1"/>
  <c r="Z251" i="9" s="1"/>
  <c r="P306" i="9" a="1"/>
  <c r="P306" i="9" s="1"/>
  <c r="Q306" i="9" a="1"/>
  <c r="Q306" i="9" s="1"/>
  <c r="T306" i="9" s="1"/>
  <c r="Z306" i="9" s="1"/>
  <c r="R306" i="9" a="1"/>
  <c r="R306" i="9" s="1"/>
  <c r="R242" i="9" a="1"/>
  <c r="R242" i="9" s="1"/>
  <c r="P242" i="9" a="1"/>
  <c r="P242" i="9" s="1"/>
  <c r="Q242" i="9" a="1"/>
  <c r="Q242" i="9" s="1"/>
  <c r="T242" i="9" s="1"/>
  <c r="Z242" i="9" s="1"/>
  <c r="R313" i="9" a="1"/>
  <c r="R313" i="9" s="1"/>
  <c r="P313" i="9" a="1"/>
  <c r="P313" i="9" s="1"/>
  <c r="S313" i="9" s="1"/>
  <c r="Q313" i="9" a="1"/>
  <c r="Q313" i="9" s="1"/>
  <c r="T313" i="9" s="1"/>
  <c r="Z313" i="9" s="1"/>
  <c r="Q249" i="9" a="1"/>
  <c r="Q249" i="9" s="1"/>
  <c r="T249" i="9" s="1"/>
  <c r="Z249" i="9" s="1"/>
  <c r="R249" i="9" a="1"/>
  <c r="R249" i="9" s="1"/>
  <c r="P249" i="9" a="1"/>
  <c r="P249" i="9" s="1"/>
  <c r="S249" i="9" s="1"/>
  <c r="Q304" i="9" a="1"/>
  <c r="Q304" i="9" s="1"/>
  <c r="T304" i="9" s="1"/>
  <c r="Z304" i="9" s="1"/>
  <c r="R304" i="9" a="1"/>
  <c r="R304" i="9" s="1"/>
  <c r="P304" i="9" a="1"/>
  <c r="P304" i="9" s="1"/>
  <c r="Q240" i="9" a="1"/>
  <c r="Q240" i="9" s="1"/>
  <c r="T240" i="9" s="1"/>
  <c r="Z240" i="9" s="1"/>
  <c r="R240" i="9" a="1"/>
  <c r="R240" i="9" s="1"/>
  <c r="P240" i="9" a="1"/>
  <c r="P240" i="9" s="1"/>
  <c r="P287" i="9" a="1"/>
  <c r="P287" i="9" s="1"/>
  <c r="Q287" i="9" a="1"/>
  <c r="Q287" i="9" s="1"/>
  <c r="T287" i="9" s="1"/>
  <c r="Z287" i="9" s="1"/>
  <c r="R287" i="9" a="1"/>
  <c r="R287" i="9" s="1"/>
  <c r="P223" i="9" a="1"/>
  <c r="P223" i="9" s="1"/>
  <c r="Q223" i="9" a="1"/>
  <c r="Q223" i="9" s="1"/>
  <c r="T223" i="9" s="1"/>
  <c r="Z223" i="9" s="1"/>
  <c r="R223" i="9" a="1"/>
  <c r="R223" i="9" s="1"/>
  <c r="P357" i="9" a="1"/>
  <c r="P357" i="9" s="1"/>
  <c r="Q357" i="9" a="1"/>
  <c r="Q357" i="9" s="1"/>
  <c r="T357" i="9" s="1"/>
  <c r="Z357" i="9" s="1"/>
  <c r="R357" i="9" a="1"/>
  <c r="R357" i="9" s="1"/>
  <c r="P322" i="9" a="1"/>
  <c r="P322" i="9" s="1"/>
  <c r="Q322" i="9" a="1"/>
  <c r="Q322" i="9" s="1"/>
  <c r="T322" i="9" s="1"/>
  <c r="Z322" i="9" s="1"/>
  <c r="R322" i="9" a="1"/>
  <c r="R322" i="9" s="1"/>
  <c r="Q351" i="9" a="1"/>
  <c r="Q351" i="9" s="1"/>
  <c r="T351" i="9" s="1"/>
  <c r="Z351" i="9" s="1"/>
  <c r="R351" i="9" a="1"/>
  <c r="R351" i="9" s="1"/>
  <c r="P351" i="9" a="1"/>
  <c r="P351" i="9" s="1"/>
  <c r="Q336" i="9" a="1"/>
  <c r="Q336" i="9" s="1"/>
  <c r="T336" i="9" s="1"/>
  <c r="Z336" i="9" s="1"/>
  <c r="P336" i="9" a="1"/>
  <c r="P336" i="9" s="1"/>
  <c r="R336" i="9" a="1"/>
  <c r="R336" i="9" s="1"/>
  <c r="R369" i="9" a="1"/>
  <c r="R369" i="9" s="1"/>
  <c r="P369" i="9" a="1"/>
  <c r="P369" i="9" s="1"/>
  <c r="Q369" i="9" a="1"/>
  <c r="Q369" i="9" s="1"/>
  <c r="T369" i="9" s="1"/>
  <c r="Z369" i="9" s="1"/>
  <c r="P338" i="9" a="1"/>
  <c r="P338" i="9" s="1"/>
  <c r="S338" i="9" s="1"/>
  <c r="Q338" i="9" a="1"/>
  <c r="Q338" i="9" s="1"/>
  <c r="T338" i="9" s="1"/>
  <c r="Z338" i="9" s="1"/>
  <c r="R338" i="9" a="1"/>
  <c r="R338" i="9" s="1"/>
  <c r="P228" i="9" a="1"/>
  <c r="P228" i="9" s="1"/>
  <c r="Q228" i="9" a="1"/>
  <c r="Q228" i="9" s="1"/>
  <c r="T228" i="9" s="1"/>
  <c r="Z228" i="9" s="1"/>
  <c r="R228" i="9" a="1"/>
  <c r="R228" i="9" s="1"/>
  <c r="P218" i="9" a="1"/>
  <c r="P218" i="9" s="1"/>
  <c r="Q218" i="9" a="1"/>
  <c r="Q218" i="9" s="1"/>
  <c r="T218" i="9" s="1"/>
  <c r="Z218" i="9" s="1"/>
  <c r="R218" i="9" a="1"/>
  <c r="R218" i="9" s="1"/>
  <c r="R216" i="9" a="1"/>
  <c r="R216" i="9" s="1"/>
  <c r="P216" i="9" a="1"/>
  <c r="P216" i="9" s="1"/>
  <c r="Q216" i="9" a="1"/>
  <c r="Q216" i="9" s="1"/>
  <c r="T216" i="9" s="1"/>
  <c r="Z216" i="9" s="1"/>
  <c r="P350" i="9" a="1"/>
  <c r="P350" i="9" s="1"/>
  <c r="Q350" i="9" a="1"/>
  <c r="Q350" i="9" s="1"/>
  <c r="T350" i="9" s="1"/>
  <c r="Z350" i="9" s="1"/>
  <c r="R350" i="9" a="1"/>
  <c r="R350" i="9" s="1"/>
  <c r="P375" i="9" a="1"/>
  <c r="P375" i="9" s="1"/>
  <c r="Q375" i="9" a="1"/>
  <c r="Q375" i="9" s="1"/>
  <c r="T375" i="9" s="1"/>
  <c r="Z375" i="9" s="1"/>
  <c r="R375" i="9" a="1"/>
  <c r="R375" i="9" s="1"/>
  <c r="P340" i="9" a="1"/>
  <c r="P340" i="9" s="1"/>
  <c r="Q340" i="9" a="1"/>
  <c r="Q340" i="9" s="1"/>
  <c r="T340" i="9" s="1"/>
  <c r="Z340" i="9" s="1"/>
  <c r="R340" i="9" a="1"/>
  <c r="R340" i="9" s="1"/>
  <c r="R309" i="9" a="1"/>
  <c r="R309" i="9" s="1"/>
  <c r="P309" i="9" a="1"/>
  <c r="P309" i="9" s="1"/>
  <c r="Q309" i="9" a="1"/>
  <c r="Q309" i="9" s="1"/>
  <c r="T309" i="9" s="1"/>
  <c r="Z309" i="9" s="1"/>
  <c r="Q245" i="9" a="1"/>
  <c r="Q245" i="9" s="1"/>
  <c r="T245" i="9" s="1"/>
  <c r="Z245" i="9" s="1"/>
  <c r="R245" i="9" a="1"/>
  <c r="R245" i="9" s="1"/>
  <c r="P245" i="9" a="1"/>
  <c r="P245" i="9" s="1"/>
  <c r="P308" i="9" a="1"/>
  <c r="P308" i="9" s="1"/>
  <c r="Q308" i="9" a="1"/>
  <c r="Q308" i="9" s="1"/>
  <c r="T308" i="9" s="1"/>
  <c r="Z308" i="9" s="1"/>
  <c r="R308" i="9" a="1"/>
  <c r="R308" i="9" s="1"/>
  <c r="P244" i="9" a="1"/>
  <c r="P244" i="9" s="1"/>
  <c r="Q244" i="9" a="1"/>
  <c r="Q244" i="9" s="1"/>
  <c r="T244" i="9" s="1"/>
  <c r="Z244" i="9" s="1"/>
  <c r="R244" i="9" a="1"/>
  <c r="R244" i="9" s="1"/>
  <c r="Q307" i="9" a="1"/>
  <c r="Q307" i="9" s="1"/>
  <c r="T307" i="9" s="1"/>
  <c r="Z307" i="9" s="1"/>
  <c r="R307" i="9" a="1"/>
  <c r="R307" i="9" s="1"/>
  <c r="P307" i="9" a="1"/>
  <c r="P307" i="9" s="1"/>
  <c r="P243" i="9" a="1"/>
  <c r="P243" i="9" s="1"/>
  <c r="Q243" i="9" a="1"/>
  <c r="Q243" i="9" s="1"/>
  <c r="T243" i="9" s="1"/>
  <c r="Z243" i="9" s="1"/>
  <c r="R243" i="9" a="1"/>
  <c r="R243" i="9" s="1"/>
  <c r="P298" i="9" a="1"/>
  <c r="P298" i="9" s="1"/>
  <c r="Q298" i="9" a="1"/>
  <c r="Q298" i="9" s="1"/>
  <c r="T298" i="9" s="1"/>
  <c r="Z298" i="9" s="1"/>
  <c r="R298" i="9" a="1"/>
  <c r="R298" i="9" s="1"/>
  <c r="P234" i="9" a="1"/>
  <c r="P234" i="9" s="1"/>
  <c r="Q234" i="9" a="1"/>
  <c r="Q234" i="9" s="1"/>
  <c r="T234" i="9" s="1"/>
  <c r="Z234" i="9" s="1"/>
  <c r="R234" i="9" a="1"/>
  <c r="R234" i="9" s="1"/>
  <c r="P305" i="9" a="1"/>
  <c r="P305" i="9" s="1"/>
  <c r="Q305" i="9" a="1"/>
  <c r="Q305" i="9" s="1"/>
  <c r="T305" i="9" s="1"/>
  <c r="Z305" i="9" s="1"/>
  <c r="R305" i="9" a="1"/>
  <c r="R305" i="9" s="1"/>
  <c r="P241" i="9" a="1"/>
  <c r="P241" i="9" s="1"/>
  <c r="S241" i="9" s="1"/>
  <c r="Q241" i="9" a="1"/>
  <c r="Q241" i="9" s="1"/>
  <c r="T241" i="9" s="1"/>
  <c r="Z241" i="9" s="1"/>
  <c r="R241" i="9" a="1"/>
  <c r="R241" i="9" s="1"/>
  <c r="P296" i="9" a="1"/>
  <c r="P296" i="9" s="1"/>
  <c r="Q296" i="9" a="1"/>
  <c r="Q296" i="9" s="1"/>
  <c r="T296" i="9" s="1"/>
  <c r="Z296" i="9" s="1"/>
  <c r="R296" i="9" a="1"/>
  <c r="R296" i="9" s="1"/>
  <c r="P232" i="9" a="1"/>
  <c r="P232" i="9" s="1"/>
  <c r="Q232" i="9" a="1"/>
  <c r="Q232" i="9" s="1"/>
  <c r="T232" i="9" s="1"/>
  <c r="Z232" i="9" s="1"/>
  <c r="R232" i="9" a="1"/>
  <c r="R232" i="9" s="1"/>
  <c r="P279" i="9" a="1"/>
  <c r="P279" i="9" s="1"/>
  <c r="Q279" i="9" a="1"/>
  <c r="Q279" i="9" s="1"/>
  <c r="T279" i="9" s="1"/>
  <c r="Z279" i="9" s="1"/>
  <c r="R279" i="9" a="1"/>
  <c r="R279" i="9" s="1"/>
  <c r="P215" i="9" a="1"/>
  <c r="P215" i="9" s="1"/>
  <c r="Q215" i="9" a="1"/>
  <c r="Q215" i="9" s="1"/>
  <c r="T215" i="9" s="1"/>
  <c r="Z215" i="9" s="1"/>
  <c r="R215" i="9" a="1"/>
  <c r="R215" i="9" s="1"/>
  <c r="P365" i="9" a="1"/>
  <c r="P365" i="9" s="1"/>
  <c r="Q365" i="9" a="1"/>
  <c r="Q365" i="9" s="1"/>
  <c r="T365" i="9" s="1"/>
  <c r="Z365" i="9" s="1"/>
  <c r="R365" i="9" a="1"/>
  <c r="R365" i="9" s="1"/>
  <c r="R334" i="9" a="1"/>
  <c r="R334" i="9" s="1"/>
  <c r="P334" i="9" a="1"/>
  <c r="P334" i="9" s="1"/>
  <c r="Q334" i="9" a="1"/>
  <c r="Q334" i="9" s="1"/>
  <c r="T334" i="9" s="1"/>
  <c r="Z334" i="9" s="1"/>
  <c r="P359" i="9" a="1"/>
  <c r="P359" i="9" s="1"/>
  <c r="Q359" i="9" a="1"/>
  <c r="Q359" i="9" s="1"/>
  <c r="T359" i="9" s="1"/>
  <c r="Z359" i="9" s="1"/>
  <c r="R359" i="9" a="1"/>
  <c r="R359" i="9" s="1"/>
  <c r="P344" i="9" a="1"/>
  <c r="P344" i="9" s="1"/>
  <c r="S344" i="9" s="1"/>
  <c r="Q344" i="9" a="1"/>
  <c r="Q344" i="9" s="1"/>
  <c r="T344" i="9" s="1"/>
  <c r="Z344" i="9" s="1"/>
  <c r="R344" i="9" a="1"/>
  <c r="R344" i="9" s="1"/>
  <c r="S310" i="9"/>
  <c r="P230" i="9" a="1"/>
  <c r="P230" i="9" s="1"/>
  <c r="Q230" i="9" a="1"/>
  <c r="Q230" i="9" s="1"/>
  <c r="T230" i="9" s="1"/>
  <c r="Z230" i="9" s="1"/>
  <c r="R230" i="9" a="1"/>
  <c r="R230" i="9" s="1"/>
  <c r="P377" i="9" a="1"/>
  <c r="P377" i="9" s="1"/>
  <c r="Q377" i="9" a="1"/>
  <c r="Q377" i="9" s="1"/>
  <c r="T377" i="9" s="1"/>
  <c r="Z377" i="9" s="1"/>
  <c r="R377" i="9" a="1"/>
  <c r="R377" i="9" s="1"/>
  <c r="P346" i="9" a="1"/>
  <c r="P346" i="9" s="1"/>
  <c r="Q346" i="9" a="1"/>
  <c r="Q346" i="9" s="1"/>
  <c r="T346" i="9" s="1"/>
  <c r="Z346" i="9" s="1"/>
  <c r="R346" i="9" a="1"/>
  <c r="R346" i="9" s="1"/>
  <c r="Q356" i="9" a="1"/>
  <c r="Q356" i="9" s="1"/>
  <c r="T356" i="9" s="1"/>
  <c r="Z356" i="9" s="1"/>
  <c r="R356" i="9" a="1"/>
  <c r="R356" i="9" s="1"/>
  <c r="P356" i="9" a="1"/>
  <c r="P356" i="9" s="1"/>
  <c r="R291" i="9" a="1"/>
  <c r="R291" i="9" s="1"/>
  <c r="P291" i="9" a="1"/>
  <c r="P291" i="9" s="1"/>
  <c r="Q291" i="9" a="1"/>
  <c r="Q291" i="9" s="1"/>
  <c r="T291" i="9" s="1"/>
  <c r="Z291" i="9" s="1"/>
  <c r="P225" i="9" a="1"/>
  <c r="P225" i="9" s="1"/>
  <c r="Q225" i="9" a="1"/>
  <c r="Q225" i="9" s="1"/>
  <c r="T225" i="9" s="1"/>
  <c r="Z225" i="9" s="1"/>
  <c r="R225" i="9" a="1"/>
  <c r="R225" i="9" s="1"/>
  <c r="R381" i="9" a="1"/>
  <c r="R381" i="9" s="1"/>
  <c r="P381" i="9" a="1"/>
  <c r="P381" i="9" s="1"/>
  <c r="S381" i="9" s="1"/>
  <c r="Q381" i="9" a="1"/>
  <c r="Q381" i="9" s="1"/>
  <c r="T381" i="9" s="1"/>
  <c r="Z381" i="9" s="1"/>
  <c r="Q214" i="9" a="1"/>
  <c r="Q214" i="9" s="1"/>
  <c r="T214" i="9" s="1"/>
  <c r="Z214" i="9" s="1"/>
  <c r="R214" i="9" a="1"/>
  <c r="R214" i="9" s="1"/>
  <c r="P214" i="9" a="1"/>
  <c r="P214" i="9" s="1"/>
  <c r="P360" i="9" a="1"/>
  <c r="P360" i="9" s="1"/>
  <c r="Q360" i="9" a="1"/>
  <c r="Q360" i="9" s="1"/>
  <c r="T360" i="9" s="1"/>
  <c r="Z360" i="9" s="1"/>
  <c r="R360" i="9" a="1"/>
  <c r="R360" i="9" s="1"/>
  <c r="Q39" i="9" a="1"/>
  <c r="Q39" i="9" s="1"/>
  <c r="T39" i="9" s="1"/>
  <c r="R348" i="9" a="1"/>
  <c r="R348" i="9" s="1"/>
  <c r="P348" i="9" a="1"/>
  <c r="P348" i="9" s="1"/>
  <c r="Q348" i="9" a="1"/>
  <c r="Q348" i="9" s="1"/>
  <c r="T348" i="9" s="1"/>
  <c r="Z348" i="9" s="1"/>
  <c r="R301" i="9" a="1"/>
  <c r="R301" i="9" s="1"/>
  <c r="P301" i="9" a="1"/>
  <c r="P301" i="9" s="1"/>
  <c r="S301" i="9" s="1"/>
  <c r="Q301" i="9" a="1"/>
  <c r="Q301" i="9" s="1"/>
  <c r="T301" i="9" s="1"/>
  <c r="Z301" i="9" s="1"/>
  <c r="P237" i="9" a="1"/>
  <c r="P237" i="9" s="1"/>
  <c r="Q237" i="9" a="1"/>
  <c r="Q237" i="9" s="1"/>
  <c r="T237" i="9" s="1"/>
  <c r="Z237" i="9" s="1"/>
  <c r="R237" i="9" a="1"/>
  <c r="R237" i="9" s="1"/>
  <c r="P300" i="9" a="1"/>
  <c r="P300" i="9" s="1"/>
  <c r="Q300" i="9" a="1"/>
  <c r="Q300" i="9" s="1"/>
  <c r="T300" i="9" s="1"/>
  <c r="Z300" i="9" s="1"/>
  <c r="R300" i="9" a="1"/>
  <c r="R300" i="9" s="1"/>
  <c r="P236" i="9" a="1"/>
  <c r="P236" i="9" s="1"/>
  <c r="Q236" i="9" a="1"/>
  <c r="Q236" i="9" s="1"/>
  <c r="T236" i="9" s="1"/>
  <c r="Z236" i="9" s="1"/>
  <c r="R236" i="9" a="1"/>
  <c r="R236" i="9" s="1"/>
  <c r="Q299" i="9" a="1"/>
  <c r="Q299" i="9" s="1"/>
  <c r="T299" i="9" s="1"/>
  <c r="Z299" i="9" s="1"/>
  <c r="R299" i="9" a="1"/>
  <c r="R299" i="9" s="1"/>
  <c r="P299" i="9" a="1"/>
  <c r="P299" i="9" s="1"/>
  <c r="P235" i="9" a="1"/>
  <c r="P235" i="9" s="1"/>
  <c r="Q235" i="9" a="1"/>
  <c r="Q235" i="9" s="1"/>
  <c r="T235" i="9" s="1"/>
  <c r="Z235" i="9" s="1"/>
  <c r="R235" i="9" a="1"/>
  <c r="R235" i="9" s="1"/>
  <c r="P290" i="9" a="1"/>
  <c r="P290" i="9" s="1"/>
  <c r="Q290" i="9" a="1"/>
  <c r="Q290" i="9" s="1"/>
  <c r="T290" i="9" s="1"/>
  <c r="Z290" i="9" s="1"/>
  <c r="R290" i="9" a="1"/>
  <c r="R290" i="9" s="1"/>
  <c r="P226" i="9" a="1"/>
  <c r="P226" i="9" s="1"/>
  <c r="S226" i="9" s="1"/>
  <c r="Q226" i="9" a="1"/>
  <c r="Q226" i="9" s="1"/>
  <c r="T226" i="9" s="1"/>
  <c r="Z226" i="9" s="1"/>
  <c r="R226" i="9" a="1"/>
  <c r="R226" i="9" s="1"/>
  <c r="R297" i="9" a="1"/>
  <c r="R297" i="9" s="1"/>
  <c r="P297" i="9" a="1"/>
  <c r="P297" i="9" s="1"/>
  <c r="S297" i="9" s="1"/>
  <c r="Q297" i="9" a="1"/>
  <c r="Q297" i="9" s="1"/>
  <c r="T297" i="9" s="1"/>
  <c r="Z297" i="9" s="1"/>
  <c r="Q233" i="9" a="1"/>
  <c r="Q233" i="9" s="1"/>
  <c r="T233" i="9" s="1"/>
  <c r="Z233" i="9" s="1"/>
  <c r="R233" i="9" a="1"/>
  <c r="R233" i="9" s="1"/>
  <c r="P233" i="9" a="1"/>
  <c r="P233" i="9" s="1"/>
  <c r="P288" i="9" a="1"/>
  <c r="P288" i="9" s="1"/>
  <c r="Q288" i="9" a="1"/>
  <c r="Q288" i="9" s="1"/>
  <c r="T288" i="9" s="1"/>
  <c r="Z288" i="9" s="1"/>
  <c r="R288" i="9" a="1"/>
  <c r="R288" i="9" s="1"/>
  <c r="R224" i="9" a="1"/>
  <c r="R224" i="9" s="1"/>
  <c r="P224" i="9" a="1"/>
  <c r="P224" i="9" s="1"/>
  <c r="Q224" i="9" a="1"/>
  <c r="Q224" i="9" s="1"/>
  <c r="T224" i="9" s="1"/>
  <c r="Z224" i="9" s="1"/>
  <c r="R271" i="9" a="1"/>
  <c r="R271" i="9" s="1"/>
  <c r="P271" i="9" a="1"/>
  <c r="P271" i="9" s="1"/>
  <c r="Q271" i="9" a="1"/>
  <c r="Q271" i="9" s="1"/>
  <c r="T271" i="9" s="1"/>
  <c r="Z271" i="9" s="1"/>
  <c r="P207" i="9" a="1"/>
  <c r="P207" i="9" s="1"/>
  <c r="Q207" i="9" a="1"/>
  <c r="Q207" i="9" s="1"/>
  <c r="T207" i="9" s="1"/>
  <c r="Z207" i="9" s="1"/>
  <c r="R207" i="9" a="1"/>
  <c r="R207" i="9" s="1"/>
  <c r="P373" i="9" a="1"/>
  <c r="P373" i="9" s="1"/>
  <c r="Q373" i="9" a="1"/>
  <c r="Q373" i="9" s="1"/>
  <c r="T373" i="9" s="1"/>
  <c r="Z373" i="9" s="1"/>
  <c r="R373" i="9" a="1"/>
  <c r="R373" i="9" s="1"/>
  <c r="P342" i="9" a="1"/>
  <c r="P342" i="9" s="1"/>
  <c r="S342" i="9" s="1"/>
  <c r="Q342" i="9" a="1"/>
  <c r="Q342" i="9" s="1"/>
  <c r="T342" i="9" s="1"/>
  <c r="Z342" i="9" s="1"/>
  <c r="R342" i="9" a="1"/>
  <c r="R342" i="9" s="1"/>
  <c r="P367" i="9" a="1"/>
  <c r="P367" i="9" s="1"/>
  <c r="Q367" i="9" a="1"/>
  <c r="Q367" i="9" s="1"/>
  <c r="T367" i="9" s="1"/>
  <c r="Z367" i="9" s="1"/>
  <c r="R367" i="9" a="1"/>
  <c r="R367" i="9" s="1"/>
  <c r="P352" i="9" a="1"/>
  <c r="P352" i="9" s="1"/>
  <c r="Q352" i="9" a="1"/>
  <c r="Q352" i="9" s="1"/>
  <c r="T352" i="9" s="1"/>
  <c r="Z352" i="9" s="1"/>
  <c r="R352" i="9" a="1"/>
  <c r="R352" i="9" s="1"/>
  <c r="P294" i="9" a="1"/>
  <c r="P294" i="9" s="1"/>
  <c r="Q294" i="9" a="1"/>
  <c r="Q294" i="9" s="1"/>
  <c r="T294" i="9" s="1"/>
  <c r="Z294" i="9" s="1"/>
  <c r="R294" i="9" a="1"/>
  <c r="R294" i="9" s="1"/>
  <c r="P385" i="9" a="1"/>
  <c r="P385" i="9" s="1"/>
  <c r="Q385" i="9" a="1"/>
  <c r="Q385" i="9" s="1"/>
  <c r="T385" i="9" s="1"/>
  <c r="Z385" i="9" s="1"/>
  <c r="R385" i="9" a="1"/>
  <c r="R385" i="9" s="1"/>
  <c r="R354" i="9" a="1"/>
  <c r="R354" i="9" s="1"/>
  <c r="P354" i="9" a="1"/>
  <c r="P354" i="9" s="1"/>
  <c r="S354" i="9" s="1"/>
  <c r="Q354" i="9" a="1"/>
  <c r="Q354" i="9" s="1"/>
  <c r="T354" i="9" s="1"/>
  <c r="Z354" i="9" s="1"/>
  <c r="S377" i="10"/>
  <c r="Z24" i="10"/>
  <c r="Z28" i="10"/>
  <c r="R35" i="10" a="1"/>
  <c r="R35" i="10" s="1"/>
  <c r="Q35" i="10" a="1"/>
  <c r="Q35" i="10" s="1"/>
  <c r="T35" i="10" s="1"/>
  <c r="Z35" i="10" s="1"/>
  <c r="P35" i="10" a="1"/>
  <c r="P35" i="10" s="1"/>
  <c r="S35" i="10" s="1"/>
  <c r="R25" i="10" a="1"/>
  <c r="R25" i="10" s="1"/>
  <c r="Q25" i="10" a="1"/>
  <c r="Q25" i="10" s="1"/>
  <c r="T25" i="10" s="1"/>
  <c r="Z25" i="10" s="1"/>
  <c r="P25" i="10" a="1"/>
  <c r="P25" i="10" s="1"/>
  <c r="S25" i="10" s="1"/>
  <c r="P39" i="10" a="1"/>
  <c r="P39" i="10" s="1"/>
  <c r="R39" i="10" a="1"/>
  <c r="R39" i="10" s="1"/>
  <c r="Q39" i="10" a="1"/>
  <c r="Q39" i="10" s="1"/>
  <c r="T39" i="10" s="1"/>
  <c r="Z39" i="10" s="1"/>
  <c r="R59" i="10" a="1"/>
  <c r="R59" i="10" s="1"/>
  <c r="Q59" i="10" a="1"/>
  <c r="Q59" i="10" s="1"/>
  <c r="T59" i="10" s="1"/>
  <c r="Z59" i="10" s="1"/>
  <c r="P59" i="10" a="1"/>
  <c r="P59" i="10" s="1"/>
  <c r="R33" i="10" a="1"/>
  <c r="R33" i="10" s="1"/>
  <c r="Q33" i="10" a="1"/>
  <c r="Q33" i="10" s="1"/>
  <c r="T33" i="10" s="1"/>
  <c r="Z33" i="10" s="1"/>
  <c r="P33" i="10" a="1"/>
  <c r="P33" i="10" s="1"/>
  <c r="R38" i="10" a="1"/>
  <c r="R38" i="10" s="1"/>
  <c r="P38" i="10" a="1"/>
  <c r="P38" i="10" s="1"/>
  <c r="S38" i="10" s="1"/>
  <c r="Q38" i="10" a="1"/>
  <c r="Q38" i="10" s="1"/>
  <c r="T38" i="10" s="1"/>
  <c r="Z38" i="10" s="1"/>
  <c r="Q48" i="10" a="1"/>
  <c r="Q48" i="10" s="1"/>
  <c r="T48" i="10" s="1"/>
  <c r="Z48" i="10" s="1"/>
  <c r="R48" i="10" a="1"/>
  <c r="R48" i="10" s="1"/>
  <c r="P48" i="10" a="1"/>
  <c r="P48" i="10" s="1"/>
  <c r="Q61" i="10" a="1"/>
  <c r="Q61" i="10" s="1"/>
  <c r="T61" i="10" s="1"/>
  <c r="Z61" i="10" s="1"/>
  <c r="P61" i="10" a="1"/>
  <c r="P61" i="10" s="1"/>
  <c r="S61" i="10" s="1"/>
  <c r="R61" i="10" a="1"/>
  <c r="R61" i="10" s="1"/>
  <c r="Q74" i="10" a="1"/>
  <c r="Q74" i="10" s="1"/>
  <c r="T74" i="10" s="1"/>
  <c r="Z74" i="10" s="1"/>
  <c r="P74" i="10" a="1"/>
  <c r="P74" i="10" s="1"/>
  <c r="R74" i="10" a="1"/>
  <c r="R74" i="10" s="1"/>
  <c r="P126" i="10" a="1"/>
  <c r="P126" i="10" s="1"/>
  <c r="R126" i="10" a="1"/>
  <c r="R126" i="10" s="1"/>
  <c r="Q126" i="10" a="1"/>
  <c r="Q126" i="10" s="1"/>
  <c r="T126" i="10" s="1"/>
  <c r="Z126" i="10" s="1"/>
  <c r="R92" i="10" a="1"/>
  <c r="R92" i="10" s="1"/>
  <c r="P92" i="10" a="1"/>
  <c r="P92" i="10" s="1"/>
  <c r="Q92" i="10" a="1"/>
  <c r="Q92" i="10" s="1"/>
  <c r="T92" i="10" s="1"/>
  <c r="Z92" i="10" s="1"/>
  <c r="Q78" i="10" a="1"/>
  <c r="Q78" i="10" s="1"/>
  <c r="T78" i="10" s="1"/>
  <c r="Z78" i="10" s="1"/>
  <c r="P78" i="10" a="1"/>
  <c r="P78" i="10" s="1"/>
  <c r="R78" i="10" a="1"/>
  <c r="R78" i="10" s="1"/>
  <c r="Q99" i="10" a="1"/>
  <c r="Q99" i="10" s="1"/>
  <c r="T99" i="10" s="1"/>
  <c r="Z99" i="10" s="1"/>
  <c r="P99" i="10" a="1"/>
  <c r="P99" i="10" s="1"/>
  <c r="R99" i="10" a="1"/>
  <c r="R99" i="10" s="1"/>
  <c r="Q104" i="10" a="1"/>
  <c r="Q104" i="10" s="1"/>
  <c r="T104" i="10" s="1"/>
  <c r="Z104" i="10" s="1"/>
  <c r="P104" i="10" a="1"/>
  <c r="P104" i="10" s="1"/>
  <c r="R104" i="10" a="1"/>
  <c r="R104" i="10" s="1"/>
  <c r="P162" i="10" a="1"/>
  <c r="P162" i="10" s="1"/>
  <c r="R162" i="10" a="1"/>
  <c r="R162" i="10" s="1"/>
  <c r="Q162" i="10" a="1"/>
  <c r="Q162" i="10" s="1"/>
  <c r="T162" i="10" s="1"/>
  <c r="Z162" i="10" s="1"/>
  <c r="P144" i="10" a="1"/>
  <c r="P144" i="10" s="1"/>
  <c r="R144" i="10" a="1"/>
  <c r="R144" i="10" s="1"/>
  <c r="Q144" i="10" a="1"/>
  <c r="Q144" i="10" s="1"/>
  <c r="T144" i="10" s="1"/>
  <c r="Z144" i="10" s="1"/>
  <c r="Q141" i="10" a="1"/>
  <c r="Q141" i="10" s="1"/>
  <c r="T141" i="10" s="1"/>
  <c r="Z141" i="10" s="1"/>
  <c r="R141" i="10" a="1"/>
  <c r="R141" i="10" s="1"/>
  <c r="P141" i="10" a="1"/>
  <c r="P141" i="10" s="1"/>
  <c r="P154" i="10" a="1"/>
  <c r="P154" i="10" s="1"/>
  <c r="R154" i="10" a="1"/>
  <c r="R154" i="10" s="1"/>
  <c r="Q154" i="10" a="1"/>
  <c r="Q154" i="10" s="1"/>
  <c r="T154" i="10" s="1"/>
  <c r="Z154" i="10" s="1"/>
  <c r="R156" i="10" a="1"/>
  <c r="R156" i="10" s="1"/>
  <c r="Q156" i="10" a="1"/>
  <c r="Q156" i="10" s="1"/>
  <c r="T156" i="10" s="1"/>
  <c r="Z156" i="10" s="1"/>
  <c r="P156" i="10" a="1"/>
  <c r="P156" i="10" s="1"/>
  <c r="Q163" i="10" a="1"/>
  <c r="Q163" i="10" s="1"/>
  <c r="T163" i="10" s="1"/>
  <c r="Z163" i="10" s="1"/>
  <c r="P163" i="10" a="1"/>
  <c r="P163" i="10" s="1"/>
  <c r="R163" i="10" a="1"/>
  <c r="R163" i="10" s="1"/>
  <c r="R174" i="10" a="1"/>
  <c r="R174" i="10" s="1"/>
  <c r="Q174" i="10" a="1"/>
  <c r="Q174" i="10" s="1"/>
  <c r="T174" i="10" s="1"/>
  <c r="Z174" i="10" s="1"/>
  <c r="P174" i="10" a="1"/>
  <c r="P174" i="10" s="1"/>
  <c r="Q181" i="10" a="1"/>
  <c r="Q181" i="10" s="1"/>
  <c r="T181" i="10" s="1"/>
  <c r="Z181" i="10" s="1"/>
  <c r="R181" i="10" a="1"/>
  <c r="R181" i="10" s="1"/>
  <c r="P181" i="10" a="1"/>
  <c r="P181" i="10" s="1"/>
  <c r="S181" i="10" s="1"/>
  <c r="R200" i="10" a="1"/>
  <c r="R200" i="10" s="1"/>
  <c r="Q200" i="10" a="1"/>
  <c r="Q200" i="10" s="1"/>
  <c r="T200" i="10" s="1"/>
  <c r="Z200" i="10" s="1"/>
  <c r="P200" i="10" a="1"/>
  <c r="P200" i="10" s="1"/>
  <c r="S200" i="10" s="1"/>
  <c r="Q194" i="10" a="1"/>
  <c r="Q194" i="10" s="1"/>
  <c r="T194" i="10" s="1"/>
  <c r="Z194" i="10" s="1"/>
  <c r="P194" i="10" a="1"/>
  <c r="P194" i="10" s="1"/>
  <c r="R194" i="10" a="1"/>
  <c r="R194" i="10" s="1"/>
  <c r="P55" i="10" a="1"/>
  <c r="P55" i="10" s="1"/>
  <c r="R55" i="10" a="1"/>
  <c r="R55" i="10" s="1"/>
  <c r="Q55" i="10" a="1"/>
  <c r="Q55" i="10" s="1"/>
  <c r="T55" i="10" s="1"/>
  <c r="Z55" i="10" s="1"/>
  <c r="R41" i="10" a="1"/>
  <c r="R41" i="10" s="1"/>
  <c r="Q41" i="10" a="1"/>
  <c r="Q41" i="10" s="1"/>
  <c r="T41" i="10" s="1"/>
  <c r="Z41" i="10" s="1"/>
  <c r="P41" i="10" a="1"/>
  <c r="P41" i="10" s="1"/>
  <c r="S41" i="10" s="1"/>
  <c r="R46" i="10" a="1"/>
  <c r="R46" i="10" s="1"/>
  <c r="P46" i="10" a="1"/>
  <c r="P46" i="10" s="1"/>
  <c r="Q46" i="10" a="1"/>
  <c r="Q46" i="10" s="1"/>
  <c r="T46" i="10" s="1"/>
  <c r="Z46" i="10" s="1"/>
  <c r="Q56" i="10" a="1"/>
  <c r="Q56" i="10" s="1"/>
  <c r="T56" i="10" s="1"/>
  <c r="Z56" i="10" s="1"/>
  <c r="P56" i="10" a="1"/>
  <c r="P56" i="10" s="1"/>
  <c r="R56" i="10" a="1"/>
  <c r="R56" i="10" s="1"/>
  <c r="Q69" i="10" a="1"/>
  <c r="Q69" i="10" s="1"/>
  <c r="T69" i="10" s="1"/>
  <c r="Z69" i="10" s="1"/>
  <c r="P69" i="10" a="1"/>
  <c r="P69" i="10" s="1"/>
  <c r="R69" i="10" a="1"/>
  <c r="R69" i="10" s="1"/>
  <c r="R89" i="10" a="1"/>
  <c r="R89" i="10" s="1"/>
  <c r="Q89" i="10" a="1"/>
  <c r="Q89" i="10" s="1"/>
  <c r="T89" i="10" s="1"/>
  <c r="Z89" i="10" s="1"/>
  <c r="P89" i="10" a="1"/>
  <c r="P89" i="10" s="1"/>
  <c r="S89" i="10" s="1"/>
  <c r="R79" i="10" a="1"/>
  <c r="R79" i="10" s="1"/>
  <c r="Q79" i="10" a="1"/>
  <c r="Q79" i="10" s="1"/>
  <c r="T79" i="10" s="1"/>
  <c r="Z79" i="10" s="1"/>
  <c r="P79" i="10" a="1"/>
  <c r="P79" i="10" s="1"/>
  <c r="R100" i="10" a="1"/>
  <c r="R100" i="10" s="1"/>
  <c r="Q100" i="10" a="1"/>
  <c r="Q100" i="10" s="1"/>
  <c r="T100" i="10" s="1"/>
  <c r="Z100" i="10" s="1"/>
  <c r="P100" i="10" a="1"/>
  <c r="P100" i="10" s="1"/>
  <c r="Q86" i="10" a="1"/>
  <c r="Q86" i="10" s="1"/>
  <c r="T86" i="10" s="1"/>
  <c r="Z86" i="10" s="1"/>
  <c r="R86" i="10" a="1"/>
  <c r="R86" i="10" s="1"/>
  <c r="P86" i="10" a="1"/>
  <c r="P86" i="10" s="1"/>
  <c r="Q107" i="10" a="1"/>
  <c r="Q107" i="10" s="1"/>
  <c r="T107" i="10" s="1"/>
  <c r="Z107" i="10" s="1"/>
  <c r="P107" i="10" a="1"/>
  <c r="P107" i="10" s="1"/>
  <c r="R107" i="10" a="1"/>
  <c r="R107" i="10" s="1"/>
  <c r="Q112" i="10" a="1"/>
  <c r="Q112" i="10" s="1"/>
  <c r="T112" i="10" s="1"/>
  <c r="Z112" i="10" s="1"/>
  <c r="P112" i="10" a="1"/>
  <c r="P112" i="10" s="1"/>
  <c r="R112" i="10" a="1"/>
  <c r="R112" i="10" s="1"/>
  <c r="P172" i="10" a="1"/>
  <c r="P172" i="10" s="1"/>
  <c r="R172" i="10" a="1"/>
  <c r="R172" i="10" s="1"/>
  <c r="Q172" i="10" a="1"/>
  <c r="Q172" i="10" s="1"/>
  <c r="T172" i="10" s="1"/>
  <c r="Z172" i="10" s="1"/>
  <c r="Q119" i="10" a="1"/>
  <c r="Q119" i="10" s="1"/>
  <c r="T119" i="10" s="1"/>
  <c r="Z119" i="10" s="1"/>
  <c r="R119" i="10" a="1"/>
  <c r="R119" i="10" s="1"/>
  <c r="P119" i="10" a="1"/>
  <c r="P119" i="10" s="1"/>
  <c r="R158" i="10" a="1"/>
  <c r="R158" i="10" s="1"/>
  <c r="Q158" i="10" a="1"/>
  <c r="Q158" i="10" s="1"/>
  <c r="T158" i="10" s="1"/>
  <c r="Z158" i="10" s="1"/>
  <c r="P158" i="10" a="1"/>
  <c r="P158" i="10" s="1"/>
  <c r="S158" i="10" s="1"/>
  <c r="Q137" i="10" a="1"/>
  <c r="Q137" i="10" s="1"/>
  <c r="T137" i="10" s="1"/>
  <c r="Z137" i="10" s="1"/>
  <c r="R137" i="10" a="1"/>
  <c r="R137" i="10" s="1"/>
  <c r="P137" i="10" a="1"/>
  <c r="P137" i="10" s="1"/>
  <c r="R164" i="10" a="1"/>
  <c r="R164" i="10" s="1"/>
  <c r="Q164" i="10" a="1"/>
  <c r="Q164" i="10" s="1"/>
  <c r="T164" i="10" s="1"/>
  <c r="Z164" i="10" s="1"/>
  <c r="P164" i="10" a="1"/>
  <c r="P164" i="10" s="1"/>
  <c r="Q169" i="10" a="1"/>
  <c r="Q169" i="10" s="1"/>
  <c r="T169" i="10" s="1"/>
  <c r="Z169" i="10" s="1"/>
  <c r="P169" i="10" a="1"/>
  <c r="P169" i="10" s="1"/>
  <c r="R169" i="10" a="1"/>
  <c r="R169" i="10" s="1"/>
  <c r="R182" i="10" a="1"/>
  <c r="R182" i="10" s="1"/>
  <c r="Q182" i="10" a="1"/>
  <c r="Q182" i="10" s="1"/>
  <c r="T182" i="10" s="1"/>
  <c r="Z182" i="10" s="1"/>
  <c r="P182" i="10" a="1"/>
  <c r="P182" i="10" s="1"/>
  <c r="S182" i="10" s="1"/>
  <c r="Q170" i="10" a="1"/>
  <c r="Q170" i="10" s="1"/>
  <c r="T170" i="10" s="1"/>
  <c r="Z170" i="10" s="1"/>
  <c r="P170" i="10" a="1"/>
  <c r="P170" i="10" s="1"/>
  <c r="R170" i="10" a="1"/>
  <c r="R170" i="10" s="1"/>
  <c r="R190" i="10" a="1"/>
  <c r="R190" i="10" s="1"/>
  <c r="Q190" i="10" a="1"/>
  <c r="Q190" i="10" s="1"/>
  <c r="T190" i="10" s="1"/>
  <c r="Z190" i="10" s="1"/>
  <c r="P190" i="10" a="1"/>
  <c r="P190" i="10" s="1"/>
  <c r="P191" i="10" a="1"/>
  <c r="P191" i="10" s="1"/>
  <c r="R191" i="10" a="1"/>
  <c r="R191" i="10" s="1"/>
  <c r="Q191" i="10" a="1"/>
  <c r="Q191" i="10" s="1"/>
  <c r="T191" i="10" s="1"/>
  <c r="Z191" i="10" s="1"/>
  <c r="Q36" i="10" a="1"/>
  <c r="Q36" i="10" s="1"/>
  <c r="T36" i="10" s="1"/>
  <c r="Z36" i="10" s="1"/>
  <c r="R36" i="10" a="1"/>
  <c r="R36" i="10" s="1"/>
  <c r="P36" i="10" a="1"/>
  <c r="P36" i="10" s="1"/>
  <c r="R49" i="10" a="1"/>
  <c r="R49" i="10" s="1"/>
  <c r="Q49" i="10" a="1"/>
  <c r="Q49" i="10" s="1"/>
  <c r="T49" i="10" s="1"/>
  <c r="Z49" i="10" s="1"/>
  <c r="P49" i="10" a="1"/>
  <c r="P49" i="10" s="1"/>
  <c r="S49" i="10" s="1"/>
  <c r="R54" i="10" a="1"/>
  <c r="R54" i="10" s="1"/>
  <c r="P54" i="10" a="1"/>
  <c r="P54" i="10" s="1"/>
  <c r="Q54" i="10" a="1"/>
  <c r="Q54" i="10" s="1"/>
  <c r="T54" i="10" s="1"/>
  <c r="Z54" i="10" s="1"/>
  <c r="Q64" i="10" a="1"/>
  <c r="Q64" i="10" s="1"/>
  <c r="T64" i="10" s="1"/>
  <c r="Z64" i="10" s="1"/>
  <c r="R64" i="10" a="1"/>
  <c r="R64" i="10" s="1"/>
  <c r="P64" i="10" a="1"/>
  <c r="P64" i="10" s="1"/>
  <c r="S64" i="10" s="1"/>
  <c r="P77" i="10" a="1"/>
  <c r="P77" i="10" s="1"/>
  <c r="R77" i="10" a="1"/>
  <c r="R77" i="10" s="1"/>
  <c r="Q77" i="10" a="1"/>
  <c r="Q77" i="10" s="1"/>
  <c r="T77" i="10" s="1"/>
  <c r="Z77" i="10" s="1"/>
  <c r="P71" i="10" a="1"/>
  <c r="P71" i="10" s="1"/>
  <c r="S71" i="10" s="1"/>
  <c r="R71" i="10" a="1"/>
  <c r="R71" i="10" s="1"/>
  <c r="Q71" i="10" a="1"/>
  <c r="Q71" i="10" s="1"/>
  <c r="T71" i="10" s="1"/>
  <c r="Z71" i="10" s="1"/>
  <c r="R87" i="10" a="1"/>
  <c r="R87" i="10" s="1"/>
  <c r="Q87" i="10" a="1"/>
  <c r="Q87" i="10" s="1"/>
  <c r="T87" i="10" s="1"/>
  <c r="Z87" i="10" s="1"/>
  <c r="P87" i="10" a="1"/>
  <c r="P87" i="10" s="1"/>
  <c r="S87" i="10" s="1"/>
  <c r="R108" i="10" a="1"/>
  <c r="R108" i="10" s="1"/>
  <c r="Q108" i="10" a="1"/>
  <c r="Q108" i="10" s="1"/>
  <c r="T108" i="10" s="1"/>
  <c r="Z108" i="10" s="1"/>
  <c r="P108" i="10" a="1"/>
  <c r="P108" i="10" s="1"/>
  <c r="Q94" i="10" a="1"/>
  <c r="Q94" i="10" s="1"/>
  <c r="T94" i="10" s="1"/>
  <c r="Z94" i="10" s="1"/>
  <c r="R94" i="10" a="1"/>
  <c r="R94" i="10" s="1"/>
  <c r="P94" i="10" a="1"/>
  <c r="P94" i="10" s="1"/>
  <c r="Q115" i="10" a="1"/>
  <c r="Q115" i="10" s="1"/>
  <c r="T115" i="10" s="1"/>
  <c r="Z115" i="10" s="1"/>
  <c r="P115" i="10" a="1"/>
  <c r="P115" i="10" s="1"/>
  <c r="R115" i="10" a="1"/>
  <c r="R115" i="10" s="1"/>
  <c r="P134" i="10" a="1"/>
  <c r="P134" i="10" s="1"/>
  <c r="R134" i="10" a="1"/>
  <c r="R134" i="10" s="1"/>
  <c r="Q134" i="10" a="1"/>
  <c r="Q134" i="10" s="1"/>
  <c r="T134" i="10" s="1"/>
  <c r="Z134" i="10" s="1"/>
  <c r="R120" i="10" a="1"/>
  <c r="R120" i="10" s="1"/>
  <c r="Q120" i="10" a="1"/>
  <c r="Q120" i="10" s="1"/>
  <c r="T120" i="10" s="1"/>
  <c r="Z120" i="10" s="1"/>
  <c r="P120" i="10" a="1"/>
  <c r="P120" i="10" s="1"/>
  <c r="S120" i="10" s="1"/>
  <c r="Q127" i="10" a="1"/>
  <c r="Q127" i="10" s="1"/>
  <c r="T127" i="10" s="1"/>
  <c r="Z127" i="10" s="1"/>
  <c r="R127" i="10" a="1"/>
  <c r="R127" i="10" s="1"/>
  <c r="P127" i="10" a="1"/>
  <c r="P127" i="10" s="1"/>
  <c r="Q167" i="10" a="1"/>
  <c r="Q167" i="10" s="1"/>
  <c r="T167" i="10" s="1"/>
  <c r="Z167" i="10" s="1"/>
  <c r="R167" i="10" a="1"/>
  <c r="R167" i="10" s="1"/>
  <c r="P167" i="10" a="1"/>
  <c r="P167" i="10" s="1"/>
  <c r="Q145" i="10" a="1"/>
  <c r="Q145" i="10" s="1"/>
  <c r="T145" i="10" s="1"/>
  <c r="Z145" i="10" s="1"/>
  <c r="R145" i="10" a="1"/>
  <c r="R145" i="10" s="1"/>
  <c r="P145" i="10" a="1"/>
  <c r="P145" i="10" s="1"/>
  <c r="R176" i="10" a="1"/>
  <c r="R176" i="10" s="1"/>
  <c r="Q176" i="10" a="1"/>
  <c r="Q176" i="10" s="1"/>
  <c r="T176" i="10" s="1"/>
  <c r="Z176" i="10" s="1"/>
  <c r="P176" i="10" a="1"/>
  <c r="P176" i="10" s="1"/>
  <c r="Q152" i="10" a="1"/>
  <c r="Q152" i="10" s="1"/>
  <c r="T152" i="10" s="1"/>
  <c r="Z152" i="10" s="1"/>
  <c r="P152" i="10" a="1"/>
  <c r="P152" i="10" s="1"/>
  <c r="S152" i="10" s="1"/>
  <c r="R152" i="10" a="1"/>
  <c r="R152" i="10" s="1"/>
  <c r="Q185" i="10" a="1"/>
  <c r="Q185" i="10" s="1"/>
  <c r="T185" i="10" s="1"/>
  <c r="Z185" i="10" s="1"/>
  <c r="R185" i="10" a="1"/>
  <c r="R185" i="10" s="1"/>
  <c r="P185" i="10" a="1"/>
  <c r="P185" i="10" s="1"/>
  <c r="Q178" i="10" a="1"/>
  <c r="Q178" i="10" s="1"/>
  <c r="T178" i="10" s="1"/>
  <c r="Z178" i="10" s="1"/>
  <c r="P178" i="10" a="1"/>
  <c r="P178" i="10" s="1"/>
  <c r="S178" i="10" s="1"/>
  <c r="R178" i="10" a="1"/>
  <c r="R178" i="10" s="1"/>
  <c r="R198" i="10" a="1"/>
  <c r="R198" i="10" s="1"/>
  <c r="Q198" i="10" a="1"/>
  <c r="Q198" i="10" s="1"/>
  <c r="T198" i="10" s="1"/>
  <c r="Z198" i="10" s="1"/>
  <c r="P198" i="10" a="1"/>
  <c r="P198" i="10" s="1"/>
  <c r="S198" i="10" s="1"/>
  <c r="P199" i="10" a="1"/>
  <c r="P199" i="10" s="1"/>
  <c r="R199" i="10" a="1"/>
  <c r="R199" i="10" s="1"/>
  <c r="Q199" i="10" a="1"/>
  <c r="Q199" i="10" s="1"/>
  <c r="T199" i="10" s="1"/>
  <c r="Z199" i="10" s="1"/>
  <c r="Q27" i="10" a="1"/>
  <c r="Q27" i="10" s="1"/>
  <c r="T27" i="10" s="1"/>
  <c r="Z27" i="10" s="1"/>
  <c r="P27" i="10" a="1"/>
  <c r="P27" i="10" s="1"/>
  <c r="R27" i="10" a="1"/>
  <c r="R27" i="10" s="1"/>
  <c r="R43" i="10" a="1"/>
  <c r="R43" i="10" s="1"/>
  <c r="Q43" i="10" a="1"/>
  <c r="Q43" i="10" s="1"/>
  <c r="T43" i="10" s="1"/>
  <c r="Z43" i="10" s="1"/>
  <c r="P43" i="10" a="1"/>
  <c r="P43" i="10" s="1"/>
  <c r="R51" i="10" a="1"/>
  <c r="R51" i="10" s="1"/>
  <c r="Q51" i="10" a="1"/>
  <c r="Q51" i="10" s="1"/>
  <c r="T51" i="10" s="1"/>
  <c r="Z51" i="10" s="1"/>
  <c r="P51" i="10" a="1"/>
  <c r="P51" i="10" s="1"/>
  <c r="Q44" i="10" a="1"/>
  <c r="Q44" i="10" s="1"/>
  <c r="T44" i="10" s="1"/>
  <c r="Z44" i="10" s="1"/>
  <c r="R44" i="10" a="1"/>
  <c r="R44" i="10" s="1"/>
  <c r="P44" i="10" a="1"/>
  <c r="P44" i="10" s="1"/>
  <c r="R57" i="10" a="1"/>
  <c r="R57" i="10" s="1"/>
  <c r="Q57" i="10" a="1"/>
  <c r="Q57" i="10" s="1"/>
  <c r="T57" i="10" s="1"/>
  <c r="Z57" i="10" s="1"/>
  <c r="P57" i="10" a="1"/>
  <c r="P57" i="10" s="1"/>
  <c r="R62" i="10" a="1"/>
  <c r="R62" i="10" s="1"/>
  <c r="P62" i="10" a="1"/>
  <c r="P62" i="10" s="1"/>
  <c r="Q62" i="10" a="1"/>
  <c r="Q62" i="10" s="1"/>
  <c r="T62" i="10" s="1"/>
  <c r="Z62" i="10" s="1"/>
  <c r="R72" i="10" a="1"/>
  <c r="R72" i="10" s="1"/>
  <c r="Q72" i="10" a="1"/>
  <c r="Q72" i="10" s="1"/>
  <c r="T72" i="10" s="1"/>
  <c r="Z72" i="10" s="1"/>
  <c r="P72" i="10" a="1"/>
  <c r="P72" i="10" s="1"/>
  <c r="S72" i="10" s="1"/>
  <c r="P34" i="10" a="1"/>
  <c r="P34" i="10" s="1"/>
  <c r="R34" i="10" a="1"/>
  <c r="R34" i="10" s="1"/>
  <c r="Q34" i="10" a="1"/>
  <c r="Q34" i="10" s="1"/>
  <c r="T34" i="10" s="1"/>
  <c r="Z34" i="10" s="1"/>
  <c r="Q82" i="10" a="1"/>
  <c r="Q82" i="10" s="1"/>
  <c r="T82" i="10" s="1"/>
  <c r="Z82" i="10" s="1"/>
  <c r="R82" i="10" a="1"/>
  <c r="R82" i="10" s="1"/>
  <c r="P82" i="10" a="1"/>
  <c r="P82" i="10" s="1"/>
  <c r="R95" i="10" a="1"/>
  <c r="R95" i="10" s="1"/>
  <c r="Q95" i="10" a="1"/>
  <c r="Q95" i="10" s="1"/>
  <c r="T95" i="10" s="1"/>
  <c r="Z95" i="10" s="1"/>
  <c r="P95" i="10" a="1"/>
  <c r="P95" i="10" s="1"/>
  <c r="S95" i="10" s="1"/>
  <c r="R116" i="10" a="1"/>
  <c r="R116" i="10" s="1"/>
  <c r="Q116" i="10" a="1"/>
  <c r="Q116" i="10" s="1"/>
  <c r="T116" i="10" s="1"/>
  <c r="Z116" i="10" s="1"/>
  <c r="P116" i="10" a="1"/>
  <c r="P116" i="10" s="1"/>
  <c r="R102" i="10" a="1"/>
  <c r="R102" i="10" s="1"/>
  <c r="Q102" i="10" a="1"/>
  <c r="Q102" i="10" s="1"/>
  <c r="T102" i="10" s="1"/>
  <c r="Z102" i="10" s="1"/>
  <c r="P102" i="10" a="1"/>
  <c r="P102" i="10" s="1"/>
  <c r="R122" i="10" a="1"/>
  <c r="R122" i="10" s="1"/>
  <c r="Q122" i="10" a="1"/>
  <c r="Q122" i="10" s="1"/>
  <c r="T122" i="10" s="1"/>
  <c r="Z122" i="10" s="1"/>
  <c r="P122" i="10" a="1"/>
  <c r="P122" i="10" s="1"/>
  <c r="P101" i="10" a="1"/>
  <c r="P101" i="10" s="1"/>
  <c r="R101" i="10" a="1"/>
  <c r="R101" i="10" s="1"/>
  <c r="Q101" i="10" a="1"/>
  <c r="Q101" i="10" s="1"/>
  <c r="T101" i="10" s="1"/>
  <c r="Z101" i="10" s="1"/>
  <c r="R128" i="10" a="1"/>
  <c r="R128" i="10" s="1"/>
  <c r="Q128" i="10" a="1"/>
  <c r="Q128" i="10" s="1"/>
  <c r="T128" i="10" s="1"/>
  <c r="Z128" i="10" s="1"/>
  <c r="P128" i="10" a="1"/>
  <c r="P128" i="10" s="1"/>
  <c r="S128" i="10" s="1"/>
  <c r="Q159" i="10" a="1"/>
  <c r="Q159" i="10" s="1"/>
  <c r="T159" i="10" s="1"/>
  <c r="Z159" i="10" s="1"/>
  <c r="P159" i="10" a="1"/>
  <c r="P159" i="10" s="1"/>
  <c r="R159" i="10" a="1"/>
  <c r="R159" i="10" s="1"/>
  <c r="R138" i="10" a="1"/>
  <c r="R138" i="10" s="1"/>
  <c r="Q138" i="10" a="1"/>
  <c r="Q138" i="10" s="1"/>
  <c r="T138" i="10" s="1"/>
  <c r="Z138" i="10" s="1"/>
  <c r="P138" i="10" a="1"/>
  <c r="P138" i="10" s="1"/>
  <c r="R166" i="10" a="1"/>
  <c r="R166" i="10" s="1"/>
  <c r="Q166" i="10" a="1"/>
  <c r="Q166" i="10" s="1"/>
  <c r="T166" i="10" s="1"/>
  <c r="Z166" i="10" s="1"/>
  <c r="P166" i="10" a="1"/>
  <c r="P166" i="10" s="1"/>
  <c r="S166" i="10" s="1"/>
  <c r="P180" i="10" a="1"/>
  <c r="P180" i="10" s="1"/>
  <c r="R180" i="10" a="1"/>
  <c r="R180" i="10" s="1"/>
  <c r="Q180" i="10" a="1"/>
  <c r="Q180" i="10" s="1"/>
  <c r="T180" i="10" s="1"/>
  <c r="Z180" i="10" s="1"/>
  <c r="Q160" i="10" a="1"/>
  <c r="Q160" i="10" s="1"/>
  <c r="T160" i="10" s="1"/>
  <c r="Z160" i="10" s="1"/>
  <c r="P160" i="10" a="1"/>
  <c r="P160" i="10" s="1"/>
  <c r="R160" i="10" a="1"/>
  <c r="R160" i="10" s="1"/>
  <c r="R171" i="10" a="1"/>
  <c r="R171" i="10" s="1"/>
  <c r="P171" i="10" a="1"/>
  <c r="P171" i="10" s="1"/>
  <c r="Q171" i="10" a="1"/>
  <c r="Q171" i="10" s="1"/>
  <c r="T171" i="10" s="1"/>
  <c r="Z171" i="10" s="1"/>
  <c r="P188" i="10" a="1"/>
  <c r="P188" i="10" s="1"/>
  <c r="R188" i="10" a="1"/>
  <c r="R188" i="10" s="1"/>
  <c r="Q188" i="10" a="1"/>
  <c r="Q188" i="10" s="1"/>
  <c r="T188" i="10" s="1"/>
  <c r="Z188" i="10" s="1"/>
  <c r="R187" i="10" a="1"/>
  <c r="R187" i="10" s="1"/>
  <c r="P187" i="10" a="1"/>
  <c r="P187" i="10" s="1"/>
  <c r="S187" i="10" s="1"/>
  <c r="Q187" i="10" a="1"/>
  <c r="Q187" i="10" s="1"/>
  <c r="T187" i="10" s="1"/>
  <c r="Z187" i="10" s="1"/>
  <c r="R67" i="10" a="1"/>
  <c r="R67" i="10" s="1"/>
  <c r="Q67" i="10" a="1"/>
  <c r="Q67" i="10" s="1"/>
  <c r="T67" i="10" s="1"/>
  <c r="Z67" i="10" s="1"/>
  <c r="P67" i="10" a="1"/>
  <c r="P67" i="10" s="1"/>
  <c r="P63" i="10" a="1"/>
  <c r="P63" i="10" s="1"/>
  <c r="R63" i="10" a="1"/>
  <c r="R63" i="10" s="1"/>
  <c r="Q63" i="10" a="1"/>
  <c r="Q63" i="10" s="1"/>
  <c r="T63" i="10" s="1"/>
  <c r="Z63" i="10" s="1"/>
  <c r="R23" i="10" a="1"/>
  <c r="R23" i="10" s="1"/>
  <c r="Q23" i="10" a="1"/>
  <c r="Q23" i="10" s="1"/>
  <c r="T23" i="10" s="1"/>
  <c r="Z23" i="10" s="1"/>
  <c r="P23" i="10" a="1"/>
  <c r="P23" i="10" s="1"/>
  <c r="S23" i="10" s="1"/>
  <c r="R26" i="10" a="1"/>
  <c r="R26" i="10" s="1"/>
  <c r="Q26" i="10" a="1"/>
  <c r="Q26" i="10" s="1"/>
  <c r="T26" i="10" s="1"/>
  <c r="Z26" i="10" s="1"/>
  <c r="P26" i="10" a="1"/>
  <c r="P26" i="10" s="1"/>
  <c r="Q52" i="10" a="1"/>
  <c r="Q52" i="10" s="1"/>
  <c r="T52" i="10" s="1"/>
  <c r="Z52" i="10" s="1"/>
  <c r="R52" i="10" a="1"/>
  <c r="R52" i="10" s="1"/>
  <c r="P52" i="10" a="1"/>
  <c r="P52" i="10" s="1"/>
  <c r="R65" i="10" a="1"/>
  <c r="R65" i="10" s="1"/>
  <c r="Q65" i="10" a="1"/>
  <c r="Q65" i="10" s="1"/>
  <c r="T65" i="10" s="1"/>
  <c r="Z65" i="10" s="1"/>
  <c r="P65" i="10" a="1"/>
  <c r="P65" i="10" s="1"/>
  <c r="R70" i="10" a="1"/>
  <c r="R70" i="10" s="1"/>
  <c r="P70" i="10" a="1"/>
  <c r="P70" i="10" s="1"/>
  <c r="Q70" i="10" a="1"/>
  <c r="Q70" i="10" s="1"/>
  <c r="T70" i="10" s="1"/>
  <c r="Z70" i="10" s="1"/>
  <c r="R97" i="10" a="1"/>
  <c r="R97" i="10" s="1"/>
  <c r="Q97" i="10" a="1"/>
  <c r="Q97" i="10" s="1"/>
  <c r="T97" i="10" s="1"/>
  <c r="Z97" i="10" s="1"/>
  <c r="P97" i="10" a="1"/>
  <c r="P97" i="10" s="1"/>
  <c r="S97" i="10" s="1"/>
  <c r="P42" i="10" a="1"/>
  <c r="P42" i="10" s="1"/>
  <c r="R42" i="10" a="1"/>
  <c r="R42" i="10" s="1"/>
  <c r="Q42" i="10" a="1"/>
  <c r="Q42" i="10" s="1"/>
  <c r="T42" i="10" s="1"/>
  <c r="Z42" i="10" s="1"/>
  <c r="Q90" i="10" a="1"/>
  <c r="Q90" i="10" s="1"/>
  <c r="T90" i="10" s="1"/>
  <c r="Z90" i="10" s="1"/>
  <c r="R90" i="10" a="1"/>
  <c r="R90" i="10" s="1"/>
  <c r="P90" i="10" a="1"/>
  <c r="P90" i="10" s="1"/>
  <c r="R103" i="10" a="1"/>
  <c r="R103" i="10" s="1"/>
  <c r="Q103" i="10" a="1"/>
  <c r="Q103" i="10" s="1"/>
  <c r="T103" i="10" s="1"/>
  <c r="Z103" i="10" s="1"/>
  <c r="P103" i="10" a="1"/>
  <c r="P103" i="10" s="1"/>
  <c r="Q149" i="10" a="1"/>
  <c r="Q149" i="10" s="1"/>
  <c r="T149" i="10" s="1"/>
  <c r="Z149" i="10" s="1"/>
  <c r="P149" i="10" a="1"/>
  <c r="P149" i="10" s="1"/>
  <c r="R149" i="10" a="1"/>
  <c r="R149" i="10" s="1"/>
  <c r="R110" i="10" a="1"/>
  <c r="R110" i="10" s="1"/>
  <c r="Q110" i="10" a="1"/>
  <c r="Q110" i="10" s="1"/>
  <c r="T110" i="10" s="1"/>
  <c r="Z110" i="10" s="1"/>
  <c r="P110" i="10" a="1"/>
  <c r="P110" i="10" s="1"/>
  <c r="R148" i="10" a="1"/>
  <c r="R148" i="10" s="1"/>
  <c r="Q148" i="10" a="1"/>
  <c r="Q148" i="10" s="1"/>
  <c r="T148" i="10" s="1"/>
  <c r="Z148" i="10" s="1"/>
  <c r="P148" i="10" a="1"/>
  <c r="P148" i="10" s="1"/>
  <c r="P109" i="10" a="1"/>
  <c r="P109" i="10" s="1"/>
  <c r="R109" i="10" a="1"/>
  <c r="R109" i="10" s="1"/>
  <c r="Q109" i="10" a="1"/>
  <c r="Q109" i="10" s="1"/>
  <c r="T109" i="10" s="1"/>
  <c r="Z109" i="10" s="1"/>
  <c r="P136" i="10" a="1"/>
  <c r="P136" i="10" s="1"/>
  <c r="S136" i="10" s="1"/>
  <c r="R136" i="10" a="1"/>
  <c r="R136" i="10" s="1"/>
  <c r="Q136" i="10" a="1"/>
  <c r="Q136" i="10" s="1"/>
  <c r="T136" i="10" s="1"/>
  <c r="Z136" i="10" s="1"/>
  <c r="Q124" i="10" a="1"/>
  <c r="Q124" i="10" s="1"/>
  <c r="T124" i="10" s="1"/>
  <c r="Z124" i="10" s="1"/>
  <c r="P124" i="10" a="1"/>
  <c r="P124" i="10" s="1"/>
  <c r="R124" i="10" a="1"/>
  <c r="R124" i="10" s="1"/>
  <c r="R146" i="10" a="1"/>
  <c r="R146" i="10" s="1"/>
  <c r="Q146" i="10" a="1"/>
  <c r="Q146" i="10" s="1"/>
  <c r="T146" i="10" s="1"/>
  <c r="Z146" i="10" s="1"/>
  <c r="P146" i="10" a="1"/>
  <c r="P146" i="10" s="1"/>
  <c r="Q142" i="10" a="1"/>
  <c r="Q142" i="10" s="1"/>
  <c r="T142" i="10" s="1"/>
  <c r="Z142" i="10" s="1"/>
  <c r="P142" i="10" a="1"/>
  <c r="P142" i="10" s="1"/>
  <c r="R142" i="10" a="1"/>
  <c r="R142" i="10" s="1"/>
  <c r="R153" i="10" a="1"/>
  <c r="R153" i="10" s="1"/>
  <c r="P153" i="10" a="1"/>
  <c r="P153" i="10" s="1"/>
  <c r="S153" i="10" s="1"/>
  <c r="Q153" i="10" a="1"/>
  <c r="Q153" i="10" s="1"/>
  <c r="T153" i="10" s="1"/>
  <c r="Z153" i="10" s="1"/>
  <c r="R168" i="10" a="1"/>
  <c r="R168" i="10" s="1"/>
  <c r="P168" i="10" a="1"/>
  <c r="P168" i="10" s="1"/>
  <c r="Q168" i="10" a="1"/>
  <c r="Q168" i="10" s="1"/>
  <c r="T168" i="10" s="1"/>
  <c r="Z168" i="10" s="1"/>
  <c r="R179" i="10" a="1"/>
  <c r="R179" i="10" s="1"/>
  <c r="P179" i="10" a="1"/>
  <c r="P179" i="10" s="1"/>
  <c r="Q179" i="10" a="1"/>
  <c r="Q179" i="10" s="1"/>
  <c r="T179" i="10" s="1"/>
  <c r="Z179" i="10" s="1"/>
  <c r="P175" i="10" a="1"/>
  <c r="P175" i="10" s="1"/>
  <c r="R175" i="10" a="1"/>
  <c r="R175" i="10" s="1"/>
  <c r="Q175" i="10" a="1"/>
  <c r="Q175" i="10" s="1"/>
  <c r="T175" i="10" s="1"/>
  <c r="Z175" i="10" s="1"/>
  <c r="R195" i="10" a="1"/>
  <c r="R195" i="10" s="1"/>
  <c r="P195" i="10" a="1"/>
  <c r="P195" i="10" s="1"/>
  <c r="Q195" i="10" a="1"/>
  <c r="Q195" i="10" s="1"/>
  <c r="T195" i="10" s="1"/>
  <c r="Z195" i="10" s="1"/>
  <c r="Q30" i="10" a="1"/>
  <c r="Q30" i="10" s="1"/>
  <c r="T30" i="10" s="1"/>
  <c r="Z30" i="10" s="1"/>
  <c r="P30" i="10" a="1"/>
  <c r="P30" i="10" s="1"/>
  <c r="R30" i="10" a="1"/>
  <c r="R30" i="10" s="1"/>
  <c r="P29" i="10" a="1"/>
  <c r="P29" i="10" s="1"/>
  <c r="R29" i="10" a="1"/>
  <c r="R29" i="10" s="1"/>
  <c r="Q29" i="10" a="1"/>
  <c r="Q29" i="10" s="1"/>
  <c r="T29" i="10" s="1"/>
  <c r="Z29" i="10" s="1"/>
  <c r="Q60" i="10" a="1"/>
  <c r="Q60" i="10" s="1"/>
  <c r="T60" i="10" s="1"/>
  <c r="Z60" i="10" s="1"/>
  <c r="R60" i="10" a="1"/>
  <c r="R60" i="10" s="1"/>
  <c r="P60" i="10" a="1"/>
  <c r="P60" i="10" s="1"/>
  <c r="S60" i="10" s="1"/>
  <c r="R73" i="10" a="1"/>
  <c r="R73" i="10" s="1"/>
  <c r="Q73" i="10" a="1"/>
  <c r="Q73" i="10" s="1"/>
  <c r="T73" i="10" s="1"/>
  <c r="Z73" i="10" s="1"/>
  <c r="P73" i="10" a="1"/>
  <c r="P73" i="10" s="1"/>
  <c r="P85" i="10" a="1"/>
  <c r="P85" i="10" s="1"/>
  <c r="S85" i="10" s="1"/>
  <c r="R85" i="10" a="1"/>
  <c r="R85" i="10" s="1"/>
  <c r="Q85" i="10" a="1"/>
  <c r="Q85" i="10" s="1"/>
  <c r="T85" i="10" s="1"/>
  <c r="Z85" i="10" s="1"/>
  <c r="Q37" i="10" a="1"/>
  <c r="Q37" i="10" s="1"/>
  <c r="T37" i="10" s="1"/>
  <c r="Z37" i="10" s="1"/>
  <c r="P37" i="10" a="1"/>
  <c r="P37" i="10" s="1"/>
  <c r="R37" i="10" a="1"/>
  <c r="R37" i="10" s="1"/>
  <c r="P50" i="10" a="1"/>
  <c r="P50" i="10" s="1"/>
  <c r="R50" i="10" a="1"/>
  <c r="R50" i="10" s="1"/>
  <c r="Q50" i="10" a="1"/>
  <c r="Q50" i="10" s="1"/>
  <c r="T50" i="10" s="1"/>
  <c r="Z50" i="10" s="1"/>
  <c r="Q98" i="10" a="1"/>
  <c r="Q98" i="10" s="1"/>
  <c r="T98" i="10" s="1"/>
  <c r="Z98" i="10" s="1"/>
  <c r="R98" i="10" a="1"/>
  <c r="R98" i="10" s="1"/>
  <c r="P98" i="10" a="1"/>
  <c r="P98" i="10" s="1"/>
  <c r="R111" i="10" a="1"/>
  <c r="R111" i="10" s="1"/>
  <c r="Q111" i="10" a="1"/>
  <c r="Q111" i="10" s="1"/>
  <c r="T111" i="10" s="1"/>
  <c r="Z111" i="10" s="1"/>
  <c r="P111" i="10" a="1"/>
  <c r="P111" i="10" s="1"/>
  <c r="R105" i="10" a="1"/>
  <c r="R105" i="10" s="1"/>
  <c r="Q105" i="10" a="1"/>
  <c r="Q105" i="10" s="1"/>
  <c r="T105" i="10" s="1"/>
  <c r="Z105" i="10" s="1"/>
  <c r="P105" i="10" a="1"/>
  <c r="P105" i="10" s="1"/>
  <c r="R118" i="10" a="1"/>
  <c r="R118" i="10" s="1"/>
  <c r="Q118" i="10" a="1"/>
  <c r="Q118" i="10" s="1"/>
  <c r="T118" i="10" s="1"/>
  <c r="Z118" i="10" s="1"/>
  <c r="P118" i="10" a="1"/>
  <c r="P118" i="10" s="1"/>
  <c r="S118" i="10" s="1"/>
  <c r="P80" i="10" a="1"/>
  <c r="P80" i="10" s="1"/>
  <c r="R80" i="10" a="1"/>
  <c r="R80" i="10" s="1"/>
  <c r="Q80" i="10" a="1"/>
  <c r="Q80" i="10" s="1"/>
  <c r="T80" i="10" s="1"/>
  <c r="Z80" i="10" s="1"/>
  <c r="P117" i="10" a="1"/>
  <c r="P117" i="10" s="1"/>
  <c r="S117" i="10" s="1"/>
  <c r="R117" i="10" a="1"/>
  <c r="R117" i="10" s="1"/>
  <c r="Q117" i="10" a="1"/>
  <c r="Q117" i="10" s="1"/>
  <c r="T117" i="10" s="1"/>
  <c r="Z117" i="10" s="1"/>
  <c r="R125" i="10" a="1"/>
  <c r="R125" i="10" s="1"/>
  <c r="P125" i="10" a="1"/>
  <c r="P125" i="10" s="1"/>
  <c r="S125" i="10" s="1"/>
  <c r="Q125" i="10" a="1"/>
  <c r="Q125" i="10" s="1"/>
  <c r="T125" i="10" s="1"/>
  <c r="Z125" i="10" s="1"/>
  <c r="Q132" i="10" a="1"/>
  <c r="Q132" i="10" s="1"/>
  <c r="T132" i="10" s="1"/>
  <c r="Z132" i="10" s="1"/>
  <c r="P132" i="10" a="1"/>
  <c r="P132" i="10" s="1"/>
  <c r="R132" i="10" a="1"/>
  <c r="R132" i="10" s="1"/>
  <c r="R135" i="10" a="1"/>
  <c r="R135" i="10" s="1"/>
  <c r="P135" i="10" a="1"/>
  <c r="P135" i="10" s="1"/>
  <c r="S135" i="10" s="1"/>
  <c r="Q135" i="10" a="1"/>
  <c r="Q135" i="10" s="1"/>
  <c r="T135" i="10" s="1"/>
  <c r="Z135" i="10" s="1"/>
  <c r="Q150" i="10" a="1"/>
  <c r="Q150" i="10" s="1"/>
  <c r="T150" i="10" s="1"/>
  <c r="Z150" i="10" s="1"/>
  <c r="P150" i="10" a="1"/>
  <c r="P150" i="10" s="1"/>
  <c r="R150" i="10" a="1"/>
  <c r="R150" i="10" s="1"/>
  <c r="R161" i="10" a="1"/>
  <c r="R161" i="10" s="1"/>
  <c r="P161" i="10" a="1"/>
  <c r="P161" i="10" s="1"/>
  <c r="Q161" i="10" a="1"/>
  <c r="Q161" i="10" s="1"/>
  <c r="T161" i="10" s="1"/>
  <c r="Z161" i="10" s="1"/>
  <c r="Q177" i="10" a="1"/>
  <c r="Q177" i="10" s="1"/>
  <c r="T177" i="10" s="1"/>
  <c r="Z177" i="10" s="1"/>
  <c r="R177" i="10" a="1"/>
  <c r="R177" i="10" s="1"/>
  <c r="P177" i="10" a="1"/>
  <c r="P177" i="10" s="1"/>
  <c r="S177" i="10" s="1"/>
  <c r="Q193" i="10" a="1"/>
  <c r="Q193" i="10" s="1"/>
  <c r="T193" i="10" s="1"/>
  <c r="Z193" i="10" s="1"/>
  <c r="R193" i="10" a="1"/>
  <c r="R193" i="10" s="1"/>
  <c r="P193" i="10" a="1"/>
  <c r="P193" i="10" s="1"/>
  <c r="P183" i="10" a="1"/>
  <c r="P183" i="10" s="1"/>
  <c r="S183" i="10" s="1"/>
  <c r="R183" i="10" a="1"/>
  <c r="R183" i="10" s="1"/>
  <c r="Q183" i="10" a="1"/>
  <c r="Q183" i="10" s="1"/>
  <c r="T183" i="10" s="1"/>
  <c r="Z183" i="10" s="1"/>
  <c r="Q189" i="10" a="1"/>
  <c r="Q189" i="10" s="1"/>
  <c r="T189" i="10" s="1"/>
  <c r="Z189" i="10" s="1"/>
  <c r="R189" i="10" a="1"/>
  <c r="R189" i="10" s="1"/>
  <c r="P189" i="10" a="1"/>
  <c r="P189" i="10" s="1"/>
  <c r="P47" i="10" a="1"/>
  <c r="P47" i="10" s="1"/>
  <c r="R47" i="10" a="1"/>
  <c r="R47" i="10" s="1"/>
  <c r="Q47" i="10" a="1"/>
  <c r="Q47" i="10" s="1"/>
  <c r="T47" i="10" s="1"/>
  <c r="Z47" i="10" s="1"/>
  <c r="R31" i="10" a="1"/>
  <c r="R31" i="10" s="1"/>
  <c r="Q31" i="10" a="1"/>
  <c r="Q31" i="10" s="1"/>
  <c r="T31" i="10" s="1"/>
  <c r="Z31" i="10" s="1"/>
  <c r="P31" i="10" a="1"/>
  <c r="P31" i="10" s="1"/>
  <c r="S31" i="10" s="1"/>
  <c r="I22" i="10" a="1"/>
  <c r="Z19" i="10" a="1"/>
  <c r="Z19" i="10" s="1"/>
  <c r="H22" i="10" a="1"/>
  <c r="G22" i="10"/>
  <c r="Q68" i="10" a="1"/>
  <c r="Q68" i="10" s="1"/>
  <c r="T68" i="10" s="1"/>
  <c r="Z68" i="10" s="1"/>
  <c r="R68" i="10" a="1"/>
  <c r="R68" i="10" s="1"/>
  <c r="P68" i="10" a="1"/>
  <c r="P68" i="10" s="1"/>
  <c r="Q75" i="10" a="1"/>
  <c r="Q75" i="10" s="1"/>
  <c r="T75" i="10" s="1"/>
  <c r="Z75" i="10" s="1"/>
  <c r="P75" i="10" a="1"/>
  <c r="P75" i="10" s="1"/>
  <c r="R75" i="10" a="1"/>
  <c r="R75" i="10" s="1"/>
  <c r="Q32" i="10" a="1"/>
  <c r="Q32" i="10" s="1"/>
  <c r="T32" i="10" s="1"/>
  <c r="Z32" i="10" s="1"/>
  <c r="R32" i="10" a="1"/>
  <c r="R32" i="10" s="1"/>
  <c r="P32" i="10" a="1"/>
  <c r="P32" i="10" s="1"/>
  <c r="Q45" i="10" a="1"/>
  <c r="Q45" i="10" s="1"/>
  <c r="T45" i="10" s="1"/>
  <c r="Z45" i="10" s="1"/>
  <c r="P45" i="10" a="1"/>
  <c r="P45" i="10" s="1"/>
  <c r="R45" i="10" a="1"/>
  <c r="R45" i="10" s="1"/>
  <c r="P58" i="10" a="1"/>
  <c r="P58" i="10" s="1"/>
  <c r="R58" i="10" a="1"/>
  <c r="R58" i="10" s="1"/>
  <c r="Q58" i="10" a="1"/>
  <c r="Q58" i="10" s="1"/>
  <c r="T58" i="10" s="1"/>
  <c r="Z58" i="10" s="1"/>
  <c r="P106" i="10" a="1"/>
  <c r="P106" i="10" s="1"/>
  <c r="R106" i="10" a="1"/>
  <c r="R106" i="10" s="1"/>
  <c r="Q106" i="10" a="1"/>
  <c r="Q106" i="10" s="1"/>
  <c r="T106" i="10" s="1"/>
  <c r="Z106" i="10" s="1"/>
  <c r="R76" i="10" a="1"/>
  <c r="R76" i="10" s="1"/>
  <c r="P76" i="10" a="1"/>
  <c r="P76" i="10" s="1"/>
  <c r="Q76" i="10" a="1"/>
  <c r="Q76" i="10" s="1"/>
  <c r="T76" i="10" s="1"/>
  <c r="Z76" i="10" s="1"/>
  <c r="R113" i="10" a="1"/>
  <c r="R113" i="10" s="1"/>
  <c r="Q113" i="10" a="1"/>
  <c r="Q113" i="10" s="1"/>
  <c r="T113" i="10" s="1"/>
  <c r="Z113" i="10" s="1"/>
  <c r="P113" i="10" a="1"/>
  <c r="P113" i="10" s="1"/>
  <c r="Q83" i="10" a="1"/>
  <c r="Q83" i="10" s="1"/>
  <c r="T83" i="10" s="1"/>
  <c r="Z83" i="10" s="1"/>
  <c r="P83" i="10" a="1"/>
  <c r="P83" i="10" s="1"/>
  <c r="R83" i="10" a="1"/>
  <c r="R83" i="10" s="1"/>
  <c r="P88" i="10" a="1"/>
  <c r="P88" i="10" s="1"/>
  <c r="R88" i="10" a="1"/>
  <c r="R88" i="10" s="1"/>
  <c r="Q88" i="10" a="1"/>
  <c r="Q88" i="10" s="1"/>
  <c r="T88" i="10" s="1"/>
  <c r="Z88" i="10" s="1"/>
  <c r="Q123" i="10" a="1"/>
  <c r="Q123" i="10" s="1"/>
  <c r="T123" i="10" s="1"/>
  <c r="Z123" i="10" s="1"/>
  <c r="P123" i="10" a="1"/>
  <c r="P123" i="10" s="1"/>
  <c r="R123" i="10" a="1"/>
  <c r="R123" i="10" s="1"/>
  <c r="R133" i="10" a="1"/>
  <c r="R133" i="10" s="1"/>
  <c r="P133" i="10" a="1"/>
  <c r="P133" i="10" s="1"/>
  <c r="Q133" i="10" a="1"/>
  <c r="Q133" i="10" s="1"/>
  <c r="T133" i="10" s="1"/>
  <c r="Z133" i="10" s="1"/>
  <c r="P121" i="10" a="1"/>
  <c r="P121" i="10" s="1"/>
  <c r="R121" i="10" a="1"/>
  <c r="R121" i="10" s="1"/>
  <c r="Q121" i="10" a="1"/>
  <c r="Q121" i="10" s="1"/>
  <c r="T121" i="10" s="1"/>
  <c r="Z121" i="10" s="1"/>
  <c r="R143" i="10" a="1"/>
  <c r="R143" i="10" s="1"/>
  <c r="P143" i="10" a="1"/>
  <c r="P143" i="10" s="1"/>
  <c r="Q143" i="10" a="1"/>
  <c r="Q143" i="10" s="1"/>
  <c r="T143" i="10" s="1"/>
  <c r="Z143" i="10" s="1"/>
  <c r="P139" i="10" a="1"/>
  <c r="P139" i="10" s="1"/>
  <c r="R139" i="10" a="1"/>
  <c r="R139" i="10" s="1"/>
  <c r="Q139" i="10" a="1"/>
  <c r="Q139" i="10" s="1"/>
  <c r="T139" i="10" s="1"/>
  <c r="Z139" i="10" s="1"/>
  <c r="R184" i="10" a="1"/>
  <c r="R184" i="10" s="1"/>
  <c r="Q184" i="10" a="1"/>
  <c r="Q184" i="10" s="1"/>
  <c r="T184" i="10" s="1"/>
  <c r="Z184" i="10" s="1"/>
  <c r="P184" i="10" a="1"/>
  <c r="P184" i="10" s="1"/>
  <c r="P157" i="10" a="1"/>
  <c r="P157" i="10" s="1"/>
  <c r="R157" i="10" a="1"/>
  <c r="R157" i="10" s="1"/>
  <c r="Q157" i="10" a="1"/>
  <c r="Q157" i="10" s="1"/>
  <c r="T157" i="10" s="1"/>
  <c r="Z157" i="10" s="1"/>
  <c r="Q201" i="10" a="1"/>
  <c r="Q201" i="10" s="1"/>
  <c r="T201" i="10" s="1"/>
  <c r="Z201" i="10" s="1"/>
  <c r="R201" i="10" a="1"/>
  <c r="R201" i="10" s="1"/>
  <c r="P201" i="10" a="1"/>
  <c r="P201" i="10" s="1"/>
  <c r="R192" i="10" a="1"/>
  <c r="R192" i="10" s="1"/>
  <c r="Q192" i="10" a="1"/>
  <c r="Q192" i="10" s="1"/>
  <c r="T192" i="10" s="1"/>
  <c r="Z192" i="10" s="1"/>
  <c r="P192" i="10" a="1"/>
  <c r="P192" i="10" s="1"/>
  <c r="Q197" i="10" a="1"/>
  <c r="Q197" i="10" s="1"/>
  <c r="T197" i="10" s="1"/>
  <c r="Z197" i="10" s="1"/>
  <c r="R197" i="10" a="1"/>
  <c r="R197" i="10" s="1"/>
  <c r="P197" i="10" a="1"/>
  <c r="P197" i="10" s="1"/>
  <c r="R81" i="10" a="1"/>
  <c r="R81" i="10" s="1"/>
  <c r="Q81" i="10" a="1"/>
  <c r="Q81" i="10" s="1"/>
  <c r="T81" i="10" s="1"/>
  <c r="Z81" i="10" s="1"/>
  <c r="P81" i="10" a="1"/>
  <c r="P81" i="10" s="1"/>
  <c r="P93" i="10" a="1"/>
  <c r="P93" i="10" s="1"/>
  <c r="R93" i="10" a="1"/>
  <c r="R93" i="10" s="1"/>
  <c r="Q93" i="10" a="1"/>
  <c r="Q93" i="10" s="1"/>
  <c r="T93" i="10" s="1"/>
  <c r="Z93" i="10" s="1"/>
  <c r="Q40" i="10" a="1"/>
  <c r="Q40" i="10" s="1"/>
  <c r="T40" i="10" s="1"/>
  <c r="Z40" i="10" s="1"/>
  <c r="R40" i="10" a="1"/>
  <c r="R40" i="10" s="1"/>
  <c r="P40" i="10" a="1"/>
  <c r="P40" i="10" s="1"/>
  <c r="S40" i="10" s="1"/>
  <c r="Q53" i="10" a="1"/>
  <c r="Q53" i="10" s="1"/>
  <c r="T53" i="10" s="1"/>
  <c r="Z53" i="10" s="1"/>
  <c r="P53" i="10" a="1"/>
  <c r="P53" i="10" s="1"/>
  <c r="R53" i="10" a="1"/>
  <c r="R53" i="10" s="1"/>
  <c r="P66" i="10" a="1"/>
  <c r="P66" i="10" s="1"/>
  <c r="R66" i="10" a="1"/>
  <c r="R66" i="10" s="1"/>
  <c r="Q66" i="10" a="1"/>
  <c r="Q66" i="10" s="1"/>
  <c r="T66" i="10" s="1"/>
  <c r="Z66" i="10" s="1"/>
  <c r="P114" i="10" a="1"/>
  <c r="P114" i="10" s="1"/>
  <c r="R114" i="10" a="1"/>
  <c r="R114" i="10" s="1"/>
  <c r="Q114" i="10" a="1"/>
  <c r="Q114" i="10" s="1"/>
  <c r="T114" i="10" s="1"/>
  <c r="Z114" i="10" s="1"/>
  <c r="R84" i="10" a="1"/>
  <c r="R84" i="10" s="1"/>
  <c r="P84" i="10" a="1"/>
  <c r="P84" i="10" s="1"/>
  <c r="Q84" i="10" a="1"/>
  <c r="Q84" i="10" s="1"/>
  <c r="T84" i="10" s="1"/>
  <c r="Z84" i="10" s="1"/>
  <c r="R130" i="10" a="1"/>
  <c r="R130" i="10" s="1"/>
  <c r="Q130" i="10" a="1"/>
  <c r="Q130" i="10" s="1"/>
  <c r="T130" i="10" s="1"/>
  <c r="Z130" i="10" s="1"/>
  <c r="P130" i="10" a="1"/>
  <c r="P130" i="10" s="1"/>
  <c r="Q91" i="10" a="1"/>
  <c r="Q91" i="10" s="1"/>
  <c r="T91" i="10" s="1"/>
  <c r="Z91" i="10" s="1"/>
  <c r="P91" i="10" a="1"/>
  <c r="P91" i="10" s="1"/>
  <c r="R91" i="10" a="1"/>
  <c r="R91" i="10" s="1"/>
  <c r="P96" i="10" a="1"/>
  <c r="P96" i="10" s="1"/>
  <c r="R96" i="10" a="1"/>
  <c r="R96" i="10" s="1"/>
  <c r="Q96" i="10" a="1"/>
  <c r="Q96" i="10" s="1"/>
  <c r="T96" i="10" s="1"/>
  <c r="Z96" i="10" s="1"/>
  <c r="Q131" i="10" a="1"/>
  <c r="Q131" i="10" s="1"/>
  <c r="T131" i="10" s="1"/>
  <c r="Z131" i="10" s="1"/>
  <c r="R131" i="10" a="1"/>
  <c r="R131" i="10" s="1"/>
  <c r="P131" i="10" a="1"/>
  <c r="P131" i="10" s="1"/>
  <c r="S131" i="10" s="1"/>
  <c r="R140" i="10" a="1"/>
  <c r="R140" i="10" s="1"/>
  <c r="Q140" i="10" a="1"/>
  <c r="Q140" i="10" s="1"/>
  <c r="T140" i="10" s="1"/>
  <c r="Z140" i="10" s="1"/>
  <c r="P140" i="10" a="1"/>
  <c r="P140" i="10" s="1"/>
  <c r="P129" i="10" a="1"/>
  <c r="P129" i="10" s="1"/>
  <c r="R129" i="10" a="1"/>
  <c r="R129" i="10" s="1"/>
  <c r="Q129" i="10" a="1"/>
  <c r="Q129" i="10" s="1"/>
  <c r="T129" i="10" s="1"/>
  <c r="Z129" i="10" s="1"/>
  <c r="R151" i="10" a="1"/>
  <c r="R151" i="10" s="1"/>
  <c r="P151" i="10" a="1"/>
  <c r="P151" i="10" s="1"/>
  <c r="S151" i="10" s="1"/>
  <c r="Q151" i="10" a="1"/>
  <c r="Q151" i="10" s="1"/>
  <c r="T151" i="10" s="1"/>
  <c r="Z151" i="10" s="1"/>
  <c r="P147" i="10" a="1"/>
  <c r="P147" i="10" s="1"/>
  <c r="R147" i="10" a="1"/>
  <c r="R147" i="10" s="1"/>
  <c r="Q147" i="10" a="1"/>
  <c r="Q147" i="10" s="1"/>
  <c r="T147" i="10" s="1"/>
  <c r="Z147" i="10" s="1"/>
  <c r="Q155" i="10" a="1"/>
  <c r="Q155" i="10" s="1"/>
  <c r="T155" i="10" s="1"/>
  <c r="Z155" i="10" s="1"/>
  <c r="R155" i="10" a="1"/>
  <c r="R155" i="10" s="1"/>
  <c r="P155" i="10" a="1"/>
  <c r="P155" i="10" s="1"/>
  <c r="P165" i="10" a="1"/>
  <c r="P165" i="10" s="1"/>
  <c r="S165" i="10" s="1"/>
  <c r="R165" i="10" a="1"/>
  <c r="R165" i="10" s="1"/>
  <c r="Q165" i="10" a="1"/>
  <c r="Q165" i="10" s="1"/>
  <c r="T165" i="10" s="1"/>
  <c r="Z165" i="10" s="1"/>
  <c r="Q173" i="10" a="1"/>
  <c r="Q173" i="10" s="1"/>
  <c r="T173" i="10" s="1"/>
  <c r="Z173" i="10" s="1"/>
  <c r="R173" i="10" a="1"/>
  <c r="R173" i="10" s="1"/>
  <c r="P173" i="10" a="1"/>
  <c r="P173" i="10" s="1"/>
  <c r="P196" i="10" a="1"/>
  <c r="P196" i="10" s="1"/>
  <c r="S196" i="10" s="1"/>
  <c r="R196" i="10" a="1"/>
  <c r="R196" i="10" s="1"/>
  <c r="Q196" i="10" a="1"/>
  <c r="Q196" i="10" s="1"/>
  <c r="T196" i="10" s="1"/>
  <c r="Z196" i="10" s="1"/>
  <c r="Q186" i="10" a="1"/>
  <c r="Q186" i="10" s="1"/>
  <c r="T186" i="10" s="1"/>
  <c r="Z186" i="10" s="1"/>
  <c r="P186" i="10" a="1"/>
  <c r="P186" i="10" s="1"/>
  <c r="R186" i="10" a="1"/>
  <c r="R186" i="10" s="1"/>
  <c r="S39" i="9"/>
  <c r="S53" i="9"/>
  <c r="Z23" i="9"/>
  <c r="Q31" i="9" a="1"/>
  <c r="Q31" i="9" s="1"/>
  <c r="T31" i="9" s="1"/>
  <c r="Z31" i="9" s="1"/>
  <c r="P49" i="9" a="1"/>
  <c r="P49" i="9" s="1"/>
  <c r="S49" i="9" s="1"/>
  <c r="Q49" i="9" a="1"/>
  <c r="Q49" i="9" s="1"/>
  <c r="T49" i="9" s="1"/>
  <c r="Z49" i="9" s="1"/>
  <c r="R31" i="9" a="1"/>
  <c r="R31" i="9" s="1"/>
  <c r="S31" i="9" s="1"/>
  <c r="Z39" i="9"/>
  <c r="Z66" i="9"/>
  <c r="P130" i="9" a="1"/>
  <c r="P130" i="9" s="1"/>
  <c r="R130" i="9" a="1"/>
  <c r="R130" i="9" s="1"/>
  <c r="Q130" i="9" a="1"/>
  <c r="Q130" i="9" s="1"/>
  <c r="T130" i="9" s="1"/>
  <c r="Z130" i="9" s="1"/>
  <c r="Q149" i="9" a="1"/>
  <c r="Q149" i="9" s="1"/>
  <c r="T149" i="9" s="1"/>
  <c r="Z149" i="9" s="1"/>
  <c r="P149" i="9" a="1"/>
  <c r="P149" i="9" s="1"/>
  <c r="R149" i="9" a="1"/>
  <c r="R149" i="9" s="1"/>
  <c r="P36" i="9" a="1"/>
  <c r="P36" i="9" s="1"/>
  <c r="R36" i="9" a="1"/>
  <c r="R36" i="9" s="1"/>
  <c r="Q36" i="9" a="1"/>
  <c r="Q36" i="9" s="1"/>
  <c r="T36" i="9" s="1"/>
  <c r="Z36" i="9" s="1"/>
  <c r="R55" i="9" a="1"/>
  <c r="R55" i="9" s="1"/>
  <c r="Q55" i="9" a="1"/>
  <c r="Q55" i="9" s="1"/>
  <c r="T55" i="9" s="1"/>
  <c r="Z55" i="9" s="1"/>
  <c r="P55" i="9" a="1"/>
  <c r="P55" i="9" s="1"/>
  <c r="P89" i="9" a="1"/>
  <c r="P89" i="9" s="1"/>
  <c r="R89" i="9" a="1"/>
  <c r="R89" i="9" s="1"/>
  <c r="Q89" i="9" a="1"/>
  <c r="Q89" i="9" s="1"/>
  <c r="T89" i="9" s="1"/>
  <c r="Z89" i="9" s="1"/>
  <c r="Q177" i="9" a="1"/>
  <c r="Q177" i="9" s="1"/>
  <c r="T177" i="9" s="1"/>
  <c r="Z177" i="9" s="1"/>
  <c r="R177" i="9" a="1"/>
  <c r="R177" i="9" s="1"/>
  <c r="P177" i="9" a="1"/>
  <c r="P177" i="9" s="1"/>
  <c r="R70" i="9" a="1"/>
  <c r="R70" i="9" s="1"/>
  <c r="Q70" i="9" a="1"/>
  <c r="Q70" i="9" s="1"/>
  <c r="T70" i="9" s="1"/>
  <c r="Z70" i="9" s="1"/>
  <c r="P70" i="9" a="1"/>
  <c r="P70" i="9" s="1"/>
  <c r="R88" i="9" a="1"/>
  <c r="R88" i="9" s="1"/>
  <c r="Q88" i="9" a="1"/>
  <c r="Q88" i="9" s="1"/>
  <c r="T88" i="9" s="1"/>
  <c r="Z88" i="9" s="1"/>
  <c r="P88" i="9" a="1"/>
  <c r="P88" i="9" s="1"/>
  <c r="P97" i="9" a="1"/>
  <c r="P97" i="9" s="1"/>
  <c r="R97" i="9" a="1"/>
  <c r="R97" i="9" s="1"/>
  <c r="Q97" i="9" a="1"/>
  <c r="Q97" i="9" s="1"/>
  <c r="T97" i="9" s="1"/>
  <c r="Z97" i="9" s="1"/>
  <c r="Q102" i="9" a="1"/>
  <c r="Q102" i="9" s="1"/>
  <c r="T102" i="9" s="1"/>
  <c r="Z102" i="9" s="1"/>
  <c r="P102" i="9" a="1"/>
  <c r="P102" i="9" s="1"/>
  <c r="R102" i="9" a="1"/>
  <c r="R102" i="9" s="1"/>
  <c r="P143" i="9" a="1"/>
  <c r="P143" i="9" s="1"/>
  <c r="R143" i="9" a="1"/>
  <c r="R143" i="9" s="1"/>
  <c r="Q143" i="9" a="1"/>
  <c r="Q143" i="9" s="1"/>
  <c r="T143" i="9" s="1"/>
  <c r="Z143" i="9" s="1"/>
  <c r="P157" i="9" a="1"/>
  <c r="P157" i="9" s="1"/>
  <c r="R157" i="9" a="1"/>
  <c r="R157" i="9" s="1"/>
  <c r="Q157" i="9" a="1"/>
  <c r="Q157" i="9" s="1"/>
  <c r="T157" i="9" s="1"/>
  <c r="Z157" i="9" s="1"/>
  <c r="P138" i="9" a="1"/>
  <c r="P138" i="9" s="1"/>
  <c r="Q138" i="9" a="1"/>
  <c r="Q138" i="9" s="1"/>
  <c r="T138" i="9" s="1"/>
  <c r="Z138" i="9" s="1"/>
  <c r="R138" i="9" a="1"/>
  <c r="R138" i="9" s="1"/>
  <c r="R156" i="9" a="1"/>
  <c r="R156" i="9" s="1"/>
  <c r="P156" i="9" a="1"/>
  <c r="P156" i="9" s="1"/>
  <c r="Q156" i="9" a="1"/>
  <c r="Q156" i="9" s="1"/>
  <c r="T156" i="9" s="1"/>
  <c r="Z156" i="9" s="1"/>
  <c r="P160" i="9" a="1"/>
  <c r="P160" i="9" s="1"/>
  <c r="R160" i="9" a="1"/>
  <c r="R160" i="9" s="1"/>
  <c r="Q160" i="9" a="1"/>
  <c r="Q160" i="9" s="1"/>
  <c r="T160" i="9" s="1"/>
  <c r="Z160" i="9" s="1"/>
  <c r="R200" i="9" a="1"/>
  <c r="R200" i="9" s="1"/>
  <c r="Q200" i="9" a="1"/>
  <c r="Q200" i="9" s="1"/>
  <c r="T200" i="9" s="1"/>
  <c r="Z200" i="9" s="1"/>
  <c r="P200" i="9" a="1"/>
  <c r="P200" i="9" s="1"/>
  <c r="P183" i="9" a="1"/>
  <c r="P183" i="9" s="1"/>
  <c r="R183" i="9" a="1"/>
  <c r="R183" i="9" s="1"/>
  <c r="Q183" i="9" a="1"/>
  <c r="Q183" i="9" s="1"/>
  <c r="T183" i="9" s="1"/>
  <c r="Z183" i="9" s="1"/>
  <c r="Q186" i="9" a="1"/>
  <c r="Q186" i="9" s="1"/>
  <c r="T186" i="9" s="1"/>
  <c r="Z186" i="9" s="1"/>
  <c r="P186" i="9" a="1"/>
  <c r="P186" i="9" s="1"/>
  <c r="R186" i="9" a="1"/>
  <c r="R186" i="9" s="1"/>
  <c r="Z53" i="9"/>
  <c r="R27" i="9" a="1"/>
  <c r="R27" i="9" s="1"/>
  <c r="Q27" i="9" a="1"/>
  <c r="Q27" i="9" s="1"/>
  <c r="T27" i="9" s="1"/>
  <c r="Z27" i="9" s="1"/>
  <c r="P27" i="9" a="1"/>
  <c r="P27" i="9" s="1"/>
  <c r="R33" i="9" a="1"/>
  <c r="R33" i="9" s="1"/>
  <c r="Q33" i="9" a="1"/>
  <c r="Q33" i="9" s="1"/>
  <c r="T33" i="9" s="1"/>
  <c r="Z33" i="9" s="1"/>
  <c r="P33" i="9" a="1"/>
  <c r="P33" i="9" s="1"/>
  <c r="R57" i="9" a="1"/>
  <c r="R57" i="9" s="1"/>
  <c r="Q57" i="9" a="1"/>
  <c r="Q57" i="9" s="1"/>
  <c r="T57" i="9" s="1"/>
  <c r="Z57" i="9" s="1"/>
  <c r="P57" i="9" a="1"/>
  <c r="P57" i="9" s="1"/>
  <c r="AB22" i="9"/>
  <c r="AC22" i="9" s="1"/>
  <c r="Q148" i="9" a="1"/>
  <c r="Q148" i="9" s="1"/>
  <c r="T148" i="9" s="1"/>
  <c r="Z148" i="9" s="1"/>
  <c r="R148" i="9" a="1"/>
  <c r="R148" i="9" s="1"/>
  <c r="P148" i="9" a="1"/>
  <c r="P148" i="9" s="1"/>
  <c r="R63" i="9" a="1"/>
  <c r="R63" i="9" s="1"/>
  <c r="Q63" i="9" a="1"/>
  <c r="Q63" i="9" s="1"/>
  <c r="T63" i="9" s="1"/>
  <c r="Z63" i="9" s="1"/>
  <c r="P63" i="9" a="1"/>
  <c r="P63" i="9" s="1"/>
  <c r="R76" i="9" a="1"/>
  <c r="R76" i="9" s="1"/>
  <c r="Q76" i="9" a="1"/>
  <c r="Q76" i="9" s="1"/>
  <c r="T76" i="9" s="1"/>
  <c r="Z76" i="9" s="1"/>
  <c r="P76" i="9" a="1"/>
  <c r="P76" i="9" s="1"/>
  <c r="S76" i="9" s="1"/>
  <c r="Q75" i="9" a="1"/>
  <c r="Q75" i="9" s="1"/>
  <c r="T75" i="9" s="1"/>
  <c r="Z75" i="9" s="1"/>
  <c r="P75" i="9" a="1"/>
  <c r="P75" i="9" s="1"/>
  <c r="R75" i="9" a="1"/>
  <c r="R75" i="9" s="1"/>
  <c r="P69" i="9" a="1"/>
  <c r="P69" i="9" s="1"/>
  <c r="R69" i="9" a="1"/>
  <c r="R69" i="9" s="1"/>
  <c r="Q69" i="9" a="1"/>
  <c r="Q69" i="9" s="1"/>
  <c r="T69" i="9" s="1"/>
  <c r="Z69" i="9" s="1"/>
  <c r="R98" i="9" a="1"/>
  <c r="R98" i="9" s="1"/>
  <c r="Q98" i="9" a="1"/>
  <c r="Q98" i="9" s="1"/>
  <c r="T98" i="9" s="1"/>
  <c r="Z98" i="9" s="1"/>
  <c r="P98" i="9" a="1"/>
  <c r="P98" i="9" s="1"/>
  <c r="S98" i="9" s="1"/>
  <c r="R116" i="9" a="1"/>
  <c r="R116" i="9" s="1"/>
  <c r="P116" i="9" a="1"/>
  <c r="P116" i="9" s="1"/>
  <c r="Q116" i="9" a="1"/>
  <c r="Q116" i="9" s="1"/>
  <c r="T116" i="9" s="1"/>
  <c r="Z116" i="9" s="1"/>
  <c r="Q131" i="9" a="1"/>
  <c r="Q131" i="9" s="1"/>
  <c r="T131" i="9" s="1"/>
  <c r="Z131" i="9" s="1"/>
  <c r="P131" i="9" a="1"/>
  <c r="P131" i="9" s="1"/>
  <c r="R131" i="9" a="1"/>
  <c r="R131" i="9" s="1"/>
  <c r="R71" i="9" a="1"/>
  <c r="R71" i="9" s="1"/>
  <c r="Q71" i="9" a="1"/>
  <c r="Q71" i="9" s="1"/>
  <c r="T71" i="9" s="1"/>
  <c r="Z71" i="9" s="1"/>
  <c r="P71" i="9" a="1"/>
  <c r="P71" i="9" s="1"/>
  <c r="R84" i="9" a="1"/>
  <c r="R84" i="9" s="1"/>
  <c r="Q84" i="9" a="1"/>
  <c r="Q84" i="9" s="1"/>
  <c r="T84" i="9" s="1"/>
  <c r="Z84" i="9" s="1"/>
  <c r="P84" i="9" a="1"/>
  <c r="P84" i="9" s="1"/>
  <c r="R78" i="9" a="1"/>
  <c r="R78" i="9" s="1"/>
  <c r="Q78" i="9" a="1"/>
  <c r="Q78" i="9" s="1"/>
  <c r="T78" i="9" s="1"/>
  <c r="Z78" i="9" s="1"/>
  <c r="P78" i="9" a="1"/>
  <c r="P78" i="9" s="1"/>
  <c r="Q83" i="9" a="1"/>
  <c r="Q83" i="9" s="1"/>
  <c r="T83" i="9" s="1"/>
  <c r="Z83" i="9" s="1"/>
  <c r="P83" i="9" a="1"/>
  <c r="P83" i="9" s="1"/>
  <c r="R83" i="9" a="1"/>
  <c r="R83" i="9" s="1"/>
  <c r="P77" i="9" a="1"/>
  <c r="P77" i="9" s="1"/>
  <c r="R77" i="9" a="1"/>
  <c r="R77" i="9" s="1"/>
  <c r="Q77" i="9" a="1"/>
  <c r="Q77" i="9" s="1"/>
  <c r="T77" i="9" s="1"/>
  <c r="Z77" i="9" s="1"/>
  <c r="R96" i="9" a="1"/>
  <c r="R96" i="9" s="1"/>
  <c r="Q96" i="9" a="1"/>
  <c r="Q96" i="9" s="1"/>
  <c r="T96" i="9" s="1"/>
  <c r="Z96" i="9" s="1"/>
  <c r="P96" i="9" a="1"/>
  <c r="P96" i="9" s="1"/>
  <c r="S96" i="9" s="1"/>
  <c r="R161" i="9" a="1"/>
  <c r="R161" i="9" s="1"/>
  <c r="Q161" i="9" a="1"/>
  <c r="Q161" i="9" s="1"/>
  <c r="T161" i="9" s="1"/>
  <c r="Z161" i="9" s="1"/>
  <c r="P161" i="9" a="1"/>
  <c r="P161" i="9" s="1"/>
  <c r="S161" i="9" s="1"/>
  <c r="Q122" i="9" a="1"/>
  <c r="Q122" i="9" s="1"/>
  <c r="T122" i="9" s="1"/>
  <c r="Z122" i="9" s="1"/>
  <c r="R122" i="9" a="1"/>
  <c r="R122" i="9" s="1"/>
  <c r="P122" i="9" a="1"/>
  <c r="P122" i="9" s="1"/>
  <c r="R124" i="9" a="1"/>
  <c r="R124" i="9" s="1"/>
  <c r="Q124" i="9" a="1"/>
  <c r="Q124" i="9" s="1"/>
  <c r="T124" i="9" s="1"/>
  <c r="Z124" i="9" s="1"/>
  <c r="P124" i="9" a="1"/>
  <c r="P124" i="9" s="1"/>
  <c r="Q110" i="9" a="1"/>
  <c r="Q110" i="9" s="1"/>
  <c r="T110" i="9" s="1"/>
  <c r="Z110" i="9" s="1"/>
  <c r="R110" i="9" a="1"/>
  <c r="R110" i="9" s="1"/>
  <c r="P110" i="9" a="1"/>
  <c r="P110" i="9" s="1"/>
  <c r="R139" i="9" a="1"/>
  <c r="R139" i="9" s="1"/>
  <c r="Q139" i="9" a="1"/>
  <c r="Q139" i="9" s="1"/>
  <c r="T139" i="9" s="1"/>
  <c r="Z139" i="9" s="1"/>
  <c r="P139" i="9" a="1"/>
  <c r="P139" i="9" s="1"/>
  <c r="P125" i="9" a="1"/>
  <c r="P125" i="9" s="1"/>
  <c r="R125" i="9" a="1"/>
  <c r="R125" i="9" s="1"/>
  <c r="Q125" i="9" a="1"/>
  <c r="Q125" i="9" s="1"/>
  <c r="T125" i="9" s="1"/>
  <c r="Z125" i="9" s="1"/>
  <c r="Q158" i="9" a="1"/>
  <c r="Q158" i="9" s="1"/>
  <c r="T158" i="9" s="1"/>
  <c r="Z158" i="9" s="1"/>
  <c r="R158" i="9" a="1"/>
  <c r="R158" i="9" s="1"/>
  <c r="P158" i="9" a="1"/>
  <c r="P158" i="9" s="1"/>
  <c r="P146" i="9" a="1"/>
  <c r="P146" i="9" s="1"/>
  <c r="R146" i="9" a="1"/>
  <c r="R146" i="9" s="1"/>
  <c r="Q146" i="9" a="1"/>
  <c r="Q146" i="9" s="1"/>
  <c r="T146" i="9" s="1"/>
  <c r="Z146" i="9" s="1"/>
  <c r="R164" i="9" a="1"/>
  <c r="R164" i="9" s="1"/>
  <c r="P164" i="9" a="1"/>
  <c r="P164" i="9" s="1"/>
  <c r="S164" i="9" s="1"/>
  <c r="Q164" i="9" a="1"/>
  <c r="Q164" i="9" s="1"/>
  <c r="T164" i="9" s="1"/>
  <c r="Z164" i="9" s="1"/>
  <c r="P168" i="9" a="1"/>
  <c r="P168" i="9" s="1"/>
  <c r="R168" i="9" a="1"/>
  <c r="R168" i="9" s="1"/>
  <c r="Q168" i="9" a="1"/>
  <c r="Q168" i="9" s="1"/>
  <c r="T168" i="9" s="1"/>
  <c r="Z168" i="9" s="1"/>
  <c r="Q173" i="9" a="1"/>
  <c r="Q173" i="9" s="1"/>
  <c r="T173" i="9" s="1"/>
  <c r="Z173" i="9" s="1"/>
  <c r="R173" i="9" a="1"/>
  <c r="R173" i="9" s="1"/>
  <c r="P173" i="9" a="1"/>
  <c r="P173" i="9" s="1"/>
  <c r="Q201" i="9" a="1"/>
  <c r="Q201" i="9" s="1"/>
  <c r="T201" i="9" s="1"/>
  <c r="Z201" i="9" s="1"/>
  <c r="R201" i="9" a="1"/>
  <c r="R201" i="9" s="1"/>
  <c r="P201" i="9" a="1"/>
  <c r="P201" i="9" s="1"/>
  <c r="Q194" i="9" a="1"/>
  <c r="Q194" i="9" s="1"/>
  <c r="T194" i="9" s="1"/>
  <c r="Z194" i="9" s="1"/>
  <c r="P194" i="9" a="1"/>
  <c r="P194" i="9" s="1"/>
  <c r="R194" i="9" a="1"/>
  <c r="R194" i="9" s="1"/>
  <c r="Q32" i="9" a="1"/>
  <c r="Q32" i="9" s="1"/>
  <c r="T32" i="9" s="1"/>
  <c r="Z32" i="9" s="1"/>
  <c r="P32" i="9" a="1"/>
  <c r="P32" i="9" s="1"/>
  <c r="R32" i="9" a="1"/>
  <c r="R32" i="9" s="1"/>
  <c r="Q50" i="9" a="1"/>
  <c r="Q50" i="9" s="1"/>
  <c r="T50" i="9" s="1"/>
  <c r="Z50" i="9" s="1"/>
  <c r="P50" i="9" a="1"/>
  <c r="P50" i="9" s="1"/>
  <c r="R50" i="9" a="1"/>
  <c r="R50" i="9" s="1"/>
  <c r="R38" i="9" a="1"/>
  <c r="R38" i="9" s="1"/>
  <c r="Q38" i="9" a="1"/>
  <c r="Q38" i="9" s="1"/>
  <c r="T38" i="9" s="1"/>
  <c r="Z38" i="9" s="1"/>
  <c r="P38" i="9" a="1"/>
  <c r="P38" i="9" s="1"/>
  <c r="S38" i="9" s="1"/>
  <c r="P61" i="9" a="1"/>
  <c r="P61" i="9" s="1"/>
  <c r="R61" i="9" a="1"/>
  <c r="R61" i="9" s="1"/>
  <c r="Q61" i="9" a="1"/>
  <c r="Q61" i="9" s="1"/>
  <c r="T61" i="9" s="1"/>
  <c r="Z61" i="9" s="1"/>
  <c r="Q136" i="9" a="1"/>
  <c r="Q136" i="9" s="1"/>
  <c r="T136" i="9" s="1"/>
  <c r="Z136" i="9" s="1"/>
  <c r="P136" i="9" a="1"/>
  <c r="P136" i="9" s="1"/>
  <c r="R136" i="9" a="1"/>
  <c r="R136" i="9" s="1"/>
  <c r="Q58" i="9" a="1"/>
  <c r="Q58" i="9" s="1"/>
  <c r="T58" i="9" s="1"/>
  <c r="Z58" i="9" s="1"/>
  <c r="P58" i="9" a="1"/>
  <c r="P58" i="9" s="1"/>
  <c r="R58" i="9" a="1"/>
  <c r="R58" i="9" s="1"/>
  <c r="P45" i="9" a="1"/>
  <c r="P45" i="9" s="1"/>
  <c r="R45" i="9" a="1"/>
  <c r="R45" i="9" s="1"/>
  <c r="Q45" i="9" a="1"/>
  <c r="Q45" i="9" s="1"/>
  <c r="T45" i="9" s="1"/>
  <c r="Z45" i="9" s="1"/>
  <c r="P26" i="9" a="1"/>
  <c r="P26" i="9" s="1"/>
  <c r="R26" i="9" a="1"/>
  <c r="R26" i="9" s="1"/>
  <c r="Q26" i="9" a="1"/>
  <c r="Q26" i="9" s="1"/>
  <c r="T26" i="9" s="1"/>
  <c r="Z26" i="9" s="1"/>
  <c r="Q29" i="9" a="1"/>
  <c r="Q29" i="9" s="1"/>
  <c r="T29" i="9" s="1"/>
  <c r="Z29" i="9" s="1"/>
  <c r="P29" i="9" a="1"/>
  <c r="P29" i="9" s="1"/>
  <c r="R29" i="9" a="1"/>
  <c r="R29" i="9" s="1"/>
  <c r="R79" i="9" a="1"/>
  <c r="R79" i="9" s="1"/>
  <c r="Q79" i="9" a="1"/>
  <c r="Q79" i="9" s="1"/>
  <c r="T79" i="9" s="1"/>
  <c r="Z79" i="9" s="1"/>
  <c r="P79" i="9" a="1"/>
  <c r="P79" i="9" s="1"/>
  <c r="R65" i="9" a="1"/>
  <c r="R65" i="9" s="1"/>
  <c r="Q65" i="9" a="1"/>
  <c r="Q65" i="9" s="1"/>
  <c r="T65" i="9" s="1"/>
  <c r="Z65" i="9" s="1"/>
  <c r="P65" i="9" a="1"/>
  <c r="P65" i="9" s="1"/>
  <c r="R86" i="9" a="1"/>
  <c r="R86" i="9" s="1"/>
  <c r="Q86" i="9" a="1"/>
  <c r="Q86" i="9" s="1"/>
  <c r="T86" i="9" s="1"/>
  <c r="Z86" i="9" s="1"/>
  <c r="P86" i="9" a="1"/>
  <c r="P86" i="9" s="1"/>
  <c r="S86" i="9" s="1"/>
  <c r="P48" i="9" a="1"/>
  <c r="P48" i="9" s="1"/>
  <c r="R48" i="9" a="1"/>
  <c r="R48" i="9" s="1"/>
  <c r="Q48" i="9" a="1"/>
  <c r="Q48" i="9" s="1"/>
  <c r="T48" i="9" s="1"/>
  <c r="Z48" i="9" s="1"/>
  <c r="P85" i="9" a="1"/>
  <c r="P85" i="9" s="1"/>
  <c r="R85" i="9" a="1"/>
  <c r="R85" i="9" s="1"/>
  <c r="Q85" i="9" a="1"/>
  <c r="Q85" i="9" s="1"/>
  <c r="T85" i="9" s="1"/>
  <c r="Z85" i="9" s="1"/>
  <c r="P101" i="9" a="1"/>
  <c r="P101" i="9" s="1"/>
  <c r="R101" i="9" a="1"/>
  <c r="R101" i="9" s="1"/>
  <c r="Q101" i="9" a="1"/>
  <c r="Q101" i="9" s="1"/>
  <c r="T101" i="9" s="1"/>
  <c r="Z101" i="9" s="1"/>
  <c r="Q95" i="9" a="1"/>
  <c r="Q95" i="9" s="1"/>
  <c r="T95" i="9" s="1"/>
  <c r="Z95" i="9" s="1"/>
  <c r="P95" i="9" a="1"/>
  <c r="P95" i="9" s="1"/>
  <c r="R95" i="9" a="1"/>
  <c r="R95" i="9" s="1"/>
  <c r="R103" i="9" a="1"/>
  <c r="R103" i="9" s="1"/>
  <c r="Q103" i="9" a="1"/>
  <c r="Q103" i="9" s="1"/>
  <c r="T103" i="9" s="1"/>
  <c r="Z103" i="9" s="1"/>
  <c r="P103" i="9" a="1"/>
  <c r="P103" i="9" s="1"/>
  <c r="R132" i="9" a="1"/>
  <c r="R132" i="9" s="1"/>
  <c r="Q132" i="9" a="1"/>
  <c r="Q132" i="9" s="1"/>
  <c r="T132" i="9" s="1"/>
  <c r="Z132" i="9" s="1"/>
  <c r="P132" i="9" a="1"/>
  <c r="P132" i="9" s="1"/>
  <c r="Q118" i="9" a="1"/>
  <c r="Q118" i="9" s="1"/>
  <c r="T118" i="9" s="1"/>
  <c r="Z118" i="9" s="1"/>
  <c r="R118" i="9" a="1"/>
  <c r="R118" i="9" s="1"/>
  <c r="P118" i="9" a="1"/>
  <c r="P118" i="9" s="1"/>
  <c r="P172" i="9" a="1"/>
  <c r="P172" i="9" s="1"/>
  <c r="R172" i="9" a="1"/>
  <c r="R172" i="9" s="1"/>
  <c r="Q172" i="9" a="1"/>
  <c r="Q172" i="9" s="1"/>
  <c r="T172" i="9" s="1"/>
  <c r="Z172" i="9" s="1"/>
  <c r="P133" i="9" a="1"/>
  <c r="P133" i="9" s="1"/>
  <c r="R133" i="9" a="1"/>
  <c r="R133" i="9" s="1"/>
  <c r="Q133" i="9" a="1"/>
  <c r="Q133" i="9" s="1"/>
  <c r="T133" i="9" s="1"/>
  <c r="Z133" i="9" s="1"/>
  <c r="R142" i="9" a="1"/>
  <c r="R142" i="9" s="1"/>
  <c r="P142" i="9" a="1"/>
  <c r="P142" i="9" s="1"/>
  <c r="Q142" i="9" a="1"/>
  <c r="Q142" i="9" s="1"/>
  <c r="T142" i="9" s="1"/>
  <c r="Z142" i="9" s="1"/>
  <c r="Q154" i="9" a="1"/>
  <c r="Q154" i="9" s="1"/>
  <c r="T154" i="9" s="1"/>
  <c r="Z154" i="9" s="1"/>
  <c r="R154" i="9" a="1"/>
  <c r="R154" i="9" s="1"/>
  <c r="P154" i="9" a="1"/>
  <c r="P154" i="9" s="1"/>
  <c r="P184" i="9" a="1"/>
  <c r="P184" i="9" s="1"/>
  <c r="R184" i="9" a="1"/>
  <c r="R184" i="9" s="1"/>
  <c r="Q184" i="9" a="1"/>
  <c r="Q184" i="9" s="1"/>
  <c r="T184" i="9" s="1"/>
  <c r="Z184" i="9" s="1"/>
  <c r="R174" i="9" a="1"/>
  <c r="R174" i="9" s="1"/>
  <c r="Q174" i="9" a="1"/>
  <c r="Q174" i="9" s="1"/>
  <c r="T174" i="9" s="1"/>
  <c r="Z174" i="9" s="1"/>
  <c r="P174" i="9" a="1"/>
  <c r="P174" i="9" s="1"/>
  <c r="Q181" i="9" a="1"/>
  <c r="Q181" i="9" s="1"/>
  <c r="T181" i="9" s="1"/>
  <c r="Z181" i="9" s="1"/>
  <c r="R181" i="9" a="1"/>
  <c r="R181" i="9" s="1"/>
  <c r="P181" i="9" a="1"/>
  <c r="P181" i="9" s="1"/>
  <c r="R190" i="9" a="1"/>
  <c r="R190" i="9" s="1"/>
  <c r="Q190" i="9" a="1"/>
  <c r="Q190" i="9" s="1"/>
  <c r="T190" i="9" s="1"/>
  <c r="Z190" i="9" s="1"/>
  <c r="P190" i="9" a="1"/>
  <c r="P190" i="9" s="1"/>
  <c r="P191" i="9" a="1"/>
  <c r="P191" i="9" s="1"/>
  <c r="R191" i="9" a="1"/>
  <c r="R191" i="9" s="1"/>
  <c r="Q191" i="9" a="1"/>
  <c r="Q191" i="9" s="1"/>
  <c r="T191" i="9" s="1"/>
  <c r="Z191" i="9" s="1"/>
  <c r="Z74" i="9"/>
  <c r="R90" i="9" a="1"/>
  <c r="R90" i="9" s="1"/>
  <c r="Q90" i="9" a="1"/>
  <c r="Q90" i="9" s="1"/>
  <c r="T90" i="9" s="1"/>
  <c r="Z90" i="9" s="1"/>
  <c r="P90" i="9" a="1"/>
  <c r="P90" i="9" s="1"/>
  <c r="S90" i="9" s="1"/>
  <c r="R153" i="9" a="1"/>
  <c r="R153" i="9" s="1"/>
  <c r="Q153" i="9" a="1"/>
  <c r="Q153" i="9" s="1"/>
  <c r="T153" i="9" s="1"/>
  <c r="Z153" i="9" s="1"/>
  <c r="P153" i="9" a="1"/>
  <c r="P153" i="9" s="1"/>
  <c r="P175" i="9" a="1"/>
  <c r="P175" i="9" s="1"/>
  <c r="R175" i="9" a="1"/>
  <c r="R175" i="9" s="1"/>
  <c r="Q175" i="9" a="1"/>
  <c r="Q175" i="9" s="1"/>
  <c r="T175" i="9" s="1"/>
  <c r="Z175" i="9" s="1"/>
  <c r="Q87" i="9" a="1"/>
  <c r="Q87" i="9" s="1"/>
  <c r="T87" i="9" s="1"/>
  <c r="Z87" i="9" s="1"/>
  <c r="R87" i="9" a="1"/>
  <c r="R87" i="9" s="1"/>
  <c r="P87" i="9" a="1"/>
  <c r="P87" i="9" s="1"/>
  <c r="P56" i="9" a="1"/>
  <c r="P56" i="9" s="1"/>
  <c r="R56" i="9" a="1"/>
  <c r="R56" i="9" s="1"/>
  <c r="Q56" i="9" a="1"/>
  <c r="Q56" i="9" s="1"/>
  <c r="T56" i="9" s="1"/>
  <c r="Z56" i="9" s="1"/>
  <c r="R113" i="9" a="1"/>
  <c r="R113" i="9" s="1"/>
  <c r="Q113" i="9" a="1"/>
  <c r="Q113" i="9" s="1"/>
  <c r="T113" i="9" s="1"/>
  <c r="Z113" i="9" s="1"/>
  <c r="P113" i="9" a="1"/>
  <c r="P113" i="9" s="1"/>
  <c r="R111" i="9" a="1"/>
  <c r="R111" i="9" s="1"/>
  <c r="Q111" i="9" a="1"/>
  <c r="Q111" i="9" s="1"/>
  <c r="T111" i="9" s="1"/>
  <c r="Z111" i="9" s="1"/>
  <c r="P111" i="9" a="1"/>
  <c r="P111" i="9" s="1"/>
  <c r="Q140" i="9" a="1"/>
  <c r="Q140" i="9" s="1"/>
  <c r="T140" i="9" s="1"/>
  <c r="Z140" i="9" s="1"/>
  <c r="R140" i="9" a="1"/>
  <c r="R140" i="9" s="1"/>
  <c r="P140" i="9" a="1"/>
  <c r="P140" i="9" s="1"/>
  <c r="R126" i="9" a="1"/>
  <c r="R126" i="9" s="1"/>
  <c r="Q126" i="9" a="1"/>
  <c r="Q126" i="9" s="1"/>
  <c r="T126" i="9" s="1"/>
  <c r="Z126" i="9" s="1"/>
  <c r="P126" i="9" a="1"/>
  <c r="P126" i="9" s="1"/>
  <c r="S126" i="9" s="1"/>
  <c r="P104" i="9" a="1"/>
  <c r="P104" i="9" s="1"/>
  <c r="R104" i="9" a="1"/>
  <c r="R104" i="9" s="1"/>
  <c r="Q104" i="9" a="1"/>
  <c r="Q104" i="9" s="1"/>
  <c r="T104" i="9" s="1"/>
  <c r="Z104" i="9" s="1"/>
  <c r="R147" i="9" a="1"/>
  <c r="R147" i="9" s="1"/>
  <c r="Q147" i="9" a="1"/>
  <c r="Q147" i="9" s="1"/>
  <c r="T147" i="9" s="1"/>
  <c r="Z147" i="9" s="1"/>
  <c r="P147" i="9" a="1"/>
  <c r="P147" i="9" s="1"/>
  <c r="R150" i="9" a="1"/>
  <c r="R150" i="9" s="1"/>
  <c r="P150" i="9" a="1"/>
  <c r="P150" i="9" s="1"/>
  <c r="Q150" i="9" a="1"/>
  <c r="Q150" i="9" s="1"/>
  <c r="T150" i="9" s="1"/>
  <c r="Z150" i="9" s="1"/>
  <c r="R159" i="9" a="1"/>
  <c r="R159" i="9" s="1"/>
  <c r="Q159" i="9" a="1"/>
  <c r="Q159" i="9" s="1"/>
  <c r="T159" i="9" s="1"/>
  <c r="Z159" i="9" s="1"/>
  <c r="P159" i="9" a="1"/>
  <c r="P159" i="9" s="1"/>
  <c r="P188" i="9" a="1"/>
  <c r="P188" i="9" s="1"/>
  <c r="R188" i="9" a="1"/>
  <c r="R188" i="9" s="1"/>
  <c r="Q188" i="9" a="1"/>
  <c r="Q188" i="9" s="1"/>
  <c r="T188" i="9" s="1"/>
  <c r="Z188" i="9" s="1"/>
  <c r="R182" i="9" a="1"/>
  <c r="R182" i="9" s="1"/>
  <c r="Q182" i="9" a="1"/>
  <c r="Q182" i="9" s="1"/>
  <c r="T182" i="9" s="1"/>
  <c r="Z182" i="9" s="1"/>
  <c r="P182" i="9" a="1"/>
  <c r="P182" i="9" s="1"/>
  <c r="Q185" i="9" a="1"/>
  <c r="Q185" i="9" s="1"/>
  <c r="T185" i="9" s="1"/>
  <c r="Z185" i="9" s="1"/>
  <c r="P185" i="9" a="1"/>
  <c r="P185" i="9" s="1"/>
  <c r="R185" i="9" a="1"/>
  <c r="R185" i="9" s="1"/>
  <c r="R198" i="9" a="1"/>
  <c r="R198" i="9" s="1"/>
  <c r="Q198" i="9" a="1"/>
  <c r="Q198" i="9" s="1"/>
  <c r="T198" i="9" s="1"/>
  <c r="Z198" i="9" s="1"/>
  <c r="P198" i="9" a="1"/>
  <c r="P198" i="9" s="1"/>
  <c r="S198" i="9" s="1"/>
  <c r="P199" i="9" a="1"/>
  <c r="P199" i="9" s="1"/>
  <c r="R199" i="9" a="1"/>
  <c r="R199" i="9" s="1"/>
  <c r="Q199" i="9" a="1"/>
  <c r="Q199" i="9" s="1"/>
  <c r="T199" i="9" s="1"/>
  <c r="Z199" i="9" s="1"/>
  <c r="P82" i="9" a="1"/>
  <c r="P82" i="9" s="1"/>
  <c r="R82" i="9" a="1"/>
  <c r="R82" i="9" s="1"/>
  <c r="Q82" i="9" a="1"/>
  <c r="Q82" i="9" s="1"/>
  <c r="T82" i="9" s="1"/>
  <c r="Z82" i="9" s="1"/>
  <c r="R62" i="9" a="1"/>
  <c r="R62" i="9" s="1"/>
  <c r="Q62" i="9" a="1"/>
  <c r="Q62" i="9" s="1"/>
  <c r="T62" i="9" s="1"/>
  <c r="Z62" i="9" s="1"/>
  <c r="P62" i="9" a="1"/>
  <c r="P62" i="9" s="1"/>
  <c r="Q123" i="9" a="1"/>
  <c r="Q123" i="9" s="1"/>
  <c r="T123" i="9" s="1"/>
  <c r="Z123" i="9" s="1"/>
  <c r="P123" i="9" a="1"/>
  <c r="P123" i="9" s="1"/>
  <c r="R123" i="9" a="1"/>
  <c r="R123" i="9" s="1"/>
  <c r="Q197" i="9" a="1"/>
  <c r="Q197" i="9" s="1"/>
  <c r="T197" i="9" s="1"/>
  <c r="Z197" i="9" s="1"/>
  <c r="R197" i="9" a="1"/>
  <c r="R197" i="9" s="1"/>
  <c r="P197" i="9" a="1"/>
  <c r="P197" i="9" s="1"/>
  <c r="R73" i="9" a="1"/>
  <c r="R73" i="9" s="1"/>
  <c r="Q73" i="9" a="1"/>
  <c r="Q73" i="9" s="1"/>
  <c r="T73" i="9" s="1"/>
  <c r="Z73" i="9" s="1"/>
  <c r="P73" i="9" a="1"/>
  <c r="P73" i="9" s="1"/>
  <c r="R91" i="9" a="1"/>
  <c r="R91" i="9" s="1"/>
  <c r="Q91" i="9" a="1"/>
  <c r="Q91" i="9" s="1"/>
  <c r="T91" i="9" s="1"/>
  <c r="Z91" i="9" s="1"/>
  <c r="P91" i="9" a="1"/>
  <c r="P91" i="9" s="1"/>
  <c r="Q43" i="9" a="1"/>
  <c r="Q43" i="9" s="1"/>
  <c r="T43" i="9" s="1"/>
  <c r="Z43" i="9" s="1"/>
  <c r="P43" i="9" a="1"/>
  <c r="P43" i="9" s="1"/>
  <c r="R43" i="9" a="1"/>
  <c r="R43" i="9" s="1"/>
  <c r="P117" i="9" a="1"/>
  <c r="P117" i="9" s="1"/>
  <c r="R117" i="9" a="1"/>
  <c r="R117" i="9" s="1"/>
  <c r="Q117" i="9" a="1"/>
  <c r="Q117" i="9" s="1"/>
  <c r="T117" i="9" s="1"/>
  <c r="Z117" i="9" s="1"/>
  <c r="R119" i="9" a="1"/>
  <c r="R119" i="9" s="1"/>
  <c r="Q119" i="9" a="1"/>
  <c r="Q119" i="9" s="1"/>
  <c r="T119" i="9" s="1"/>
  <c r="Z119" i="9" s="1"/>
  <c r="P119" i="9" a="1"/>
  <c r="P119" i="9" s="1"/>
  <c r="R134" i="9" a="1"/>
  <c r="R134" i="9" s="1"/>
  <c r="Q134" i="9" a="1"/>
  <c r="Q134" i="9" s="1"/>
  <c r="T134" i="9" s="1"/>
  <c r="Z134" i="9" s="1"/>
  <c r="P134" i="9" a="1"/>
  <c r="P134" i="9" s="1"/>
  <c r="P151" i="9" a="1"/>
  <c r="P151" i="9" s="1"/>
  <c r="R151" i="9" a="1"/>
  <c r="R151" i="9" s="1"/>
  <c r="Q151" i="9" a="1"/>
  <c r="Q151" i="9" s="1"/>
  <c r="T151" i="9" s="1"/>
  <c r="Z151" i="9" s="1"/>
  <c r="Q144" i="9" a="1"/>
  <c r="Q144" i="9" s="1"/>
  <c r="T144" i="9" s="1"/>
  <c r="Z144" i="9" s="1"/>
  <c r="R144" i="9" a="1"/>
  <c r="R144" i="9" s="1"/>
  <c r="P144" i="9" a="1"/>
  <c r="P144" i="9" s="1"/>
  <c r="S144" i="9" s="1"/>
  <c r="R167" i="9" a="1"/>
  <c r="R167" i="9" s="1"/>
  <c r="Q167" i="9" a="1"/>
  <c r="Q167" i="9" s="1"/>
  <c r="T167" i="9" s="1"/>
  <c r="Z167" i="9" s="1"/>
  <c r="P167" i="9" a="1"/>
  <c r="P167" i="9" s="1"/>
  <c r="Q166" i="9" a="1"/>
  <c r="Q166" i="9" s="1"/>
  <c r="T166" i="9" s="1"/>
  <c r="Z166" i="9" s="1"/>
  <c r="P166" i="9" a="1"/>
  <c r="P166" i="9" s="1"/>
  <c r="R166" i="9" a="1"/>
  <c r="R166" i="9" s="1"/>
  <c r="R192" i="9" a="1"/>
  <c r="R192" i="9" s="1"/>
  <c r="Q192" i="9" a="1"/>
  <c r="Q192" i="9" s="1"/>
  <c r="T192" i="9" s="1"/>
  <c r="Z192" i="9" s="1"/>
  <c r="P192" i="9" a="1"/>
  <c r="P192" i="9" s="1"/>
  <c r="Q170" i="9" a="1"/>
  <c r="Q170" i="9" s="1"/>
  <c r="T170" i="9" s="1"/>
  <c r="Z170" i="9" s="1"/>
  <c r="P170" i="9" a="1"/>
  <c r="P170" i="9" s="1"/>
  <c r="R170" i="9" a="1"/>
  <c r="R170" i="9" s="1"/>
  <c r="R187" i="9" a="1"/>
  <c r="R187" i="9" s="1"/>
  <c r="P187" i="9" a="1"/>
  <c r="P187" i="9" s="1"/>
  <c r="Q187" i="9" a="1"/>
  <c r="Q187" i="9" s="1"/>
  <c r="T187" i="9" s="1"/>
  <c r="Z187" i="9" s="1"/>
  <c r="R35" i="9" a="1"/>
  <c r="R35" i="9" s="1"/>
  <c r="Q35" i="9" a="1"/>
  <c r="Q35" i="9" s="1"/>
  <c r="T35" i="9" s="1"/>
  <c r="Z35" i="9" s="1"/>
  <c r="P35" i="9" a="1"/>
  <c r="P35" i="9" s="1"/>
  <c r="S74" i="9"/>
  <c r="R41" i="9" a="1"/>
  <c r="R41" i="9" s="1"/>
  <c r="P41" i="9" a="1"/>
  <c r="P41" i="9" s="1"/>
  <c r="Q41" i="9" a="1"/>
  <c r="Q41" i="9" s="1"/>
  <c r="T41" i="9" s="1"/>
  <c r="Z41" i="9" s="1"/>
  <c r="R25" i="9" a="1"/>
  <c r="R25" i="9" s="1"/>
  <c r="Q25" i="9" a="1"/>
  <c r="Q25" i="9" s="1"/>
  <c r="T25" i="9" s="1"/>
  <c r="Z25" i="9" s="1"/>
  <c r="P25" i="9" a="1"/>
  <c r="P25" i="9" s="1"/>
  <c r="P28" i="9" a="1"/>
  <c r="P28" i="9" s="1"/>
  <c r="R28" i="9" a="1"/>
  <c r="R28" i="9" s="1"/>
  <c r="Q28" i="9" a="1"/>
  <c r="Q28" i="9" s="1"/>
  <c r="T28" i="9" s="1"/>
  <c r="Z28" i="9" s="1"/>
  <c r="R68" i="9" a="1"/>
  <c r="R68" i="9" s="1"/>
  <c r="Q68" i="9" a="1"/>
  <c r="Q68" i="9" s="1"/>
  <c r="T68" i="9" s="1"/>
  <c r="Z68" i="9" s="1"/>
  <c r="P68" i="9" a="1"/>
  <c r="P68" i="9" s="1"/>
  <c r="P180" i="9" a="1"/>
  <c r="P180" i="9" s="1"/>
  <c r="R180" i="9" a="1"/>
  <c r="R180" i="9" s="1"/>
  <c r="Q180" i="9" a="1"/>
  <c r="Q180" i="9" s="1"/>
  <c r="T180" i="9" s="1"/>
  <c r="Z180" i="9" s="1"/>
  <c r="P94" i="9" a="1"/>
  <c r="P94" i="9" s="1"/>
  <c r="R94" i="9" a="1"/>
  <c r="R94" i="9" s="1"/>
  <c r="Q94" i="9" a="1"/>
  <c r="Q94" i="9" s="1"/>
  <c r="T94" i="9" s="1"/>
  <c r="Z94" i="9" s="1"/>
  <c r="Q106" i="9" a="1"/>
  <c r="Q106" i="9" s="1"/>
  <c r="T106" i="9" s="1"/>
  <c r="Z106" i="9" s="1"/>
  <c r="P106" i="9" a="1"/>
  <c r="P106" i="9" s="1"/>
  <c r="R106" i="9" a="1"/>
  <c r="R106" i="9" s="1"/>
  <c r="F19" i="9"/>
  <c r="G22" i="9"/>
  <c r="I22" i="9" a="1"/>
  <c r="H22" i="9" a="1"/>
  <c r="R44" i="9" a="1"/>
  <c r="R44" i="9" s="1"/>
  <c r="P44" i="9" a="1"/>
  <c r="P44" i="9" s="1"/>
  <c r="Q44" i="9" a="1"/>
  <c r="Q44" i="9" s="1"/>
  <c r="T44" i="9" s="1"/>
  <c r="Z44" i="9" s="1"/>
  <c r="R81" i="9" a="1"/>
  <c r="R81" i="9" s="1"/>
  <c r="Q81" i="9" a="1"/>
  <c r="Q81" i="9" s="1"/>
  <c r="T81" i="9" s="1"/>
  <c r="Z81" i="9" s="1"/>
  <c r="P81" i="9" a="1"/>
  <c r="P81" i="9" s="1"/>
  <c r="Q64" i="9" a="1"/>
  <c r="Q64" i="9" s="1"/>
  <c r="T64" i="9" s="1"/>
  <c r="Z64" i="9" s="1"/>
  <c r="P64" i="9" a="1"/>
  <c r="P64" i="9" s="1"/>
  <c r="R64" i="9" a="1"/>
  <c r="R64" i="9" s="1"/>
  <c r="R99" i="9" a="1"/>
  <c r="R99" i="9" s="1"/>
  <c r="Q99" i="9" a="1"/>
  <c r="Q99" i="9" s="1"/>
  <c r="T99" i="9" s="1"/>
  <c r="Z99" i="9" s="1"/>
  <c r="P99" i="9" a="1"/>
  <c r="P99" i="9" s="1"/>
  <c r="Q92" i="9" a="1"/>
  <c r="Q92" i="9" s="1"/>
  <c r="T92" i="9" s="1"/>
  <c r="Z92" i="9" s="1"/>
  <c r="P92" i="9" a="1"/>
  <c r="P92" i="9" s="1"/>
  <c r="R92" i="9" a="1"/>
  <c r="R92" i="9" s="1"/>
  <c r="P165" i="9" a="1"/>
  <c r="P165" i="9" s="1"/>
  <c r="R165" i="9" a="1"/>
  <c r="R165" i="9" s="1"/>
  <c r="Q165" i="9" a="1"/>
  <c r="Q165" i="9" s="1"/>
  <c r="T165" i="9" s="1"/>
  <c r="Z165" i="9" s="1"/>
  <c r="P112" i="9" a="1"/>
  <c r="P112" i="9" s="1"/>
  <c r="R112" i="9" a="1"/>
  <c r="R112" i="9" s="1"/>
  <c r="Q112" i="9" a="1"/>
  <c r="Q112" i="9" s="1"/>
  <c r="T112" i="9" s="1"/>
  <c r="Z112" i="9" s="1"/>
  <c r="R52" i="9" a="1"/>
  <c r="R52" i="9" s="1"/>
  <c r="P52" i="9" a="1"/>
  <c r="P52" i="9" s="1"/>
  <c r="Q52" i="9" a="1"/>
  <c r="Q52" i="9" s="1"/>
  <c r="T52" i="9" s="1"/>
  <c r="Z52" i="9" s="1"/>
  <c r="Q46" i="9" a="1"/>
  <c r="Q46" i="9" s="1"/>
  <c r="T46" i="9" s="1"/>
  <c r="Z46" i="9" s="1"/>
  <c r="R46" i="9" a="1"/>
  <c r="R46" i="9" s="1"/>
  <c r="P46" i="9" a="1"/>
  <c r="P46" i="9" s="1"/>
  <c r="Q51" i="9" a="1"/>
  <c r="Q51" i="9" s="1"/>
  <c r="T51" i="9" s="1"/>
  <c r="Z51" i="9" s="1"/>
  <c r="P51" i="9" a="1"/>
  <c r="P51" i="9" s="1"/>
  <c r="S51" i="9" s="1"/>
  <c r="R51" i="9" a="1"/>
  <c r="R51" i="9" s="1"/>
  <c r="Q72" i="9" a="1"/>
  <c r="Q72" i="9" s="1"/>
  <c r="T72" i="9" s="1"/>
  <c r="Z72" i="9" s="1"/>
  <c r="P72" i="9" a="1"/>
  <c r="P72" i="9" s="1"/>
  <c r="R72" i="9" a="1"/>
  <c r="R72" i="9" s="1"/>
  <c r="R105" i="9" a="1"/>
  <c r="R105" i="9" s="1"/>
  <c r="Q105" i="9" a="1"/>
  <c r="Q105" i="9" s="1"/>
  <c r="T105" i="9" s="1"/>
  <c r="Z105" i="9" s="1"/>
  <c r="P105" i="9" a="1"/>
  <c r="P105" i="9" s="1"/>
  <c r="R93" i="9" a="1"/>
  <c r="R93" i="9" s="1"/>
  <c r="Q93" i="9" a="1"/>
  <c r="Q93" i="9" s="1"/>
  <c r="T93" i="9" s="1"/>
  <c r="Z93" i="9" s="1"/>
  <c r="P93" i="9" a="1"/>
  <c r="P93" i="9" s="1"/>
  <c r="Q100" i="9" a="1"/>
  <c r="Q100" i="9" s="1"/>
  <c r="T100" i="9" s="1"/>
  <c r="Z100" i="9" s="1"/>
  <c r="P100" i="9" a="1"/>
  <c r="P100" i="9" s="1"/>
  <c r="R100" i="9" a="1"/>
  <c r="R100" i="9" s="1"/>
  <c r="R127" i="9" a="1"/>
  <c r="R127" i="9" s="1"/>
  <c r="Q127" i="9" a="1"/>
  <c r="Q127" i="9" s="1"/>
  <c r="T127" i="9" s="1"/>
  <c r="Z127" i="9" s="1"/>
  <c r="P127" i="9" a="1"/>
  <c r="P127" i="9" s="1"/>
  <c r="S127" i="9" s="1"/>
  <c r="R129" i="9" a="1"/>
  <c r="R129" i="9" s="1"/>
  <c r="Q129" i="9" a="1"/>
  <c r="Q129" i="9" s="1"/>
  <c r="T129" i="9" s="1"/>
  <c r="Z129" i="9" s="1"/>
  <c r="P129" i="9" a="1"/>
  <c r="P129" i="9" s="1"/>
  <c r="Q107" i="9" a="1"/>
  <c r="Q107" i="9" s="1"/>
  <c r="T107" i="9" s="1"/>
  <c r="Z107" i="9" s="1"/>
  <c r="P107" i="9" a="1"/>
  <c r="P107" i="9" s="1"/>
  <c r="R107" i="9" a="1"/>
  <c r="R107" i="9" s="1"/>
  <c r="P120" i="9" a="1"/>
  <c r="P120" i="9" s="1"/>
  <c r="R120" i="9" a="1"/>
  <c r="R120" i="9" s="1"/>
  <c r="Q120" i="9" a="1"/>
  <c r="Q120" i="9" s="1"/>
  <c r="T120" i="9" s="1"/>
  <c r="Z120" i="9" s="1"/>
  <c r="Q162" i="9" a="1"/>
  <c r="Q162" i="9" s="1"/>
  <c r="T162" i="9" s="1"/>
  <c r="Z162" i="9" s="1"/>
  <c r="P162" i="9" a="1"/>
  <c r="P162" i="9" s="1"/>
  <c r="R162" i="9" a="1"/>
  <c r="R162" i="9" s="1"/>
  <c r="Q152" i="9" a="1"/>
  <c r="Q152" i="9" s="1"/>
  <c r="T152" i="9" s="1"/>
  <c r="Z152" i="9" s="1"/>
  <c r="R152" i="9" a="1"/>
  <c r="R152" i="9" s="1"/>
  <c r="P152" i="9" a="1"/>
  <c r="P152" i="9" s="1"/>
  <c r="Q169" i="9" a="1"/>
  <c r="Q169" i="9" s="1"/>
  <c r="T169" i="9" s="1"/>
  <c r="Z169" i="9" s="1"/>
  <c r="R169" i="9" a="1"/>
  <c r="R169" i="9" s="1"/>
  <c r="P169" i="9" a="1"/>
  <c r="P169" i="9" s="1"/>
  <c r="Q155" i="9" a="1"/>
  <c r="Q155" i="9" s="1"/>
  <c r="T155" i="9" s="1"/>
  <c r="Z155" i="9" s="1"/>
  <c r="P155" i="9" a="1"/>
  <c r="P155" i="9" s="1"/>
  <c r="R155" i="9" a="1"/>
  <c r="R155" i="9" s="1"/>
  <c r="P196" i="9" a="1"/>
  <c r="P196" i="9" s="1"/>
  <c r="R196" i="9" a="1"/>
  <c r="R196" i="9" s="1"/>
  <c r="Q196" i="9" a="1"/>
  <c r="Q196" i="9" s="1"/>
  <c r="T196" i="9" s="1"/>
  <c r="Z196" i="9" s="1"/>
  <c r="Q178" i="9" a="1"/>
  <c r="Q178" i="9" s="1"/>
  <c r="T178" i="9" s="1"/>
  <c r="Z178" i="9" s="1"/>
  <c r="P178" i="9" a="1"/>
  <c r="P178" i="9" s="1"/>
  <c r="R178" i="9" a="1"/>
  <c r="R178" i="9" s="1"/>
  <c r="R195" i="9" a="1"/>
  <c r="R195" i="9" s="1"/>
  <c r="P195" i="9" a="1"/>
  <c r="P195" i="9" s="1"/>
  <c r="Q195" i="9" a="1"/>
  <c r="Q195" i="9" s="1"/>
  <c r="T195" i="9" s="1"/>
  <c r="Z195" i="9" s="1"/>
  <c r="Q40" i="9" a="1"/>
  <c r="Q40" i="9" s="1"/>
  <c r="T40" i="9" s="1"/>
  <c r="Z40" i="9" s="1"/>
  <c r="P40" i="9" a="1"/>
  <c r="P40" i="9" s="1"/>
  <c r="S40" i="9" s="1"/>
  <c r="R40" i="9" a="1"/>
  <c r="R40" i="9" s="1"/>
  <c r="Q24" i="9" a="1"/>
  <c r="Q24" i="9" s="1"/>
  <c r="T24" i="9" s="1"/>
  <c r="Z24" i="9" s="1"/>
  <c r="P24" i="9" a="1"/>
  <c r="P24" i="9" s="1"/>
  <c r="R24" i="9" a="1"/>
  <c r="R24" i="9" s="1"/>
  <c r="Q67" i="9" a="1"/>
  <c r="Q67" i="9" s="1"/>
  <c r="T67" i="9" s="1"/>
  <c r="Z67" i="9" s="1"/>
  <c r="P67" i="9" a="1"/>
  <c r="P67" i="9" s="1"/>
  <c r="R67" i="9" a="1"/>
  <c r="R67" i="9" s="1"/>
  <c r="R108" i="9" a="1"/>
  <c r="R108" i="9" s="1"/>
  <c r="P108" i="9" a="1"/>
  <c r="P108" i="9" s="1"/>
  <c r="Q108" i="9" a="1"/>
  <c r="Q108" i="9" s="1"/>
  <c r="T108" i="9" s="1"/>
  <c r="Z108" i="9" s="1"/>
  <c r="R179" i="9" a="1"/>
  <c r="R179" i="9" s="1"/>
  <c r="P179" i="9" a="1"/>
  <c r="P179" i="9" s="1"/>
  <c r="Q179" i="9" a="1"/>
  <c r="Q179" i="9" s="1"/>
  <c r="T179" i="9" s="1"/>
  <c r="Z179" i="9" s="1"/>
  <c r="P34" i="9" a="1"/>
  <c r="P34" i="9" s="1"/>
  <c r="Q34" i="9" a="1"/>
  <c r="Q34" i="9" s="1"/>
  <c r="T34" i="9" s="1"/>
  <c r="Z34" i="9" s="1"/>
  <c r="R34" i="9" a="1"/>
  <c r="R34" i="9" s="1"/>
  <c r="Q37" i="9" a="1"/>
  <c r="Q37" i="9" s="1"/>
  <c r="T37" i="9" s="1"/>
  <c r="Z37" i="9" s="1"/>
  <c r="P37" i="9" a="1"/>
  <c r="P37" i="9" s="1"/>
  <c r="R37" i="9" a="1"/>
  <c r="R37" i="9" s="1"/>
  <c r="R47" i="9" a="1"/>
  <c r="R47" i="9" s="1"/>
  <c r="Q47" i="9" a="1"/>
  <c r="Q47" i="9" s="1"/>
  <c r="T47" i="9" s="1"/>
  <c r="Z47" i="9" s="1"/>
  <c r="P47" i="9" a="1"/>
  <c r="P47" i="9" s="1"/>
  <c r="R60" i="9" a="1"/>
  <c r="R60" i="9" s="1"/>
  <c r="Q60" i="9" a="1"/>
  <c r="Q60" i="9" s="1"/>
  <c r="T60" i="9" s="1"/>
  <c r="Z60" i="9" s="1"/>
  <c r="P60" i="9" a="1"/>
  <c r="P60" i="9" s="1"/>
  <c r="Q54" i="9" a="1"/>
  <c r="Q54" i="9" s="1"/>
  <c r="T54" i="9" s="1"/>
  <c r="Z54" i="9" s="1"/>
  <c r="P54" i="9" a="1"/>
  <c r="P54" i="9" s="1"/>
  <c r="R54" i="9" a="1"/>
  <c r="R54" i="9" s="1"/>
  <c r="Q59" i="9" a="1"/>
  <c r="Q59" i="9" s="1"/>
  <c r="T59" i="9" s="1"/>
  <c r="Z59" i="9" s="1"/>
  <c r="P59" i="9" a="1"/>
  <c r="P59" i="9" s="1"/>
  <c r="R59" i="9" a="1"/>
  <c r="R59" i="9" s="1"/>
  <c r="Q80" i="9" a="1"/>
  <c r="Q80" i="9" s="1"/>
  <c r="T80" i="9" s="1"/>
  <c r="Z80" i="9" s="1"/>
  <c r="P80" i="9" a="1"/>
  <c r="P80" i="9" s="1"/>
  <c r="R80" i="9" a="1"/>
  <c r="R80" i="9" s="1"/>
  <c r="P109" i="9" a="1"/>
  <c r="P109" i="9" s="1"/>
  <c r="R109" i="9" a="1"/>
  <c r="R109" i="9" s="1"/>
  <c r="Q109" i="9" a="1"/>
  <c r="Q109" i="9" s="1"/>
  <c r="T109" i="9" s="1"/>
  <c r="Z109" i="9" s="1"/>
  <c r="R121" i="9" a="1"/>
  <c r="R121" i="9" s="1"/>
  <c r="Q121" i="9" a="1"/>
  <c r="Q121" i="9" s="1"/>
  <c r="T121" i="9" s="1"/>
  <c r="Z121" i="9" s="1"/>
  <c r="P121" i="9" a="1"/>
  <c r="P121" i="9" s="1"/>
  <c r="S121" i="9" s="1"/>
  <c r="Q114" i="9" a="1"/>
  <c r="Q114" i="9" s="1"/>
  <c r="T114" i="9" s="1"/>
  <c r="Z114" i="9" s="1"/>
  <c r="R114" i="9" a="1"/>
  <c r="R114" i="9" s="1"/>
  <c r="P114" i="9" a="1"/>
  <c r="P114" i="9" s="1"/>
  <c r="S114" i="9" s="1"/>
  <c r="R135" i="9" a="1"/>
  <c r="R135" i="9" s="1"/>
  <c r="Q135" i="9" a="1"/>
  <c r="Q135" i="9" s="1"/>
  <c r="T135" i="9" s="1"/>
  <c r="Z135" i="9" s="1"/>
  <c r="P135" i="9" a="1"/>
  <c r="P135" i="9" s="1"/>
  <c r="R137" i="9" a="1"/>
  <c r="R137" i="9" s="1"/>
  <c r="Q137" i="9" a="1"/>
  <c r="Q137" i="9" s="1"/>
  <c r="T137" i="9" s="1"/>
  <c r="Z137" i="9" s="1"/>
  <c r="P137" i="9" a="1"/>
  <c r="P137" i="9" s="1"/>
  <c r="Q115" i="9" a="1"/>
  <c r="Q115" i="9" s="1"/>
  <c r="T115" i="9" s="1"/>
  <c r="Z115" i="9" s="1"/>
  <c r="P115" i="9" a="1"/>
  <c r="P115" i="9" s="1"/>
  <c r="R115" i="9" a="1"/>
  <c r="R115" i="9" s="1"/>
  <c r="Q128" i="9" a="1"/>
  <c r="Q128" i="9" s="1"/>
  <c r="T128" i="9" s="1"/>
  <c r="Z128" i="9" s="1"/>
  <c r="P128" i="9" a="1"/>
  <c r="P128" i="9" s="1"/>
  <c r="R128" i="9" a="1"/>
  <c r="R128" i="9" s="1"/>
  <c r="R145" i="9" a="1"/>
  <c r="R145" i="9" s="1"/>
  <c r="Q145" i="9" a="1"/>
  <c r="Q145" i="9" s="1"/>
  <c r="T145" i="9" s="1"/>
  <c r="Z145" i="9" s="1"/>
  <c r="P145" i="9" a="1"/>
  <c r="P145" i="9" s="1"/>
  <c r="Q141" i="9" a="1"/>
  <c r="Q141" i="9" s="1"/>
  <c r="T141" i="9" s="1"/>
  <c r="Z141" i="9" s="1"/>
  <c r="P141" i="9" a="1"/>
  <c r="P141" i="9" s="1"/>
  <c r="R141" i="9" a="1"/>
  <c r="R141" i="9" s="1"/>
  <c r="R176" i="9" a="1"/>
  <c r="R176" i="9" s="1"/>
  <c r="Q176" i="9" a="1"/>
  <c r="Q176" i="9" s="1"/>
  <c r="T176" i="9" s="1"/>
  <c r="Z176" i="9" s="1"/>
  <c r="P176" i="9" a="1"/>
  <c r="P176" i="9" s="1"/>
  <c r="S176" i="9" s="1"/>
  <c r="Q163" i="9" a="1"/>
  <c r="Q163" i="9" s="1"/>
  <c r="T163" i="9" s="1"/>
  <c r="Z163" i="9" s="1"/>
  <c r="P163" i="9" a="1"/>
  <c r="P163" i="9" s="1"/>
  <c r="R163" i="9" a="1"/>
  <c r="R163" i="9" s="1"/>
  <c r="R171" i="9" a="1"/>
  <c r="R171" i="9" s="1"/>
  <c r="P171" i="9" a="1"/>
  <c r="P171" i="9" s="1"/>
  <c r="Q171" i="9" a="1"/>
  <c r="Q171" i="9" s="1"/>
  <c r="T171" i="9" s="1"/>
  <c r="Z171" i="9" s="1"/>
  <c r="Q193" i="9" a="1"/>
  <c r="Q193" i="9" s="1"/>
  <c r="T193" i="9" s="1"/>
  <c r="Z193" i="9" s="1"/>
  <c r="R193" i="9" a="1"/>
  <c r="R193" i="9" s="1"/>
  <c r="P193" i="9" a="1"/>
  <c r="P193" i="9" s="1"/>
  <c r="Q189" i="9" a="1"/>
  <c r="Q189" i="9" s="1"/>
  <c r="T189" i="9" s="1"/>
  <c r="Z189" i="9" s="1"/>
  <c r="R189" i="9" a="1"/>
  <c r="R189" i="9" s="1"/>
  <c r="P189" i="9" a="1"/>
  <c r="P189" i="9" s="1"/>
  <c r="Q42" i="9" a="1"/>
  <c r="Q42" i="9" s="1"/>
  <c r="T42" i="9" s="1"/>
  <c r="Z42" i="9" s="1"/>
  <c r="R42" i="9" a="1"/>
  <c r="R42" i="9" s="1"/>
  <c r="P42" i="9" a="1"/>
  <c r="P42" i="9" s="1"/>
  <c r="S42" i="9" s="1"/>
  <c r="R30" i="9" a="1"/>
  <c r="R30" i="9" s="1"/>
  <c r="Q30" i="9" a="1"/>
  <c r="Q30" i="9" s="1"/>
  <c r="T30" i="9" s="1"/>
  <c r="Z30" i="9" s="1"/>
  <c r="P30" i="9" a="1"/>
  <c r="P30" i="9" s="1"/>
  <c r="F22" i="8" a="1"/>
  <c r="G54" i="8" s="1"/>
  <c r="S84" i="9" l="1"/>
  <c r="S73" i="10"/>
  <c r="S26" i="10"/>
  <c r="S116" i="10"/>
  <c r="J202" i="10"/>
  <c r="J205" i="10"/>
  <c r="J208" i="10"/>
  <c r="K215" i="10"/>
  <c r="J223" i="10"/>
  <c r="K228" i="10"/>
  <c r="J236" i="10"/>
  <c r="K238" i="10"/>
  <c r="J243" i="10"/>
  <c r="N243" i="10" s="1"/>
  <c r="O243" i="10" s="1"/>
  <c r="K246" i="10"/>
  <c r="K251" i="10"/>
  <c r="J255" i="10"/>
  <c r="K259" i="10"/>
  <c r="K202" i="10"/>
  <c r="K205" i="10"/>
  <c r="K208" i="10"/>
  <c r="J210" i="10"/>
  <c r="J213" i="10"/>
  <c r="J216" i="10"/>
  <c r="K223" i="10"/>
  <c r="J231" i="10"/>
  <c r="K236" i="10"/>
  <c r="K243" i="10"/>
  <c r="J247" i="10"/>
  <c r="J252" i="10"/>
  <c r="K255" i="10"/>
  <c r="J260" i="10"/>
  <c r="J263" i="10"/>
  <c r="J209" i="10"/>
  <c r="K210" i="10"/>
  <c r="K213" i="10"/>
  <c r="K216" i="10"/>
  <c r="J218" i="10"/>
  <c r="N218" i="10" s="1"/>
  <c r="J221" i="10"/>
  <c r="J224" i="10"/>
  <c r="K231" i="10"/>
  <c r="J239" i="10"/>
  <c r="K247" i="10"/>
  <c r="K252" i="10"/>
  <c r="J256" i="10"/>
  <c r="K260" i="10"/>
  <c r="K263" i="10"/>
  <c r="K203" i="10"/>
  <c r="K206" i="10"/>
  <c r="K211" i="10"/>
  <c r="J214" i="10"/>
  <c r="K217" i="10"/>
  <c r="J219" i="10"/>
  <c r="J225" i="10"/>
  <c r="N225" i="10" s="1"/>
  <c r="K226" i="10"/>
  <c r="K229" i="10"/>
  <c r="K232" i="10"/>
  <c r="J234" i="10"/>
  <c r="J237" i="10"/>
  <c r="J240" i="10"/>
  <c r="K244" i="10"/>
  <c r="J248" i="10"/>
  <c r="K253" i="10"/>
  <c r="J257" i="10"/>
  <c r="J258" i="10"/>
  <c r="K261" i="10"/>
  <c r="K264" i="10"/>
  <c r="J266" i="10"/>
  <c r="K204" i="10"/>
  <c r="J207" i="10"/>
  <c r="K212" i="10"/>
  <c r="J212" i="10"/>
  <c r="K230" i="10"/>
  <c r="K235" i="10"/>
  <c r="J238" i="10"/>
  <c r="K241" i="10"/>
  <c r="J246" i="10"/>
  <c r="K249" i="10"/>
  <c r="J251" i="10"/>
  <c r="N251" i="10" s="1"/>
  <c r="J259" i="10"/>
  <c r="K262" i="10"/>
  <c r="K267" i="10"/>
  <c r="J268" i="10"/>
  <c r="K271" i="10"/>
  <c r="J278" i="10"/>
  <c r="J281" i="10"/>
  <c r="K282" i="10"/>
  <c r="K285" i="10"/>
  <c r="J289" i="10"/>
  <c r="K290" i="10"/>
  <c r="K296" i="10"/>
  <c r="J301" i="10"/>
  <c r="K214" i="10"/>
  <c r="K218" i="10"/>
  <c r="K221" i="10"/>
  <c r="K224" i="10"/>
  <c r="J226" i="10"/>
  <c r="J229" i="10"/>
  <c r="J232" i="10"/>
  <c r="J253" i="10"/>
  <c r="K256" i="10"/>
  <c r="J261" i="10"/>
  <c r="J264" i="10"/>
  <c r="K268" i="10"/>
  <c r="J275" i="10"/>
  <c r="J204" i="10"/>
  <c r="J206" i="10"/>
  <c r="K234" i="10"/>
  <c r="K237" i="10"/>
  <c r="K240" i="10"/>
  <c r="J245" i="10"/>
  <c r="K248" i="10"/>
  <c r="J250" i="10"/>
  <c r="K258" i="10"/>
  <c r="K266" i="10"/>
  <c r="J269" i="10"/>
  <c r="K275" i="10"/>
  <c r="K283" i="10"/>
  <c r="J286" i="10"/>
  <c r="J291" i="10"/>
  <c r="K294" i="10"/>
  <c r="K297" i="10"/>
  <c r="K298" i="10"/>
  <c r="J211" i="10"/>
  <c r="K220" i="10"/>
  <c r="J228" i="10"/>
  <c r="K242" i="10"/>
  <c r="J270" i="10"/>
  <c r="K272" i="10"/>
  <c r="K276" i="10"/>
  <c r="K279" i="10"/>
  <c r="J284" i="10"/>
  <c r="J287" i="10"/>
  <c r="J292" i="10"/>
  <c r="J295" i="10"/>
  <c r="K299" i="10"/>
  <c r="K302" i="10"/>
  <c r="J203" i="10"/>
  <c r="K209" i="10"/>
  <c r="K219" i="10"/>
  <c r="J222" i="10"/>
  <c r="K225" i="10"/>
  <c r="J227" i="10"/>
  <c r="J233" i="10"/>
  <c r="J254" i="10"/>
  <c r="K257" i="10"/>
  <c r="J265" i="10"/>
  <c r="J273" i="10"/>
  <c r="J274" i="10"/>
  <c r="K277" i="10"/>
  <c r="J280" i="10"/>
  <c r="K233" i="10"/>
  <c r="J242" i="10"/>
  <c r="K284" i="10"/>
  <c r="K287" i="10"/>
  <c r="J290" i="10"/>
  <c r="J296" i="10"/>
  <c r="K300" i="10"/>
  <c r="K305" i="10"/>
  <c r="K312" i="10"/>
  <c r="J317" i="10"/>
  <c r="J320" i="10"/>
  <c r="K325" i="10"/>
  <c r="J329" i="10"/>
  <c r="K333" i="10"/>
  <c r="J217" i="10"/>
  <c r="J276" i="10"/>
  <c r="K295" i="10"/>
  <c r="J299" i="10"/>
  <c r="J307" i="10"/>
  <c r="J310" i="10"/>
  <c r="K317" i="10"/>
  <c r="K320" i="10"/>
  <c r="J322" i="10"/>
  <c r="J326" i="10"/>
  <c r="K329" i="10"/>
  <c r="J330" i="10"/>
  <c r="J334" i="10"/>
  <c r="J337" i="10"/>
  <c r="J338" i="10"/>
  <c r="J230" i="10"/>
  <c r="K270" i="10"/>
  <c r="J272" i="10"/>
  <c r="K274" i="10"/>
  <c r="K278" i="10"/>
  <c r="K281" i="10"/>
  <c r="J283" i="10"/>
  <c r="J294" i="10"/>
  <c r="K307" i="10"/>
  <c r="K310" i="10"/>
  <c r="J313" i="10"/>
  <c r="J314" i="10"/>
  <c r="J321" i="10"/>
  <c r="K322" i="10"/>
  <c r="K326" i="10"/>
  <c r="K330" i="10"/>
  <c r="K334" i="10"/>
  <c r="K337" i="10"/>
  <c r="K338" i="10"/>
  <c r="K227" i="10"/>
  <c r="J244" i="10"/>
  <c r="K265" i="10"/>
  <c r="K289" i="10"/>
  <c r="K293" i="10"/>
  <c r="K303" i="10"/>
  <c r="K308" i="10"/>
  <c r="J315" i="10"/>
  <c r="N315" i="10" s="1"/>
  <c r="K318" i="10"/>
  <c r="K323" i="10"/>
  <c r="K327" i="10"/>
  <c r="K331" i="10"/>
  <c r="K335" i="10"/>
  <c r="J339" i="10"/>
  <c r="J215" i="10"/>
  <c r="J220" i="10"/>
  <c r="K245" i="10"/>
  <c r="J249" i="10"/>
  <c r="J262" i="10"/>
  <c r="K269" i="10"/>
  <c r="J271" i="10"/>
  <c r="K288" i="10"/>
  <c r="J297" i="10"/>
  <c r="K304" i="10"/>
  <c r="J306" i="10"/>
  <c r="J309" i="10"/>
  <c r="K311" i="10"/>
  <c r="J316" i="10"/>
  <c r="J319" i="10"/>
  <c r="K324" i="10"/>
  <c r="K328" i="10"/>
  <c r="K332" i="10"/>
  <c r="J336" i="10"/>
  <c r="J340" i="10"/>
  <c r="K254" i="10"/>
  <c r="J282" i="10"/>
  <c r="K286" i="10"/>
  <c r="J300" i="10"/>
  <c r="J318" i="10"/>
  <c r="J331" i="10"/>
  <c r="J333" i="10"/>
  <c r="J344" i="10"/>
  <c r="J348" i="10"/>
  <c r="J351" i="10"/>
  <c r="K359" i="10"/>
  <c r="K364" i="10"/>
  <c r="J372" i="10"/>
  <c r="N372" i="10" s="1"/>
  <c r="O372" i="10" s="1"/>
  <c r="K375" i="10"/>
  <c r="K380" i="10"/>
  <c r="J267" i="10"/>
  <c r="J308" i="10"/>
  <c r="K314" i="10"/>
  <c r="K316" i="10"/>
  <c r="J327" i="10"/>
  <c r="K344" i="10"/>
  <c r="K348" i="10"/>
  <c r="K351" i="10"/>
  <c r="J356" i="10"/>
  <c r="J360" i="10"/>
  <c r="J368" i="10"/>
  <c r="K372" i="10"/>
  <c r="J381" i="10"/>
  <c r="J384" i="10"/>
  <c r="J235" i="10"/>
  <c r="N235" i="10" s="1"/>
  <c r="O235" i="10" s="1"/>
  <c r="K273" i="10"/>
  <c r="K306" i="10"/>
  <c r="J312" i="10"/>
  <c r="J323" i="10"/>
  <c r="J325" i="10"/>
  <c r="J341" i="10"/>
  <c r="J346" i="10"/>
  <c r="J349" i="10"/>
  <c r="J352" i="10"/>
  <c r="K356" i="10"/>
  <c r="K360" i="10"/>
  <c r="J365" i="10"/>
  <c r="K368" i="10"/>
  <c r="J373" i="10"/>
  <c r="J376" i="10"/>
  <c r="K381" i="10"/>
  <c r="K222" i="10"/>
  <c r="J279" i="10"/>
  <c r="K291" i="10"/>
  <c r="J288" i="10"/>
  <c r="K321" i="10"/>
  <c r="J332" i="10"/>
  <c r="K336" i="10"/>
  <c r="J342" i="10"/>
  <c r="K345" i="10"/>
  <c r="J241" i="10"/>
  <c r="J277" i="10"/>
  <c r="J293" i="10"/>
  <c r="J303" i="10"/>
  <c r="J305" i="10"/>
  <c r="J335" i="10"/>
  <c r="K339" i="10"/>
  <c r="K343" i="10"/>
  <c r="K355" i="10"/>
  <c r="J359" i="10"/>
  <c r="J364" i="10"/>
  <c r="K367" i="10"/>
  <c r="K371" i="10"/>
  <c r="J375" i="10"/>
  <c r="J380" i="10"/>
  <c r="K383" i="10"/>
  <c r="K349" i="10"/>
  <c r="K352" i="10"/>
  <c r="J357" i="10"/>
  <c r="J362" i="10"/>
  <c r="K365" i="10"/>
  <c r="K373" i="10"/>
  <c r="K376" i="10"/>
  <c r="J378" i="10"/>
  <c r="J302" i="10"/>
  <c r="K250" i="10"/>
  <c r="K280" i="10"/>
  <c r="J304" i="10"/>
  <c r="K309" i="10"/>
  <c r="K315" i="10"/>
  <c r="K346" i="10"/>
  <c r="J354" i="10"/>
  <c r="K357" i="10"/>
  <c r="K362" i="10"/>
  <c r="J370" i="10"/>
  <c r="K378" i="10"/>
  <c r="K313" i="10"/>
  <c r="K354" i="10"/>
  <c r="K370" i="10"/>
  <c r="K384" i="10"/>
  <c r="K292" i="10"/>
  <c r="K350" i="10"/>
  <c r="K353" i="10"/>
  <c r="J355" i="10"/>
  <c r="K363" i="10"/>
  <c r="K207" i="10"/>
  <c r="J298" i="10"/>
  <c r="J328" i="10"/>
  <c r="K342" i="10"/>
  <c r="J367" i="10"/>
  <c r="J383" i="10"/>
  <c r="K319" i="10"/>
  <c r="J285" i="10"/>
  <c r="J311" i="10"/>
  <c r="K340" i="10"/>
  <c r="J385" i="10"/>
  <c r="J386" i="10"/>
  <c r="J361" i="10"/>
  <c r="J366" i="10"/>
  <c r="J369" i="10"/>
  <c r="J377" i="10"/>
  <c r="J382" i="10"/>
  <c r="K385" i="10"/>
  <c r="K386" i="10"/>
  <c r="K301" i="10"/>
  <c r="J324" i="10"/>
  <c r="J345" i="10"/>
  <c r="J347" i="10"/>
  <c r="J350" i="10"/>
  <c r="J353" i="10"/>
  <c r="J358" i="10"/>
  <c r="K361" i="10"/>
  <c r="J363" i="10"/>
  <c r="K366" i="10"/>
  <c r="K369" i="10"/>
  <c r="J374" i="10"/>
  <c r="K377" i="10"/>
  <c r="J379" i="10"/>
  <c r="K382" i="10"/>
  <c r="K239" i="10"/>
  <c r="K341" i="10"/>
  <c r="J343" i="10"/>
  <c r="K347" i="10"/>
  <c r="K358" i="10"/>
  <c r="J371" i="10"/>
  <c r="K374" i="10"/>
  <c r="K379" i="10"/>
  <c r="S247" i="9"/>
  <c r="S275" i="9"/>
  <c r="S358" i="9"/>
  <c r="M204" i="10"/>
  <c r="L207" i="10"/>
  <c r="M212" i="10"/>
  <c r="L220" i="10"/>
  <c r="N220" i="10" s="1"/>
  <c r="M222" i="10"/>
  <c r="M227" i="10"/>
  <c r="L230" i="10"/>
  <c r="N230" i="10" s="1"/>
  <c r="M233" i="10"/>
  <c r="L235" i="10"/>
  <c r="L241" i="10"/>
  <c r="L242" i="10"/>
  <c r="M245" i="10"/>
  <c r="L249" i="10"/>
  <c r="N249" i="10" s="1"/>
  <c r="M250" i="10"/>
  <c r="M254" i="10"/>
  <c r="L262" i="10"/>
  <c r="N262" i="10" s="1"/>
  <c r="M265" i="10"/>
  <c r="L267" i="10"/>
  <c r="N267" i="10" s="1"/>
  <c r="M207" i="10"/>
  <c r="L215" i="10"/>
  <c r="N215" i="10" s="1"/>
  <c r="M220" i="10"/>
  <c r="L228" i="10"/>
  <c r="M230" i="10"/>
  <c r="M235" i="10"/>
  <c r="L238" i="10"/>
  <c r="N238" i="10" s="1"/>
  <c r="M241" i="10"/>
  <c r="M242" i="10"/>
  <c r="L246" i="10"/>
  <c r="M249" i="10"/>
  <c r="L251" i="10"/>
  <c r="L259" i="10"/>
  <c r="M262" i="10"/>
  <c r="M267" i="10"/>
  <c r="L202" i="10"/>
  <c r="L205" i="10"/>
  <c r="L208" i="10"/>
  <c r="N208" i="10" s="1"/>
  <c r="O208" i="10" s="1"/>
  <c r="M215" i="10"/>
  <c r="L223" i="10"/>
  <c r="N223" i="10" s="1"/>
  <c r="M228" i="10"/>
  <c r="L236" i="10"/>
  <c r="N236" i="10" s="1"/>
  <c r="M238" i="10"/>
  <c r="L243" i="10"/>
  <c r="M246" i="10"/>
  <c r="M251" i="10"/>
  <c r="L255" i="10"/>
  <c r="M259" i="10"/>
  <c r="L209" i="10"/>
  <c r="M210" i="10"/>
  <c r="M213" i="10"/>
  <c r="M216" i="10"/>
  <c r="L218" i="10"/>
  <c r="L221" i="10"/>
  <c r="N221" i="10" s="1"/>
  <c r="O221" i="10" s="1"/>
  <c r="L224" i="10"/>
  <c r="N224" i="10" s="1"/>
  <c r="O224" i="10" s="1"/>
  <c r="M231" i="10"/>
  <c r="L239" i="10"/>
  <c r="N239" i="10" s="1"/>
  <c r="M247" i="10"/>
  <c r="M252" i="10"/>
  <c r="L256" i="10"/>
  <c r="N256" i="10" s="1"/>
  <c r="M260" i="10"/>
  <c r="M263" i="10"/>
  <c r="M203" i="10"/>
  <c r="M206" i="10"/>
  <c r="M211" i="10"/>
  <c r="L214" i="10"/>
  <c r="N214" i="10" s="1"/>
  <c r="O214" i="10" s="1"/>
  <c r="M219" i="10"/>
  <c r="L222" i="10"/>
  <c r="N222" i="10" s="1"/>
  <c r="M225" i="10"/>
  <c r="L227" i="10"/>
  <c r="L233" i="10"/>
  <c r="L254" i="10"/>
  <c r="N254" i="10" s="1"/>
  <c r="O254" i="10" s="1"/>
  <c r="M257" i="10"/>
  <c r="L265" i="10"/>
  <c r="N265" i="10" s="1"/>
  <c r="O265" i="10" s="1"/>
  <c r="L273" i="10"/>
  <c r="N273" i="10" s="1"/>
  <c r="L274" i="10"/>
  <c r="N274" i="10" s="1"/>
  <c r="M277" i="10"/>
  <c r="L280" i="10"/>
  <c r="N280" i="10" s="1"/>
  <c r="O280" i="10" s="1"/>
  <c r="L288" i="10"/>
  <c r="N288" i="10" s="1"/>
  <c r="O288" i="10" s="1"/>
  <c r="L293" i="10"/>
  <c r="N293" i="10" s="1"/>
  <c r="M300" i="10"/>
  <c r="L210" i="10"/>
  <c r="L212" i="10"/>
  <c r="N212" i="10" s="1"/>
  <c r="L216" i="10"/>
  <c r="N216" i="10" s="1"/>
  <c r="O216" i="10" s="1"/>
  <c r="M243" i="10"/>
  <c r="L271" i="10"/>
  <c r="N271" i="10" s="1"/>
  <c r="O271" i="10" s="1"/>
  <c r="M273" i="10"/>
  <c r="M274" i="10"/>
  <c r="M214" i="10"/>
  <c r="M218" i="10"/>
  <c r="M221" i="10"/>
  <c r="M224" i="10"/>
  <c r="L226" i="10"/>
  <c r="L229" i="10"/>
  <c r="N229" i="10" s="1"/>
  <c r="O229" i="10" s="1"/>
  <c r="L232" i="10"/>
  <c r="N232" i="10" s="1"/>
  <c r="O232" i="10" s="1"/>
  <c r="L253" i="10"/>
  <c r="N253" i="10" s="1"/>
  <c r="M256" i="10"/>
  <c r="L261" i="10"/>
  <c r="L264" i="10"/>
  <c r="L268" i="10"/>
  <c r="N268" i="10" s="1"/>
  <c r="M271" i="10"/>
  <c r="L278" i="10"/>
  <c r="N278" i="10" s="1"/>
  <c r="O278" i="10" s="1"/>
  <c r="L281" i="10"/>
  <c r="N281" i="10" s="1"/>
  <c r="O281" i="10" s="1"/>
  <c r="M282" i="10"/>
  <c r="M285" i="10"/>
  <c r="L289" i="10"/>
  <c r="M290" i="10"/>
  <c r="M296" i="10"/>
  <c r="L301" i="10"/>
  <c r="N301" i="10" s="1"/>
  <c r="M234" i="10"/>
  <c r="M237" i="10"/>
  <c r="M240" i="10"/>
  <c r="L245" i="10"/>
  <c r="M248" i="10"/>
  <c r="L250" i="10"/>
  <c r="M258" i="10"/>
  <c r="M266" i="10"/>
  <c r="L269" i="10"/>
  <c r="N269" i="10" s="1"/>
  <c r="O269" i="10" s="1"/>
  <c r="M275" i="10"/>
  <c r="M283" i="10"/>
  <c r="L286" i="10"/>
  <c r="L291" i="10"/>
  <c r="N291" i="10" s="1"/>
  <c r="O291" i="10" s="1"/>
  <c r="M294" i="10"/>
  <c r="M297" i="10"/>
  <c r="M298" i="10"/>
  <c r="L217" i="10"/>
  <c r="M239" i="10"/>
  <c r="L244" i="10"/>
  <c r="L270" i="10"/>
  <c r="N270" i="10" s="1"/>
  <c r="M272" i="10"/>
  <c r="M276" i="10"/>
  <c r="M279" i="10"/>
  <c r="L284" i="10"/>
  <c r="N284" i="10" s="1"/>
  <c r="O284" i="10" s="1"/>
  <c r="L287" i="10"/>
  <c r="N287" i="10" s="1"/>
  <c r="O287" i="10" s="1"/>
  <c r="M205" i="10"/>
  <c r="L211" i="10"/>
  <c r="N211" i="10" s="1"/>
  <c r="O211" i="10" s="1"/>
  <c r="M229" i="10"/>
  <c r="L263" i="10"/>
  <c r="L279" i="10"/>
  <c r="N279" i="10" s="1"/>
  <c r="M291" i="10"/>
  <c r="M301" i="10"/>
  <c r="M304" i="10"/>
  <c r="L306" i="10"/>
  <c r="N306" i="10" s="1"/>
  <c r="O306" i="10" s="1"/>
  <c r="L309" i="10"/>
  <c r="N309" i="10" s="1"/>
  <c r="M311" i="10"/>
  <c r="L316" i="10"/>
  <c r="N316" i="10" s="1"/>
  <c r="O316" i="10" s="1"/>
  <c r="L319" i="10"/>
  <c r="N319" i="10" s="1"/>
  <c r="M324" i="10"/>
  <c r="M328" i="10"/>
  <c r="M332" i="10"/>
  <c r="L336" i="10"/>
  <c r="N336" i="10" s="1"/>
  <c r="O336" i="10" s="1"/>
  <c r="L206" i="10"/>
  <c r="N206" i="10" s="1"/>
  <c r="O206" i="10" s="1"/>
  <c r="L225" i="10"/>
  <c r="L234" i="10"/>
  <c r="M255" i="10"/>
  <c r="M284" i="10"/>
  <c r="M287" i="10"/>
  <c r="L290" i="10"/>
  <c r="N290" i="10" s="1"/>
  <c r="O290" i="10" s="1"/>
  <c r="L296" i="10"/>
  <c r="N296" i="10" s="1"/>
  <c r="O296" i="10" s="1"/>
  <c r="L300" i="10"/>
  <c r="N300" i="10" s="1"/>
  <c r="L305" i="10"/>
  <c r="N305" i="10" s="1"/>
  <c r="M306" i="10"/>
  <c r="M309" i="10"/>
  <c r="L312" i="10"/>
  <c r="N312" i="10" s="1"/>
  <c r="M316" i="10"/>
  <c r="M319" i="10"/>
  <c r="L325" i="10"/>
  <c r="N325" i="10" s="1"/>
  <c r="L333" i="10"/>
  <c r="N333" i="10" s="1"/>
  <c r="O333" i="10" s="1"/>
  <c r="M336" i="10"/>
  <c r="M340" i="10"/>
  <c r="M217" i="10"/>
  <c r="M226" i="10"/>
  <c r="L247" i="10"/>
  <c r="N247" i="10" s="1"/>
  <c r="O247" i="10" s="1"/>
  <c r="L260" i="10"/>
  <c r="N260" i="10" s="1"/>
  <c r="O260" i="10" s="1"/>
  <c r="M264" i="10"/>
  <c r="L276" i="10"/>
  <c r="L295" i="10"/>
  <c r="L299" i="10"/>
  <c r="N299" i="10" s="1"/>
  <c r="M305" i="10"/>
  <c r="M312" i="10"/>
  <c r="L317" i="10"/>
  <c r="N317" i="10" s="1"/>
  <c r="L320" i="10"/>
  <c r="N320" i="10" s="1"/>
  <c r="O320" i="10" s="1"/>
  <c r="M325" i="10"/>
  <c r="L329" i="10"/>
  <c r="N329" i="10" s="1"/>
  <c r="M333" i="10"/>
  <c r="M208" i="10"/>
  <c r="L231" i="10"/>
  <c r="N231" i="10" s="1"/>
  <c r="O231" i="10" s="1"/>
  <c r="L248" i="10"/>
  <c r="M261" i="10"/>
  <c r="M286" i="10"/>
  <c r="L298" i="10"/>
  <c r="M307" i="10"/>
  <c r="M310" i="10"/>
  <c r="L313" i="10"/>
  <c r="L314" i="10"/>
  <c r="N314" i="10" s="1"/>
  <c r="L321" i="10"/>
  <c r="N321" i="10" s="1"/>
  <c r="M322" i="10"/>
  <c r="M326" i="10"/>
  <c r="M330" i="10"/>
  <c r="M334" i="10"/>
  <c r="M337" i="10"/>
  <c r="M338" i="10"/>
  <c r="L204" i="10"/>
  <c r="M209" i="10"/>
  <c r="M232" i="10"/>
  <c r="L258" i="10"/>
  <c r="N258" i="10" s="1"/>
  <c r="O258" i="10" s="1"/>
  <c r="L275" i="10"/>
  <c r="L277" i="10"/>
  <c r="N277" i="10" s="1"/>
  <c r="M280" i="10"/>
  <c r="L282" i="10"/>
  <c r="N282" i="10" s="1"/>
  <c r="L285" i="10"/>
  <c r="N285" i="10" s="1"/>
  <c r="O285" i="10" s="1"/>
  <c r="L292" i="10"/>
  <c r="L302" i="10"/>
  <c r="M303" i="10"/>
  <c r="M308" i="10"/>
  <c r="L315" i="10"/>
  <c r="M318" i="10"/>
  <c r="M323" i="10"/>
  <c r="M327" i="10"/>
  <c r="M331" i="10"/>
  <c r="M335" i="10"/>
  <c r="L339" i="10"/>
  <c r="N339" i="10" s="1"/>
  <c r="O339" i="10" s="1"/>
  <c r="L266" i="10"/>
  <c r="N266" i="10" s="1"/>
  <c r="O266" i="10" s="1"/>
  <c r="L272" i="10"/>
  <c r="M293" i="10"/>
  <c r="L303" i="10"/>
  <c r="N303" i="10" s="1"/>
  <c r="L335" i="10"/>
  <c r="L337" i="10"/>
  <c r="N337" i="10" s="1"/>
  <c r="M339" i="10"/>
  <c r="L343" i="10"/>
  <c r="N343" i="10" s="1"/>
  <c r="M347" i="10"/>
  <c r="M350" i="10"/>
  <c r="M353" i="10"/>
  <c r="L355" i="10"/>
  <c r="N355" i="10" s="1"/>
  <c r="O355" i="10" s="1"/>
  <c r="M358" i="10"/>
  <c r="M363" i="10"/>
  <c r="L367" i="10"/>
  <c r="N367" i="10" s="1"/>
  <c r="O367" i="10" s="1"/>
  <c r="L371" i="10"/>
  <c r="N371" i="10" s="1"/>
  <c r="O371" i="10" s="1"/>
  <c r="M374" i="10"/>
  <c r="M379" i="10"/>
  <c r="L383" i="10"/>
  <c r="N383" i="10" s="1"/>
  <c r="M244" i="10"/>
  <c r="M278" i="10"/>
  <c r="L318" i="10"/>
  <c r="M320" i="10"/>
  <c r="L331" i="10"/>
  <c r="N331" i="10" s="1"/>
  <c r="O331" i="10" s="1"/>
  <c r="M343" i="10"/>
  <c r="M355" i="10"/>
  <c r="L359" i="10"/>
  <c r="N359" i="10" s="1"/>
  <c r="L364" i="10"/>
  <c r="N364" i="10" s="1"/>
  <c r="M367" i="10"/>
  <c r="M371" i="10"/>
  <c r="L375" i="10"/>
  <c r="L380" i="10"/>
  <c r="M383" i="10"/>
  <c r="L219" i="10"/>
  <c r="N219" i="10" s="1"/>
  <c r="O219" i="10" s="1"/>
  <c r="L257" i="10"/>
  <c r="N257" i="10" s="1"/>
  <c r="O257" i="10" s="1"/>
  <c r="M268" i="10"/>
  <c r="L283" i="10"/>
  <c r="N283" i="10" s="1"/>
  <c r="L294" i="10"/>
  <c r="N294" i="10" s="1"/>
  <c r="O294" i="10" s="1"/>
  <c r="L297" i="10"/>
  <c r="L308" i="10"/>
  <c r="N308" i="10" s="1"/>
  <c r="O308" i="10" s="1"/>
  <c r="L310" i="10"/>
  <c r="N310" i="10" s="1"/>
  <c r="O310" i="10" s="1"/>
  <c r="M314" i="10"/>
  <c r="L327" i="10"/>
  <c r="N327" i="10" s="1"/>
  <c r="M329" i="10"/>
  <c r="L344" i="10"/>
  <c r="N344" i="10" s="1"/>
  <c r="L348" i="10"/>
  <c r="L351" i="10"/>
  <c r="N351" i="10" s="1"/>
  <c r="M359" i="10"/>
  <c r="M364" i="10"/>
  <c r="L372" i="10"/>
  <c r="M375" i="10"/>
  <c r="M380" i="10"/>
  <c r="M202" i="10"/>
  <c r="M236" i="10"/>
  <c r="L203" i="10"/>
  <c r="N203" i="10" s="1"/>
  <c r="M223" i="10"/>
  <c r="L237" i="10"/>
  <c r="N237" i="10" s="1"/>
  <c r="O237" i="10" s="1"/>
  <c r="M269" i="10"/>
  <c r="L304" i="10"/>
  <c r="N304" i="10" s="1"/>
  <c r="L334" i="10"/>
  <c r="N334" i="10" s="1"/>
  <c r="O334" i="10" s="1"/>
  <c r="L340" i="10"/>
  <c r="N340" i="10" s="1"/>
  <c r="L341" i="10"/>
  <c r="N341" i="10" s="1"/>
  <c r="L346" i="10"/>
  <c r="L213" i="10"/>
  <c r="N213" i="10" s="1"/>
  <c r="O213" i="10" s="1"/>
  <c r="M253" i="10"/>
  <c r="M281" i="10"/>
  <c r="M289" i="10"/>
  <c r="L311" i="10"/>
  <c r="M313" i="10"/>
  <c r="L322" i="10"/>
  <c r="L324" i="10"/>
  <c r="N324" i="10" s="1"/>
  <c r="O324" i="10" s="1"/>
  <c r="M342" i="10"/>
  <c r="L347" i="10"/>
  <c r="N347" i="10" s="1"/>
  <c r="L350" i="10"/>
  <c r="N350" i="10" s="1"/>
  <c r="O350" i="10" s="1"/>
  <c r="L353" i="10"/>
  <c r="M354" i="10"/>
  <c r="L358" i="10"/>
  <c r="M361" i="10"/>
  <c r="L363" i="10"/>
  <c r="N363" i="10" s="1"/>
  <c r="O363" i="10" s="1"/>
  <c r="M366" i="10"/>
  <c r="M369" i="10"/>
  <c r="M370" i="10"/>
  <c r="L374" i="10"/>
  <c r="N374" i="10" s="1"/>
  <c r="M377" i="10"/>
  <c r="L379" i="10"/>
  <c r="M382" i="10"/>
  <c r="L240" i="10"/>
  <c r="N240" i="10" s="1"/>
  <c r="M292" i="10"/>
  <c r="M302" i="10"/>
  <c r="M341" i="10"/>
  <c r="M345" i="10"/>
  <c r="L360" i="10"/>
  <c r="N360" i="10" s="1"/>
  <c r="O360" i="10" s="1"/>
  <c r="L368" i="10"/>
  <c r="N368" i="10" s="1"/>
  <c r="L381" i="10"/>
  <c r="N381" i="10" s="1"/>
  <c r="M295" i="10"/>
  <c r="L326" i="10"/>
  <c r="N326" i="10" s="1"/>
  <c r="O326" i="10" s="1"/>
  <c r="L332" i="10"/>
  <c r="N332" i="10" s="1"/>
  <c r="O332" i="10" s="1"/>
  <c r="L338" i="10"/>
  <c r="N338" i="10" s="1"/>
  <c r="L349" i="10"/>
  <c r="L352" i="10"/>
  <c r="N352" i="10" s="1"/>
  <c r="M360" i="10"/>
  <c r="L365" i="10"/>
  <c r="M368" i="10"/>
  <c r="L373" i="10"/>
  <c r="N373" i="10" s="1"/>
  <c r="O373" i="10" s="1"/>
  <c r="L376" i="10"/>
  <c r="M381" i="10"/>
  <c r="L252" i="10"/>
  <c r="M315" i="10"/>
  <c r="M321" i="10"/>
  <c r="M346" i="10"/>
  <c r="M349" i="10"/>
  <c r="M352" i="10"/>
  <c r="L357" i="10"/>
  <c r="N357" i="10" s="1"/>
  <c r="O357" i="10" s="1"/>
  <c r="L362" i="10"/>
  <c r="N362" i="10" s="1"/>
  <c r="M365" i="10"/>
  <c r="M373" i="10"/>
  <c r="M376" i="10"/>
  <c r="L378" i="10"/>
  <c r="N378" i="10" s="1"/>
  <c r="L366" i="10"/>
  <c r="N366" i="10" s="1"/>
  <c r="L369" i="10"/>
  <c r="N369" i="10" s="1"/>
  <c r="O369" i="10" s="1"/>
  <c r="L377" i="10"/>
  <c r="M385" i="10"/>
  <c r="M386" i="10"/>
  <c r="M344" i="10"/>
  <c r="L354" i="10"/>
  <c r="N354" i="10" s="1"/>
  <c r="M357" i="10"/>
  <c r="M362" i="10"/>
  <c r="L370" i="10"/>
  <c r="N370" i="10" s="1"/>
  <c r="O370" i="10" s="1"/>
  <c r="M378" i="10"/>
  <c r="L384" i="10"/>
  <c r="M317" i="10"/>
  <c r="O317" i="10" s="1"/>
  <c r="L323" i="10"/>
  <c r="N323" i="10" s="1"/>
  <c r="O323" i="10" s="1"/>
  <c r="L328" i="10"/>
  <c r="N328" i="10" s="1"/>
  <c r="L342" i="10"/>
  <c r="M348" i="10"/>
  <c r="M351" i="10"/>
  <c r="L356" i="10"/>
  <c r="M372" i="10"/>
  <c r="M384" i="10"/>
  <c r="M270" i="10"/>
  <c r="M288" i="10"/>
  <c r="M299" i="10"/>
  <c r="M356" i="10"/>
  <c r="L307" i="10"/>
  <c r="L330" i="10"/>
  <c r="N330" i="10" s="1"/>
  <c r="O330" i="10" s="1"/>
  <c r="L385" i="10"/>
  <c r="N385" i="10" s="1"/>
  <c r="L386" i="10"/>
  <c r="N386" i="10" s="1"/>
  <c r="O386" i="10" s="1"/>
  <c r="L345" i="10"/>
  <c r="N345" i="10" s="1"/>
  <c r="O345" i="10" s="1"/>
  <c r="L361" i="10"/>
  <c r="N361" i="10" s="1"/>
  <c r="O361" i="10" s="1"/>
  <c r="L382" i="10"/>
  <c r="S37" i="10"/>
  <c r="S171" i="10"/>
  <c r="S34" i="10"/>
  <c r="S126" i="10"/>
  <c r="S59" i="10"/>
  <c r="S383" i="9"/>
  <c r="S199" i="9"/>
  <c r="S125" i="9"/>
  <c r="S294" i="9"/>
  <c r="S288" i="9"/>
  <c r="S300" i="9"/>
  <c r="S279" i="9"/>
  <c r="S357" i="9"/>
  <c r="S306" i="9"/>
  <c r="S328" i="9"/>
  <c r="S382" i="9"/>
  <c r="S329" i="9"/>
  <c r="S380" i="9"/>
  <c r="S220" i="9"/>
  <c r="S292" i="9"/>
  <c r="S150" i="9"/>
  <c r="S271" i="9"/>
  <c r="S233" i="9"/>
  <c r="S173" i="10"/>
  <c r="S167" i="10"/>
  <c r="S377" i="9"/>
  <c r="S365" i="9"/>
  <c r="S298" i="9"/>
  <c r="S353" i="9"/>
  <c r="S204" i="9"/>
  <c r="S254" i="9"/>
  <c r="S282" i="9"/>
  <c r="S337" i="9"/>
  <c r="S217" i="9"/>
  <c r="S221" i="9"/>
  <c r="S213" i="9"/>
  <c r="S208" i="9"/>
  <c r="S274" i="9"/>
  <c r="S180" i="9"/>
  <c r="S375" i="9"/>
  <c r="S304" i="9"/>
  <c r="S251" i="9"/>
  <c r="S312" i="9"/>
  <c r="S324" i="9"/>
  <c r="S320" i="9"/>
  <c r="S205" i="9"/>
  <c r="S345" i="9"/>
  <c r="S264" i="9"/>
  <c r="S319" i="9"/>
  <c r="S219" i="9"/>
  <c r="S263" i="9"/>
  <c r="S131" i="9"/>
  <c r="S309" i="9"/>
  <c r="S369" i="9"/>
  <c r="S330" i="9"/>
  <c r="S343" i="9"/>
  <c r="S91" i="9"/>
  <c r="S224" i="9"/>
  <c r="S242" i="9"/>
  <c r="S332" i="9"/>
  <c r="S227" i="9"/>
  <c r="S269" i="9"/>
  <c r="S202" i="9"/>
  <c r="S293" i="9"/>
  <c r="K203" i="9"/>
  <c r="K207" i="9"/>
  <c r="J210" i="9"/>
  <c r="J218" i="9"/>
  <c r="K226" i="9"/>
  <c r="K230" i="9"/>
  <c r="K232" i="9"/>
  <c r="J237" i="9"/>
  <c r="J239" i="9"/>
  <c r="K246" i="9"/>
  <c r="J255" i="9"/>
  <c r="J257" i="9"/>
  <c r="J259" i="9"/>
  <c r="J262" i="9"/>
  <c r="K263" i="9"/>
  <c r="K265" i="9"/>
  <c r="K267" i="9"/>
  <c r="J269" i="9"/>
  <c r="J202" i="9"/>
  <c r="J204" i="9"/>
  <c r="K210" i="9"/>
  <c r="J216" i="9"/>
  <c r="K218" i="9"/>
  <c r="J224" i="9"/>
  <c r="J229" i="9"/>
  <c r="J235" i="9"/>
  <c r="K237" i="9"/>
  <c r="K239" i="9"/>
  <c r="J242" i="9"/>
  <c r="J254" i="9"/>
  <c r="K255" i="9"/>
  <c r="K257" i="9"/>
  <c r="K259" i="9"/>
  <c r="K262" i="9"/>
  <c r="J268" i="9"/>
  <c r="K269" i="9"/>
  <c r="J273" i="9"/>
  <c r="K275" i="9"/>
  <c r="K202" i="9"/>
  <c r="K204" i="9"/>
  <c r="J206" i="9"/>
  <c r="J208" i="9"/>
  <c r="J214" i="9"/>
  <c r="K216" i="9"/>
  <c r="J222" i="9"/>
  <c r="K224" i="9"/>
  <c r="K229" i="9"/>
  <c r="K235" i="9"/>
  <c r="K242" i="9"/>
  <c r="J245" i="9"/>
  <c r="J247" i="9"/>
  <c r="J249" i="9"/>
  <c r="J251" i="9"/>
  <c r="K254" i="9"/>
  <c r="J260" i="9"/>
  <c r="J264" i="9"/>
  <c r="J266" i="9"/>
  <c r="K268" i="9"/>
  <c r="J271" i="9"/>
  <c r="K273" i="9"/>
  <c r="K206" i="9"/>
  <c r="K208" i="9"/>
  <c r="K214" i="9"/>
  <c r="K222" i="9"/>
  <c r="J227" i="9"/>
  <c r="J233" i="9"/>
  <c r="J236" i="9"/>
  <c r="J240" i="9"/>
  <c r="K245" i="9"/>
  <c r="K247" i="9"/>
  <c r="K249" i="9"/>
  <c r="K251" i="9"/>
  <c r="J256" i="9"/>
  <c r="J258" i="9"/>
  <c r="K260" i="9"/>
  <c r="J261" i="9"/>
  <c r="K264" i="9"/>
  <c r="K266" i="9"/>
  <c r="K271" i="9"/>
  <c r="J211" i="9"/>
  <c r="J213" i="9"/>
  <c r="J217" i="9"/>
  <c r="J219" i="9"/>
  <c r="J221" i="9"/>
  <c r="J225" i="9"/>
  <c r="K227" i="9"/>
  <c r="J231" i="9"/>
  <c r="K233" i="9"/>
  <c r="K236" i="9"/>
  <c r="K240" i="9"/>
  <c r="J243" i="9"/>
  <c r="J252" i="9"/>
  <c r="K256" i="9"/>
  <c r="K258" i="9"/>
  <c r="K261" i="9"/>
  <c r="J274" i="9"/>
  <c r="J209" i="9"/>
  <c r="K211" i="9"/>
  <c r="K213" i="9"/>
  <c r="K217" i="9"/>
  <c r="K219" i="9"/>
  <c r="K221" i="9"/>
  <c r="K225" i="9"/>
  <c r="J228" i="9"/>
  <c r="K231" i="9"/>
  <c r="J238" i="9"/>
  <c r="K243" i="9"/>
  <c r="J248" i="9"/>
  <c r="J250" i="9"/>
  <c r="K252" i="9"/>
  <c r="J253" i="9"/>
  <c r="J272" i="9"/>
  <c r="K274" i="9"/>
  <c r="J205" i="9"/>
  <c r="K209" i="9"/>
  <c r="J212" i="9"/>
  <c r="J215" i="9"/>
  <c r="J220" i="9"/>
  <c r="J223" i="9"/>
  <c r="K228" i="9"/>
  <c r="J234" i="9"/>
  <c r="K238" i="9"/>
  <c r="J241" i="9"/>
  <c r="J244" i="9"/>
  <c r="K248" i="9"/>
  <c r="K250" i="9"/>
  <c r="K253" i="9"/>
  <c r="J270" i="9"/>
  <c r="K272" i="9"/>
  <c r="K212" i="9"/>
  <c r="J279" i="9"/>
  <c r="J282" i="9"/>
  <c r="K285" i="9"/>
  <c r="J288" i="9"/>
  <c r="J293" i="9"/>
  <c r="K295" i="9"/>
  <c r="K297" i="9"/>
  <c r="K303" i="9"/>
  <c r="J311" i="9"/>
  <c r="J313" i="9"/>
  <c r="K316" i="9"/>
  <c r="J319" i="9"/>
  <c r="K322" i="9"/>
  <c r="K324" i="9"/>
  <c r="J332" i="9"/>
  <c r="J334" i="9"/>
  <c r="K220" i="9"/>
  <c r="K241" i="9"/>
  <c r="J277" i="9"/>
  <c r="K279" i="9"/>
  <c r="K282" i="9"/>
  <c r="K288" i="9"/>
  <c r="J291" i="9"/>
  <c r="K293" i="9"/>
  <c r="J301" i="9"/>
  <c r="J309" i="9"/>
  <c r="K311" i="9"/>
  <c r="K313" i="9"/>
  <c r="J315" i="9"/>
  <c r="K319" i="9"/>
  <c r="J330" i="9"/>
  <c r="K332" i="9"/>
  <c r="K334" i="9"/>
  <c r="J226" i="9"/>
  <c r="K277" i="9"/>
  <c r="J283" i="9"/>
  <c r="J286" i="9"/>
  <c r="K291" i="9"/>
  <c r="J299" i="9"/>
  <c r="K301" i="9"/>
  <c r="J304" i="9"/>
  <c r="J307" i="9"/>
  <c r="K309" i="9"/>
  <c r="K315" i="9"/>
  <c r="J317" i="9"/>
  <c r="J321" i="9"/>
  <c r="J325" i="9"/>
  <c r="J327" i="9"/>
  <c r="K330" i="9"/>
  <c r="J336" i="9"/>
  <c r="J230" i="9"/>
  <c r="J263" i="9"/>
  <c r="J265" i="9"/>
  <c r="J267" i="9"/>
  <c r="J275" i="9"/>
  <c r="J280" i="9"/>
  <c r="K283" i="9"/>
  <c r="K286" i="9"/>
  <c r="J296" i="9"/>
  <c r="K299" i="9"/>
  <c r="K304" i="9"/>
  <c r="K307" i="9"/>
  <c r="K317" i="9"/>
  <c r="K321" i="9"/>
  <c r="K325" i="9"/>
  <c r="K327" i="9"/>
  <c r="J329" i="9"/>
  <c r="K336" i="9"/>
  <c r="J203" i="9"/>
  <c r="K205" i="9"/>
  <c r="J207" i="9"/>
  <c r="J232" i="9"/>
  <c r="J276" i="9"/>
  <c r="K280" i="9"/>
  <c r="J284" i="9"/>
  <c r="J289" i="9"/>
  <c r="J290" i="9"/>
  <c r="J294" i="9"/>
  <c r="K296" i="9"/>
  <c r="J302" i="9"/>
  <c r="J312" i="9"/>
  <c r="J323" i="9"/>
  <c r="K329" i="9"/>
  <c r="J333" i="9"/>
  <c r="K215" i="9"/>
  <c r="K234" i="9"/>
  <c r="K244" i="9"/>
  <c r="J246" i="9"/>
  <c r="K276" i="9"/>
  <c r="J278" i="9"/>
  <c r="J281" i="9"/>
  <c r="K284" i="9"/>
  <c r="J287" i="9"/>
  <c r="K289" i="9"/>
  <c r="K290" i="9"/>
  <c r="J292" i="9"/>
  <c r="K294" i="9"/>
  <c r="K302" i="9"/>
  <c r="J306" i="9"/>
  <c r="J310" i="9"/>
  <c r="K312" i="9"/>
  <c r="J314" i="9"/>
  <c r="J318" i="9"/>
  <c r="J320" i="9"/>
  <c r="K323" i="9"/>
  <c r="J328" i="9"/>
  <c r="J331" i="9"/>
  <c r="K333" i="9"/>
  <c r="J335" i="9"/>
  <c r="K223" i="9"/>
  <c r="K278" i="9"/>
  <c r="K281" i="9"/>
  <c r="K287" i="9"/>
  <c r="K292" i="9"/>
  <c r="J298" i="9"/>
  <c r="J300" i="9"/>
  <c r="J305" i="9"/>
  <c r="K306" i="9"/>
  <c r="J308" i="9"/>
  <c r="K310" i="9"/>
  <c r="K314" i="9"/>
  <c r="K318" i="9"/>
  <c r="K320" i="9"/>
  <c r="J326" i="9"/>
  <c r="K328" i="9"/>
  <c r="K331" i="9"/>
  <c r="K335" i="9"/>
  <c r="J297" i="9"/>
  <c r="J337" i="9"/>
  <c r="J346" i="9"/>
  <c r="J348" i="9"/>
  <c r="K352" i="9"/>
  <c r="J379" i="9"/>
  <c r="J384" i="9"/>
  <c r="J386" i="9"/>
  <c r="J303" i="9"/>
  <c r="K305" i="9"/>
  <c r="K337" i="9"/>
  <c r="J341" i="9"/>
  <c r="K346" i="9"/>
  <c r="K348" i="9"/>
  <c r="J351" i="9"/>
  <c r="J353" i="9"/>
  <c r="J354" i="9"/>
  <c r="J364" i="9"/>
  <c r="J372" i="9"/>
  <c r="K379" i="9"/>
  <c r="J381" i="9"/>
  <c r="J383" i="9"/>
  <c r="K384" i="9"/>
  <c r="K386" i="9"/>
  <c r="J339" i="9"/>
  <c r="K341" i="9"/>
  <c r="J343" i="9"/>
  <c r="K351" i="9"/>
  <c r="K353" i="9"/>
  <c r="K354" i="9"/>
  <c r="J356" i="9"/>
  <c r="J363" i="9"/>
  <c r="K364" i="9"/>
  <c r="J371" i="9"/>
  <c r="K372" i="9"/>
  <c r="K381" i="9"/>
  <c r="K383" i="9"/>
  <c r="K339" i="9"/>
  <c r="K343" i="9"/>
  <c r="K356" i="9"/>
  <c r="J358" i="9"/>
  <c r="K363" i="9"/>
  <c r="J366" i="9"/>
  <c r="K371" i="9"/>
  <c r="J374" i="9"/>
  <c r="J345" i="9"/>
  <c r="J347" i="9"/>
  <c r="J355" i="9"/>
  <c r="K358" i="9"/>
  <c r="J360" i="9"/>
  <c r="K366" i="9"/>
  <c r="J368" i="9"/>
  <c r="K374" i="9"/>
  <c r="J376" i="9"/>
  <c r="J378" i="9"/>
  <c r="J385" i="9"/>
  <c r="K270" i="9"/>
  <c r="K298" i="9"/>
  <c r="K300" i="9"/>
  <c r="J340" i="9"/>
  <c r="J342" i="9"/>
  <c r="K345" i="9"/>
  <c r="K347" i="9"/>
  <c r="K355" i="9"/>
  <c r="J357" i="9"/>
  <c r="K360" i="9"/>
  <c r="J365" i="9"/>
  <c r="K368" i="9"/>
  <c r="J373" i="9"/>
  <c r="K376" i="9"/>
  <c r="K378" i="9"/>
  <c r="K385" i="9"/>
  <c r="J285" i="9"/>
  <c r="K308" i="9"/>
  <c r="J316" i="9"/>
  <c r="J322" i="9"/>
  <c r="J338" i="9"/>
  <c r="K340" i="9"/>
  <c r="K342" i="9"/>
  <c r="J344" i="9"/>
  <c r="J349" i="9"/>
  <c r="J350" i="9"/>
  <c r="K357" i="9"/>
  <c r="J359" i="9"/>
  <c r="J361" i="9"/>
  <c r="J362" i="9"/>
  <c r="K365" i="9"/>
  <c r="J367" i="9"/>
  <c r="J369" i="9"/>
  <c r="J370" i="9"/>
  <c r="K373" i="9"/>
  <c r="J375" i="9"/>
  <c r="J377" i="9"/>
  <c r="J380" i="9"/>
  <c r="J382" i="9"/>
  <c r="J324" i="9"/>
  <c r="K350" i="9"/>
  <c r="J352" i="9"/>
  <c r="K375" i="9"/>
  <c r="K377" i="9"/>
  <c r="K362" i="9"/>
  <c r="K349" i="9"/>
  <c r="K359" i="9"/>
  <c r="K370" i="9"/>
  <c r="J295" i="9"/>
  <c r="K361" i="9"/>
  <c r="K338" i="9"/>
  <c r="K344" i="9"/>
  <c r="K367" i="9"/>
  <c r="K380" i="9"/>
  <c r="K382" i="9"/>
  <c r="K326" i="9"/>
  <c r="K369" i="9"/>
  <c r="S116" i="9"/>
  <c r="S186" i="9"/>
  <c r="S102" i="9"/>
  <c r="S89" i="9"/>
  <c r="S149" i="9"/>
  <c r="S352" i="9"/>
  <c r="S237" i="9"/>
  <c r="S356" i="9"/>
  <c r="S232" i="9"/>
  <c r="S244" i="9"/>
  <c r="S218" i="9"/>
  <c r="S223" i="9"/>
  <c r="S270" i="9"/>
  <c r="S250" i="9"/>
  <c r="S318" i="9"/>
  <c r="S333" i="9"/>
  <c r="S211" i="9"/>
  <c r="S272" i="9"/>
  <c r="S284" i="9"/>
  <c r="L205" i="9"/>
  <c r="M209" i="9"/>
  <c r="L212" i="9"/>
  <c r="N212" i="9" s="1"/>
  <c r="L215" i="9"/>
  <c r="N215" i="9" s="1"/>
  <c r="L220" i="9"/>
  <c r="N220" i="9" s="1"/>
  <c r="L223" i="9"/>
  <c r="M228" i="9"/>
  <c r="L234" i="9"/>
  <c r="N234" i="9" s="1"/>
  <c r="M238" i="9"/>
  <c r="L241" i="9"/>
  <c r="L244" i="9"/>
  <c r="N244" i="9" s="1"/>
  <c r="M248" i="9"/>
  <c r="M250" i="9"/>
  <c r="M253" i="9"/>
  <c r="L270" i="9"/>
  <c r="M272" i="9"/>
  <c r="L203" i="9"/>
  <c r="M205" i="9"/>
  <c r="L207" i="9"/>
  <c r="N207" i="9" s="1"/>
  <c r="M212" i="9"/>
  <c r="M215" i="9"/>
  <c r="M220" i="9"/>
  <c r="M223" i="9"/>
  <c r="L226" i="9"/>
  <c r="N226" i="9" s="1"/>
  <c r="L230" i="9"/>
  <c r="N230" i="9" s="1"/>
  <c r="L232" i="9"/>
  <c r="M234" i="9"/>
  <c r="M241" i="9"/>
  <c r="M244" i="9"/>
  <c r="L246" i="9"/>
  <c r="L263" i="9"/>
  <c r="L265" i="9"/>
  <c r="L267" i="9"/>
  <c r="M270" i="9"/>
  <c r="M203" i="9"/>
  <c r="M207" i="9"/>
  <c r="L210" i="9"/>
  <c r="N210" i="9" s="1"/>
  <c r="L218" i="9"/>
  <c r="N218" i="9" s="1"/>
  <c r="M226" i="9"/>
  <c r="M230" i="9"/>
  <c r="M232" i="9"/>
  <c r="L237" i="9"/>
  <c r="L239" i="9"/>
  <c r="N239" i="9" s="1"/>
  <c r="M246" i="9"/>
  <c r="L255" i="9"/>
  <c r="N255" i="9" s="1"/>
  <c r="L257" i="9"/>
  <c r="L259" i="9"/>
  <c r="N259" i="9" s="1"/>
  <c r="L262" i="9"/>
  <c r="M263" i="9"/>
  <c r="M265" i="9"/>
  <c r="M267" i="9"/>
  <c r="L269" i="9"/>
  <c r="L202" i="9"/>
  <c r="N202" i="9" s="1"/>
  <c r="L204" i="9"/>
  <c r="N204" i="9" s="1"/>
  <c r="M210" i="9"/>
  <c r="L216" i="9"/>
  <c r="M218" i="9"/>
  <c r="L224" i="9"/>
  <c r="L229" i="9"/>
  <c r="N229" i="9" s="1"/>
  <c r="L235" i="9"/>
  <c r="M237" i="9"/>
  <c r="M239" i="9"/>
  <c r="L242" i="9"/>
  <c r="N242" i="9" s="1"/>
  <c r="L254" i="9"/>
  <c r="M255" i="9"/>
  <c r="M257" i="9"/>
  <c r="M259" i="9"/>
  <c r="M262" i="9"/>
  <c r="L268" i="9"/>
  <c r="N268" i="9" s="1"/>
  <c r="M269" i="9"/>
  <c r="L273" i="9"/>
  <c r="M202" i="9"/>
  <c r="M204" i="9"/>
  <c r="L206" i="9"/>
  <c r="N206" i="9" s="1"/>
  <c r="L208" i="9"/>
  <c r="L214" i="9"/>
  <c r="M216" i="9"/>
  <c r="L222" i="9"/>
  <c r="N222" i="9" s="1"/>
  <c r="M224" i="9"/>
  <c r="M229" i="9"/>
  <c r="M235" i="9"/>
  <c r="M242" i="9"/>
  <c r="L245" i="9"/>
  <c r="L247" i="9"/>
  <c r="L249" i="9"/>
  <c r="L251" i="9"/>
  <c r="N251" i="9" s="1"/>
  <c r="M254" i="9"/>
  <c r="L260" i="9"/>
  <c r="L264" i="9"/>
  <c r="L266" i="9"/>
  <c r="N266" i="9" s="1"/>
  <c r="M268" i="9"/>
  <c r="L271" i="9"/>
  <c r="M273" i="9"/>
  <c r="M206" i="9"/>
  <c r="M208" i="9"/>
  <c r="M214" i="9"/>
  <c r="M222" i="9"/>
  <c r="L227" i="9"/>
  <c r="N227" i="9" s="1"/>
  <c r="L233" i="9"/>
  <c r="L236" i="9"/>
  <c r="L240" i="9"/>
  <c r="N240" i="9" s="1"/>
  <c r="M245" i="9"/>
  <c r="M247" i="9"/>
  <c r="M249" i="9"/>
  <c r="M251" i="9"/>
  <c r="L256" i="9"/>
  <c r="L258" i="9"/>
  <c r="M260" i="9"/>
  <c r="L261" i="9"/>
  <c r="N261" i="9" s="1"/>
  <c r="M264" i="9"/>
  <c r="M266" i="9"/>
  <c r="M271" i="9"/>
  <c r="L211" i="9"/>
  <c r="L213" i="9"/>
  <c r="N213" i="9" s="1"/>
  <c r="L217" i="9"/>
  <c r="L219" i="9"/>
  <c r="L221" i="9"/>
  <c r="N221" i="9" s="1"/>
  <c r="L225" i="9"/>
  <c r="M227" i="9"/>
  <c r="L231" i="9"/>
  <c r="M233" i="9"/>
  <c r="M236" i="9"/>
  <c r="M240" i="9"/>
  <c r="L243" i="9"/>
  <c r="L252" i="9"/>
  <c r="N252" i="9" s="1"/>
  <c r="M256" i="9"/>
  <c r="M258" i="9"/>
  <c r="M261" i="9"/>
  <c r="L274" i="9"/>
  <c r="M231" i="9"/>
  <c r="M278" i="9"/>
  <c r="M281" i="9"/>
  <c r="M287" i="9"/>
  <c r="M292" i="9"/>
  <c r="L298" i="9"/>
  <c r="N298" i="9" s="1"/>
  <c r="L300" i="9"/>
  <c r="L305" i="9"/>
  <c r="M306" i="9"/>
  <c r="L308" i="9"/>
  <c r="N308" i="9" s="1"/>
  <c r="M310" i="9"/>
  <c r="M314" i="9"/>
  <c r="M318" i="9"/>
  <c r="M320" i="9"/>
  <c r="L326" i="9"/>
  <c r="M328" i="9"/>
  <c r="M331" i="9"/>
  <c r="M335" i="9"/>
  <c r="M243" i="9"/>
  <c r="L285" i="9"/>
  <c r="N285" i="9" s="1"/>
  <c r="L295" i="9"/>
  <c r="L297" i="9"/>
  <c r="M298" i="9"/>
  <c r="M300" i="9"/>
  <c r="L303" i="9"/>
  <c r="M305" i="9"/>
  <c r="M308" i="9"/>
  <c r="L316" i="9"/>
  <c r="N316" i="9" s="1"/>
  <c r="L322" i="9"/>
  <c r="N322" i="9" s="1"/>
  <c r="L324" i="9"/>
  <c r="N324" i="9" s="1"/>
  <c r="M326" i="9"/>
  <c r="L253" i="9"/>
  <c r="L279" i="9"/>
  <c r="L282" i="9"/>
  <c r="N282" i="9" s="1"/>
  <c r="M285" i="9"/>
  <c r="L288" i="9"/>
  <c r="N288" i="9" s="1"/>
  <c r="L293" i="9"/>
  <c r="M295" i="9"/>
  <c r="M297" i="9"/>
  <c r="M303" i="9"/>
  <c r="L311" i="9"/>
  <c r="L313" i="9"/>
  <c r="N313" i="9" s="1"/>
  <c r="M316" i="9"/>
  <c r="L319" i="9"/>
  <c r="N319" i="9" s="1"/>
  <c r="M322" i="9"/>
  <c r="M324" i="9"/>
  <c r="L332" i="9"/>
  <c r="L334" i="9"/>
  <c r="L228" i="9"/>
  <c r="L277" i="9"/>
  <c r="N277" i="9" s="1"/>
  <c r="M279" i="9"/>
  <c r="M282" i="9"/>
  <c r="M288" i="9"/>
  <c r="L291" i="9"/>
  <c r="N291" i="9" s="1"/>
  <c r="M293" i="9"/>
  <c r="L301" i="9"/>
  <c r="L309" i="9"/>
  <c r="N309" i="9" s="1"/>
  <c r="M311" i="9"/>
  <c r="M313" i="9"/>
  <c r="L315" i="9"/>
  <c r="M319" i="9"/>
  <c r="L330" i="9"/>
  <c r="N330" i="9" s="1"/>
  <c r="M332" i="9"/>
  <c r="M334" i="9"/>
  <c r="L209" i="9"/>
  <c r="M211" i="9"/>
  <c r="L275" i="9"/>
  <c r="N275" i="9" s="1"/>
  <c r="M277" i="9"/>
  <c r="L283" i="9"/>
  <c r="L286" i="9"/>
  <c r="M291" i="9"/>
  <c r="L299" i="9"/>
  <c r="N299" i="9" s="1"/>
  <c r="M301" i="9"/>
  <c r="L304" i="9"/>
  <c r="L307" i="9"/>
  <c r="N307" i="9" s="1"/>
  <c r="M309" i="9"/>
  <c r="M315" i="9"/>
  <c r="L317" i="9"/>
  <c r="L321" i="9"/>
  <c r="L325" i="9"/>
  <c r="L327" i="9"/>
  <c r="M330" i="9"/>
  <c r="L336" i="9"/>
  <c r="N336" i="9" s="1"/>
  <c r="M213" i="9"/>
  <c r="M217" i="9"/>
  <c r="M219" i="9"/>
  <c r="L238" i="9"/>
  <c r="L248" i="9"/>
  <c r="L250" i="9"/>
  <c r="N250" i="9" s="1"/>
  <c r="M252" i="9"/>
  <c r="M275" i="9"/>
  <c r="L280" i="9"/>
  <c r="N280" i="9" s="1"/>
  <c r="M283" i="9"/>
  <c r="M286" i="9"/>
  <c r="L296" i="9"/>
  <c r="N296" i="9" s="1"/>
  <c r="M299" i="9"/>
  <c r="M304" i="9"/>
  <c r="M307" i="9"/>
  <c r="M317" i="9"/>
  <c r="M321" i="9"/>
  <c r="M325" i="9"/>
  <c r="M327" i="9"/>
  <c r="L329" i="9"/>
  <c r="N329" i="9" s="1"/>
  <c r="M221" i="9"/>
  <c r="M225" i="9"/>
  <c r="L276" i="9"/>
  <c r="M280" i="9"/>
  <c r="L284" i="9"/>
  <c r="L289" i="9"/>
  <c r="L290" i="9"/>
  <c r="L294" i="9"/>
  <c r="M296" i="9"/>
  <c r="L302" i="9"/>
  <c r="L312" i="9"/>
  <c r="L323" i="9"/>
  <c r="N323" i="9" s="1"/>
  <c r="M329" i="9"/>
  <c r="L333" i="9"/>
  <c r="M336" i="9"/>
  <c r="L338" i="9"/>
  <c r="M340" i="9"/>
  <c r="M342" i="9"/>
  <c r="L344" i="9"/>
  <c r="N344" i="9" s="1"/>
  <c r="L349" i="9"/>
  <c r="L350" i="9"/>
  <c r="N350" i="9" s="1"/>
  <c r="M357" i="9"/>
  <c r="L359" i="9"/>
  <c r="N359" i="9" s="1"/>
  <c r="L361" i="9"/>
  <c r="L362" i="9"/>
  <c r="M365" i="9"/>
  <c r="L367" i="9"/>
  <c r="N367" i="9" s="1"/>
  <c r="L369" i="9"/>
  <c r="L370" i="9"/>
  <c r="N370" i="9" s="1"/>
  <c r="M373" i="9"/>
  <c r="L375" i="9"/>
  <c r="N375" i="9" s="1"/>
  <c r="L377" i="9"/>
  <c r="L380" i="9"/>
  <c r="L382" i="9"/>
  <c r="M338" i="9"/>
  <c r="M344" i="9"/>
  <c r="M349" i="9"/>
  <c r="M350" i="9"/>
  <c r="L352" i="9"/>
  <c r="M359" i="9"/>
  <c r="M361" i="9"/>
  <c r="M362" i="9"/>
  <c r="M367" i="9"/>
  <c r="M369" i="9"/>
  <c r="M370" i="9"/>
  <c r="M375" i="9"/>
  <c r="M377" i="9"/>
  <c r="M380" i="9"/>
  <c r="M382" i="9"/>
  <c r="M284" i="9"/>
  <c r="L337" i="9"/>
  <c r="L346" i="9"/>
  <c r="N346" i="9" s="1"/>
  <c r="L348" i="9"/>
  <c r="M352" i="9"/>
  <c r="L379" i="9"/>
  <c r="L384" i="9"/>
  <c r="L386" i="9"/>
  <c r="M274" i="9"/>
  <c r="M276" i="9"/>
  <c r="L278" i="9"/>
  <c r="N278" i="9" s="1"/>
  <c r="M290" i="9"/>
  <c r="L292" i="9"/>
  <c r="M294" i="9"/>
  <c r="M323" i="9"/>
  <c r="M337" i="9"/>
  <c r="L341" i="9"/>
  <c r="M346" i="9"/>
  <c r="M348" i="9"/>
  <c r="L351" i="9"/>
  <c r="L353" i="9"/>
  <c r="N353" i="9" s="1"/>
  <c r="L354" i="9"/>
  <c r="L364" i="9"/>
  <c r="L372" i="9"/>
  <c r="N372" i="9" s="1"/>
  <c r="M379" i="9"/>
  <c r="L381" i="9"/>
  <c r="L383" i="9"/>
  <c r="M384" i="9"/>
  <c r="M386" i="9"/>
  <c r="L272" i="9"/>
  <c r="L331" i="9"/>
  <c r="N331" i="9" s="1"/>
  <c r="M333" i="9"/>
  <c r="L335" i="9"/>
  <c r="N335" i="9" s="1"/>
  <c r="L339" i="9"/>
  <c r="M341" i="9"/>
  <c r="L343" i="9"/>
  <c r="N343" i="9" s="1"/>
  <c r="M351" i="9"/>
  <c r="M353" i="9"/>
  <c r="M354" i="9"/>
  <c r="L356" i="9"/>
  <c r="L363" i="9"/>
  <c r="N363" i="9" s="1"/>
  <c r="M364" i="9"/>
  <c r="L371" i="9"/>
  <c r="M372" i="9"/>
  <c r="M381" i="9"/>
  <c r="M383" i="9"/>
  <c r="M302" i="9"/>
  <c r="M339" i="9"/>
  <c r="M343" i="9"/>
  <c r="M356" i="9"/>
  <c r="L358" i="9"/>
  <c r="M363" i="9"/>
  <c r="L366" i="9"/>
  <c r="N366" i="9" s="1"/>
  <c r="M371" i="9"/>
  <c r="L374" i="9"/>
  <c r="L287" i="9"/>
  <c r="M289" i="9"/>
  <c r="L306" i="9"/>
  <c r="N306" i="9" s="1"/>
  <c r="O306" i="9" s="1"/>
  <c r="L310" i="9"/>
  <c r="M312" i="9"/>
  <c r="L314" i="9"/>
  <c r="L318" i="9"/>
  <c r="L320" i="9"/>
  <c r="L345" i="9"/>
  <c r="L347" i="9"/>
  <c r="L355" i="9"/>
  <c r="N355" i="9" s="1"/>
  <c r="M358" i="9"/>
  <c r="L360" i="9"/>
  <c r="M366" i="9"/>
  <c r="L368" i="9"/>
  <c r="M374" i="9"/>
  <c r="L376" i="9"/>
  <c r="L378" i="9"/>
  <c r="L385" i="9"/>
  <c r="N385" i="9" s="1"/>
  <c r="L373" i="9"/>
  <c r="L281" i="9"/>
  <c r="M360" i="9"/>
  <c r="M385" i="9"/>
  <c r="M345" i="9"/>
  <c r="M347" i="9"/>
  <c r="M368" i="9"/>
  <c r="M355" i="9"/>
  <c r="L357" i="9"/>
  <c r="M376" i="9"/>
  <c r="L328" i="9"/>
  <c r="N328" i="9" s="1"/>
  <c r="L340" i="9"/>
  <c r="L342" i="9"/>
  <c r="L365" i="9"/>
  <c r="M378" i="9"/>
  <c r="S94" i="9"/>
  <c r="S170" i="9"/>
  <c r="S151" i="9"/>
  <c r="S373" i="9"/>
  <c r="S290" i="9"/>
  <c r="S359" i="9"/>
  <c r="S305" i="9"/>
  <c r="S316" i="9"/>
  <c r="S295" i="9"/>
  <c r="S323" i="9"/>
  <c r="S303" i="9"/>
  <c r="S276" i="9"/>
  <c r="S278" i="9"/>
  <c r="S210" i="9"/>
  <c r="S283" i="9"/>
  <c r="S364" i="9"/>
  <c r="S385" i="9"/>
  <c r="S236" i="9"/>
  <c r="S360" i="9"/>
  <c r="S230" i="9"/>
  <c r="S215" i="9"/>
  <c r="S243" i="9"/>
  <c r="S350" i="9"/>
  <c r="S322" i="9"/>
  <c r="S257" i="9"/>
  <c r="S261" i="9"/>
  <c r="S335" i="9"/>
  <c r="S265" i="9"/>
  <c r="S326" i="9"/>
  <c r="S372" i="9"/>
  <c r="S255" i="9"/>
  <c r="S289" i="9"/>
  <c r="S367" i="9"/>
  <c r="S214" i="9"/>
  <c r="S225" i="9"/>
  <c r="S334" i="9"/>
  <c r="S296" i="9"/>
  <c r="S307" i="9"/>
  <c r="S308" i="9"/>
  <c r="S228" i="9"/>
  <c r="S336" i="9"/>
  <c r="S287" i="9"/>
  <c r="S349" i="9"/>
  <c r="S314" i="9"/>
  <c r="S325" i="9"/>
  <c r="S386" i="9"/>
  <c r="S374" i="9"/>
  <c r="S203" i="9"/>
  <c r="S268" i="9"/>
  <c r="S378" i="9"/>
  <c r="S366" i="9"/>
  <c r="S266" i="9"/>
  <c r="S368" i="9"/>
  <c r="S43" i="9"/>
  <c r="S207" i="9"/>
  <c r="S235" i="9"/>
  <c r="S346" i="9"/>
  <c r="S234" i="9"/>
  <c r="S245" i="9"/>
  <c r="S340" i="9"/>
  <c r="S216" i="9"/>
  <c r="S240" i="9"/>
  <c r="S253" i="9"/>
  <c r="S229" i="9"/>
  <c r="S248" i="9"/>
  <c r="S321" i="9"/>
  <c r="S260" i="9"/>
  <c r="S384" i="9"/>
  <c r="S376" i="9"/>
  <c r="S209" i="9"/>
  <c r="S362" i="9"/>
  <c r="S299" i="9"/>
  <c r="S348" i="9"/>
  <c r="S291" i="9"/>
  <c r="S351" i="9"/>
  <c r="S317" i="9"/>
  <c r="S286" i="9"/>
  <c r="S222" i="9"/>
  <c r="S370" i="9"/>
  <c r="S30" i="10"/>
  <c r="S191" i="10"/>
  <c r="S137" i="10"/>
  <c r="S142" i="10"/>
  <c r="S44" i="10"/>
  <c r="S74" i="10"/>
  <c r="S168" i="10"/>
  <c r="S27" i="10"/>
  <c r="S184" i="10"/>
  <c r="S123" i="10"/>
  <c r="S113" i="10"/>
  <c r="S106" i="10"/>
  <c r="S193" i="10"/>
  <c r="S70" i="10"/>
  <c r="S54" i="10"/>
  <c r="S119" i="10"/>
  <c r="S67" i="10"/>
  <c r="S188" i="10"/>
  <c r="S101" i="10"/>
  <c r="S144" i="10"/>
  <c r="S99" i="10"/>
  <c r="S53" i="10"/>
  <c r="S91" i="10"/>
  <c r="S201" i="10"/>
  <c r="S185" i="10"/>
  <c r="S107" i="10"/>
  <c r="S186" i="10"/>
  <c r="S88" i="10"/>
  <c r="S86" i="10"/>
  <c r="S56" i="10"/>
  <c r="S139" i="10"/>
  <c r="S45" i="10"/>
  <c r="S110" i="10"/>
  <c r="S147" i="10"/>
  <c r="S83" i="10"/>
  <c r="S105" i="10"/>
  <c r="S90" i="10"/>
  <c r="S55" i="10"/>
  <c r="S156" i="10"/>
  <c r="S161" i="10"/>
  <c r="K197" i="10"/>
  <c r="J194" i="10"/>
  <c r="K189" i="10"/>
  <c r="J186" i="10"/>
  <c r="K200" i="10"/>
  <c r="J197" i="10"/>
  <c r="K192" i="10"/>
  <c r="J189" i="10"/>
  <c r="K184" i="10"/>
  <c r="J200" i="10"/>
  <c r="K195" i="10"/>
  <c r="J192" i="10"/>
  <c r="K187" i="10"/>
  <c r="K201" i="10"/>
  <c r="J198" i="10"/>
  <c r="K193" i="10"/>
  <c r="J190" i="10"/>
  <c r="K185" i="10"/>
  <c r="J201" i="10"/>
  <c r="K196" i="10"/>
  <c r="J193" i="10"/>
  <c r="K188" i="10"/>
  <c r="J185" i="10"/>
  <c r="K198" i="10"/>
  <c r="K194" i="10"/>
  <c r="J188" i="10"/>
  <c r="K181" i="10"/>
  <c r="J178" i="10"/>
  <c r="K173" i="10"/>
  <c r="J170" i="10"/>
  <c r="K190" i="10"/>
  <c r="K186" i="10"/>
  <c r="J181" i="10"/>
  <c r="K176" i="10"/>
  <c r="J173" i="10"/>
  <c r="K168" i="10"/>
  <c r="J184" i="10"/>
  <c r="K179" i="10"/>
  <c r="J176" i="10"/>
  <c r="K171" i="10"/>
  <c r="J199" i="10"/>
  <c r="J195" i="10"/>
  <c r="K191" i="10"/>
  <c r="J182" i="10"/>
  <c r="K177" i="10"/>
  <c r="J174" i="10"/>
  <c r="K169" i="10"/>
  <c r="J191" i="10"/>
  <c r="J187" i="10"/>
  <c r="K180" i="10"/>
  <c r="J177" i="10"/>
  <c r="K172" i="10"/>
  <c r="J169" i="10"/>
  <c r="K199" i="10"/>
  <c r="K183" i="10"/>
  <c r="J168" i="10"/>
  <c r="K163" i="10"/>
  <c r="J160" i="10"/>
  <c r="K155" i="10"/>
  <c r="J152" i="10"/>
  <c r="J196" i="10"/>
  <c r="J183" i="10"/>
  <c r="J179" i="10"/>
  <c r="K175" i="10"/>
  <c r="K166" i="10"/>
  <c r="J163" i="10"/>
  <c r="K158" i="10"/>
  <c r="J155" i="10"/>
  <c r="J175" i="10"/>
  <c r="J171" i="10"/>
  <c r="J166" i="10"/>
  <c r="K161" i="10"/>
  <c r="J158" i="10"/>
  <c r="K153" i="10"/>
  <c r="J180" i="10"/>
  <c r="K167" i="10"/>
  <c r="J164" i="10"/>
  <c r="K159" i="10"/>
  <c r="J156" i="10"/>
  <c r="K182" i="10"/>
  <c r="K178" i="10"/>
  <c r="J172" i="10"/>
  <c r="J167" i="10"/>
  <c r="K162" i="10"/>
  <c r="J159" i="10"/>
  <c r="K154" i="10"/>
  <c r="K174" i="10"/>
  <c r="J157" i="10"/>
  <c r="J153" i="10"/>
  <c r="J150" i="10"/>
  <c r="K145" i="10"/>
  <c r="J142" i="10"/>
  <c r="K137" i="10"/>
  <c r="K148" i="10"/>
  <c r="J145" i="10"/>
  <c r="K140" i="10"/>
  <c r="J137" i="10"/>
  <c r="J162" i="10"/>
  <c r="K151" i="10"/>
  <c r="J148" i="10"/>
  <c r="K143" i="10"/>
  <c r="J140" i="10"/>
  <c r="K156" i="10"/>
  <c r="K152" i="10"/>
  <c r="K149" i="10"/>
  <c r="J146" i="10"/>
  <c r="K141" i="10"/>
  <c r="J138" i="10"/>
  <c r="J149" i="10"/>
  <c r="K144" i="10"/>
  <c r="J141" i="10"/>
  <c r="K136" i="10"/>
  <c r="K170" i="10"/>
  <c r="K165" i="10"/>
  <c r="J147" i="10"/>
  <c r="J143" i="10"/>
  <c r="K139" i="10"/>
  <c r="J132" i="10"/>
  <c r="K127" i="10"/>
  <c r="J124" i="10"/>
  <c r="K119" i="10"/>
  <c r="J154" i="10"/>
  <c r="J139" i="10"/>
  <c r="K135" i="10"/>
  <c r="K130" i="10"/>
  <c r="J127" i="10"/>
  <c r="K122" i="10"/>
  <c r="J119" i="10"/>
  <c r="J135" i="10"/>
  <c r="K133" i="10"/>
  <c r="J130" i="10"/>
  <c r="K125" i="10"/>
  <c r="J122" i="10"/>
  <c r="K164" i="10"/>
  <c r="K146" i="10"/>
  <c r="K142" i="10"/>
  <c r="J136" i="10"/>
  <c r="K131" i="10"/>
  <c r="J128" i="10"/>
  <c r="K123" i="10"/>
  <c r="J120" i="10"/>
  <c r="J161" i="10"/>
  <c r="K138" i="10"/>
  <c r="K134" i="10"/>
  <c r="J131" i="10"/>
  <c r="K126" i="10"/>
  <c r="J123" i="10"/>
  <c r="J134" i="10"/>
  <c r="K129" i="10"/>
  <c r="J126" i="10"/>
  <c r="K121" i="10"/>
  <c r="K157" i="10"/>
  <c r="K150" i="10"/>
  <c r="J125" i="10"/>
  <c r="K115" i="10"/>
  <c r="J112" i="10"/>
  <c r="K107" i="10"/>
  <c r="J104" i="10"/>
  <c r="K124" i="10"/>
  <c r="K118" i="10"/>
  <c r="J115" i="10"/>
  <c r="K110" i="10"/>
  <c r="J107" i="10"/>
  <c r="K102" i="10"/>
  <c r="J99" i="10"/>
  <c r="K94" i="10"/>
  <c r="J91" i="10"/>
  <c r="K86" i="10"/>
  <c r="J83" i="10"/>
  <c r="K78" i="10"/>
  <c r="J75" i="10"/>
  <c r="J133" i="10"/>
  <c r="J118" i="10"/>
  <c r="K113" i="10"/>
  <c r="J110" i="10"/>
  <c r="K105" i="10"/>
  <c r="J102" i="10"/>
  <c r="K97" i="10"/>
  <c r="J94" i="10"/>
  <c r="K89" i="10"/>
  <c r="J86" i="10"/>
  <c r="K81" i="10"/>
  <c r="J78" i="10"/>
  <c r="J151" i="10"/>
  <c r="K132" i="10"/>
  <c r="J121" i="10"/>
  <c r="K116" i="10"/>
  <c r="J113" i="10"/>
  <c r="K108" i="10"/>
  <c r="J105" i="10"/>
  <c r="K100" i="10"/>
  <c r="J97" i="10"/>
  <c r="K92" i="10"/>
  <c r="J89" i="10"/>
  <c r="K84" i="10"/>
  <c r="J81" i="10"/>
  <c r="K76" i="10"/>
  <c r="K120" i="10"/>
  <c r="J116" i="10"/>
  <c r="K111" i="10"/>
  <c r="J108" i="10"/>
  <c r="K103" i="10"/>
  <c r="J129" i="10"/>
  <c r="K114" i="10"/>
  <c r="J111" i="10"/>
  <c r="K106" i="10"/>
  <c r="J103" i="10"/>
  <c r="K98" i="10"/>
  <c r="J95" i="10"/>
  <c r="K90" i="10"/>
  <c r="J87" i="10"/>
  <c r="K82" i="10"/>
  <c r="J79" i="10"/>
  <c r="K160" i="10"/>
  <c r="J144" i="10"/>
  <c r="K128" i="10"/>
  <c r="K117" i="10"/>
  <c r="J114" i="10"/>
  <c r="K109" i="10"/>
  <c r="J106" i="10"/>
  <c r="K101" i="10"/>
  <c r="J98" i="10"/>
  <c r="K93" i="10"/>
  <c r="J90" i="10"/>
  <c r="K85" i="10"/>
  <c r="J82" i="10"/>
  <c r="K77" i="10"/>
  <c r="J165" i="10"/>
  <c r="K147" i="10"/>
  <c r="J117" i="10"/>
  <c r="K112" i="10"/>
  <c r="J109" i="10"/>
  <c r="K104" i="10"/>
  <c r="J101" i="10"/>
  <c r="K96" i="10"/>
  <c r="J93" i="10"/>
  <c r="K88" i="10"/>
  <c r="J85" i="10"/>
  <c r="K80" i="10"/>
  <c r="J77" i="10"/>
  <c r="K91" i="10"/>
  <c r="J80" i="10"/>
  <c r="J74" i="10"/>
  <c r="J100" i="10"/>
  <c r="K79" i="10"/>
  <c r="K72" i="10"/>
  <c r="J69" i="10"/>
  <c r="K64" i="10"/>
  <c r="J61" i="10"/>
  <c r="K56" i="10"/>
  <c r="J53" i="10"/>
  <c r="K48" i="10"/>
  <c r="J45" i="10"/>
  <c r="K40" i="10"/>
  <c r="J37" i="10"/>
  <c r="K32" i="10"/>
  <c r="K99" i="10"/>
  <c r="J88" i="10"/>
  <c r="J72" i="10"/>
  <c r="K67" i="10"/>
  <c r="J64" i="10"/>
  <c r="K59" i="10"/>
  <c r="J56" i="10"/>
  <c r="K51" i="10"/>
  <c r="J48" i="10"/>
  <c r="K43" i="10"/>
  <c r="J40" i="10"/>
  <c r="K35" i="10"/>
  <c r="J32" i="10"/>
  <c r="K87" i="10"/>
  <c r="J76" i="10"/>
  <c r="K70" i="10"/>
  <c r="J67" i="10"/>
  <c r="K62" i="10"/>
  <c r="J59" i="10"/>
  <c r="K54" i="10"/>
  <c r="J51" i="10"/>
  <c r="K46" i="10"/>
  <c r="J43" i="10"/>
  <c r="K38" i="10"/>
  <c r="J35" i="10"/>
  <c r="J96" i="10"/>
  <c r="K73" i="10"/>
  <c r="K95" i="10"/>
  <c r="J84" i="10"/>
  <c r="K75" i="10"/>
  <c r="J73" i="10"/>
  <c r="K68" i="10"/>
  <c r="J65" i="10"/>
  <c r="K60" i="10"/>
  <c r="J57" i="10"/>
  <c r="K52" i="10"/>
  <c r="J49" i="10"/>
  <c r="K44" i="10"/>
  <c r="J41" i="10"/>
  <c r="K36" i="10"/>
  <c r="J33" i="10"/>
  <c r="K83" i="10"/>
  <c r="K71" i="10"/>
  <c r="J68" i="10"/>
  <c r="K63" i="10"/>
  <c r="J60" i="10"/>
  <c r="K55" i="10"/>
  <c r="J52" i="10"/>
  <c r="K47" i="10"/>
  <c r="J44" i="10"/>
  <c r="K39" i="10"/>
  <c r="J36" i="10"/>
  <c r="J92" i="10"/>
  <c r="K74" i="10"/>
  <c r="J71" i="10"/>
  <c r="K66" i="10"/>
  <c r="J63" i="10"/>
  <c r="K58" i="10"/>
  <c r="J55" i="10"/>
  <c r="K50" i="10"/>
  <c r="J47" i="10"/>
  <c r="K42" i="10"/>
  <c r="J39" i="10"/>
  <c r="K34" i="10"/>
  <c r="K69" i="10"/>
  <c r="J58" i="10"/>
  <c r="K37" i="10"/>
  <c r="K30" i="10"/>
  <c r="J27" i="10"/>
  <c r="K57" i="10"/>
  <c r="J46" i="10"/>
  <c r="J30" i="10"/>
  <c r="K25" i="10"/>
  <c r="J66" i="10"/>
  <c r="K45" i="10"/>
  <c r="J34" i="10"/>
  <c r="K28" i="10"/>
  <c r="J25" i="10"/>
  <c r="K65" i="10"/>
  <c r="J54" i="10"/>
  <c r="K33" i="10"/>
  <c r="K31" i="10"/>
  <c r="J28" i="10"/>
  <c r="K23" i="10"/>
  <c r="H22" i="10"/>
  <c r="K53" i="10"/>
  <c r="J42" i="10"/>
  <c r="J31" i="10"/>
  <c r="K26" i="10"/>
  <c r="J23" i="10"/>
  <c r="J62" i="10"/>
  <c r="K41" i="10"/>
  <c r="K29" i="10"/>
  <c r="J26" i="10"/>
  <c r="K61" i="10"/>
  <c r="J50" i="10"/>
  <c r="J29" i="10"/>
  <c r="K24" i="10"/>
  <c r="J70" i="10"/>
  <c r="K49" i="10"/>
  <c r="J38" i="10"/>
  <c r="K27" i="10"/>
  <c r="J24" i="10"/>
  <c r="S132" i="10"/>
  <c r="S29" i="10"/>
  <c r="S175" i="10"/>
  <c r="S109" i="10"/>
  <c r="S149" i="10"/>
  <c r="S63" i="10"/>
  <c r="S169" i="10"/>
  <c r="S172" i="10"/>
  <c r="S104" i="10"/>
  <c r="S129" i="10"/>
  <c r="S66" i="10"/>
  <c r="S47" i="10"/>
  <c r="S111" i="10"/>
  <c r="S50" i="10"/>
  <c r="S124" i="10"/>
  <c r="S148" i="10"/>
  <c r="S65" i="10"/>
  <c r="S102" i="10"/>
  <c r="S43" i="10"/>
  <c r="S176" i="10"/>
  <c r="S108" i="10"/>
  <c r="S92" i="10"/>
  <c r="S140" i="10"/>
  <c r="S96" i="10"/>
  <c r="S84" i="10"/>
  <c r="S93" i="10"/>
  <c r="S121" i="10"/>
  <c r="S58" i="10"/>
  <c r="S75" i="10"/>
  <c r="S189" i="10"/>
  <c r="S150" i="10"/>
  <c r="S80" i="10"/>
  <c r="S179" i="10"/>
  <c r="S103" i="10"/>
  <c r="S42" i="10"/>
  <c r="S160" i="10"/>
  <c r="S138" i="10"/>
  <c r="S82" i="10"/>
  <c r="S127" i="10"/>
  <c r="S134" i="10"/>
  <c r="S170" i="10"/>
  <c r="S164" i="10"/>
  <c r="S112" i="10"/>
  <c r="S100" i="10"/>
  <c r="S46" i="10"/>
  <c r="S194" i="10"/>
  <c r="S174" i="10"/>
  <c r="S33" i="10"/>
  <c r="S39" i="10"/>
  <c r="S81" i="10"/>
  <c r="S197" i="10"/>
  <c r="S76" i="10"/>
  <c r="S133" i="10"/>
  <c r="S68" i="10"/>
  <c r="S98" i="10"/>
  <c r="S195" i="10"/>
  <c r="S52" i="10"/>
  <c r="S62" i="10"/>
  <c r="S199" i="10"/>
  <c r="S145" i="10"/>
  <c r="S115" i="10"/>
  <c r="S77" i="10"/>
  <c r="S69" i="10"/>
  <c r="S48" i="10"/>
  <c r="L200" i="10"/>
  <c r="M195" i="10"/>
  <c r="L192" i="10"/>
  <c r="N192" i="10" s="1"/>
  <c r="M187" i="10"/>
  <c r="M198" i="10"/>
  <c r="L195" i="10"/>
  <c r="M190" i="10"/>
  <c r="L187" i="10"/>
  <c r="M201" i="10"/>
  <c r="L198" i="10"/>
  <c r="N198" i="10" s="1"/>
  <c r="M193" i="10"/>
  <c r="L190" i="10"/>
  <c r="M185" i="10"/>
  <c r="M199" i="10"/>
  <c r="L196" i="10"/>
  <c r="N196" i="10" s="1"/>
  <c r="M191" i="10"/>
  <c r="L188" i="10"/>
  <c r="L199" i="10"/>
  <c r="N199" i="10" s="1"/>
  <c r="O199" i="10" s="1"/>
  <c r="M194" i="10"/>
  <c r="L191" i="10"/>
  <c r="M186" i="10"/>
  <c r="L186" i="10"/>
  <c r="N186" i="10" s="1"/>
  <c r="M184" i="10"/>
  <c r="M179" i="10"/>
  <c r="L176" i="10"/>
  <c r="N176" i="10" s="1"/>
  <c r="M171" i="10"/>
  <c r="L184" i="10"/>
  <c r="N184" i="10" s="1"/>
  <c r="M182" i="10"/>
  <c r="L179" i="10"/>
  <c r="N179" i="10" s="1"/>
  <c r="M174" i="10"/>
  <c r="L171" i="10"/>
  <c r="N171" i="10" s="1"/>
  <c r="L201" i="10"/>
  <c r="N201" i="10" s="1"/>
  <c r="M197" i="10"/>
  <c r="L182" i="10"/>
  <c r="N182" i="10" s="1"/>
  <c r="M177" i="10"/>
  <c r="L174" i="10"/>
  <c r="N174" i="10" s="1"/>
  <c r="M169" i="10"/>
  <c r="L189" i="10"/>
  <c r="L185" i="10"/>
  <c r="N185" i="10" s="1"/>
  <c r="M183" i="10"/>
  <c r="L180" i="10"/>
  <c r="N180" i="10" s="1"/>
  <c r="M175" i="10"/>
  <c r="L172" i="10"/>
  <c r="N172" i="10" s="1"/>
  <c r="L183" i="10"/>
  <c r="N183" i="10" s="1"/>
  <c r="O183" i="10" s="1"/>
  <c r="M178" i="10"/>
  <c r="L175" i="10"/>
  <c r="N175" i="10" s="1"/>
  <c r="M170" i="10"/>
  <c r="M188" i="10"/>
  <c r="M196" i="10"/>
  <c r="L181" i="10"/>
  <c r="N181" i="10" s="1"/>
  <c r="L177" i="10"/>
  <c r="N177" i="10" s="1"/>
  <c r="O177" i="10" s="1"/>
  <c r="M173" i="10"/>
  <c r="L166" i="10"/>
  <c r="N166" i="10" s="1"/>
  <c r="M161" i="10"/>
  <c r="L158" i="10"/>
  <c r="M153" i="10"/>
  <c r="M192" i="10"/>
  <c r="M189" i="10"/>
  <c r="L173" i="10"/>
  <c r="N173" i="10" s="1"/>
  <c r="L169" i="10"/>
  <c r="N169" i="10" s="1"/>
  <c r="O169" i="10" s="1"/>
  <c r="M164" i="10"/>
  <c r="L161" i="10"/>
  <c r="N161" i="10" s="1"/>
  <c r="M156" i="10"/>
  <c r="L153" i="10"/>
  <c r="L197" i="10"/>
  <c r="N197" i="10" s="1"/>
  <c r="M167" i="10"/>
  <c r="L164" i="10"/>
  <c r="N164" i="10" s="1"/>
  <c r="M159" i="10"/>
  <c r="L156" i="10"/>
  <c r="N156" i="10" s="1"/>
  <c r="L193" i="10"/>
  <c r="N193" i="10" s="1"/>
  <c r="M200" i="10"/>
  <c r="L178" i="10"/>
  <c r="N178" i="10" s="1"/>
  <c r="M176" i="10"/>
  <c r="M172" i="10"/>
  <c r="M165" i="10"/>
  <c r="L162" i="10"/>
  <c r="M157" i="10"/>
  <c r="L154" i="10"/>
  <c r="L194" i="10"/>
  <c r="L170" i="10"/>
  <c r="N170" i="10" s="1"/>
  <c r="L165" i="10"/>
  <c r="N165" i="10" s="1"/>
  <c r="M160" i="10"/>
  <c r="L157" i="10"/>
  <c r="M152" i="10"/>
  <c r="M151" i="10"/>
  <c r="L148" i="10"/>
  <c r="N148" i="10" s="1"/>
  <c r="M143" i="10"/>
  <c r="L140" i="10"/>
  <c r="N140" i="10" s="1"/>
  <c r="M135" i="10"/>
  <c r="M180" i="10"/>
  <c r="M168" i="10"/>
  <c r="M166" i="10"/>
  <c r="M162" i="10"/>
  <c r="L151" i="10"/>
  <c r="M146" i="10"/>
  <c r="L143" i="10"/>
  <c r="N143" i="10" s="1"/>
  <c r="M138" i="10"/>
  <c r="L135" i="10"/>
  <c r="N135" i="10" s="1"/>
  <c r="L168" i="10"/>
  <c r="L160" i="10"/>
  <c r="M158" i="10"/>
  <c r="M154" i="10"/>
  <c r="M149" i="10"/>
  <c r="L146" i="10"/>
  <c r="M141" i="10"/>
  <c r="L138" i="10"/>
  <c r="N138" i="10" s="1"/>
  <c r="M147" i="10"/>
  <c r="L144" i="10"/>
  <c r="N144" i="10" s="1"/>
  <c r="M139" i="10"/>
  <c r="L136" i="10"/>
  <c r="L167" i="10"/>
  <c r="N167" i="10" s="1"/>
  <c r="M163" i="10"/>
  <c r="M150" i="10"/>
  <c r="L147" i="10"/>
  <c r="N147" i="10" s="1"/>
  <c r="M142" i="10"/>
  <c r="L139" i="10"/>
  <c r="N139" i="10" s="1"/>
  <c r="O139" i="10" s="1"/>
  <c r="L163" i="10"/>
  <c r="L137" i="10"/>
  <c r="M133" i="10"/>
  <c r="L130" i="10"/>
  <c r="N130" i="10" s="1"/>
  <c r="M125" i="10"/>
  <c r="L122" i="10"/>
  <c r="N122" i="10" s="1"/>
  <c r="L159" i="10"/>
  <c r="N159" i="10" s="1"/>
  <c r="L133" i="10"/>
  <c r="N133" i="10" s="1"/>
  <c r="M128" i="10"/>
  <c r="L125" i="10"/>
  <c r="M120" i="10"/>
  <c r="M155" i="10"/>
  <c r="L150" i="10"/>
  <c r="M148" i="10"/>
  <c r="M144" i="10"/>
  <c r="M131" i="10"/>
  <c r="L128" i="10"/>
  <c r="N128" i="10" s="1"/>
  <c r="M123" i="10"/>
  <c r="L120" i="10"/>
  <c r="N120" i="10" s="1"/>
  <c r="O120" i="10" s="1"/>
  <c r="L134" i="10"/>
  <c r="N134" i="10" s="1"/>
  <c r="M129" i="10"/>
  <c r="L126" i="10"/>
  <c r="N126" i="10" s="1"/>
  <c r="M121" i="10"/>
  <c r="M181" i="10"/>
  <c r="L152" i="10"/>
  <c r="N152" i="10" s="1"/>
  <c r="M132" i="10"/>
  <c r="L129" i="10"/>
  <c r="N129" i="10" s="1"/>
  <c r="M124" i="10"/>
  <c r="L121" i="10"/>
  <c r="L149" i="10"/>
  <c r="N149" i="10" s="1"/>
  <c r="O149" i="10" s="1"/>
  <c r="M145" i="10"/>
  <c r="L132" i="10"/>
  <c r="N132" i="10" s="1"/>
  <c r="M127" i="10"/>
  <c r="L124" i="10"/>
  <c r="M119" i="10"/>
  <c r="L142" i="10"/>
  <c r="N142" i="10" s="1"/>
  <c r="M134" i="10"/>
  <c r="L118" i="10"/>
  <c r="N118" i="10" s="1"/>
  <c r="M113" i="10"/>
  <c r="L110" i="10"/>
  <c r="N110" i="10" s="1"/>
  <c r="M105" i="10"/>
  <c r="L102" i="10"/>
  <c r="L145" i="10"/>
  <c r="N145" i="10" s="1"/>
  <c r="L123" i="10"/>
  <c r="N123" i="10" s="1"/>
  <c r="M122" i="10"/>
  <c r="M116" i="10"/>
  <c r="L113" i="10"/>
  <c r="N113" i="10" s="1"/>
  <c r="O113" i="10" s="1"/>
  <c r="M108" i="10"/>
  <c r="L105" i="10"/>
  <c r="N105" i="10" s="1"/>
  <c r="M100" i="10"/>
  <c r="L97" i="10"/>
  <c r="M92" i="10"/>
  <c r="L89" i="10"/>
  <c r="M84" i="10"/>
  <c r="L81" i="10"/>
  <c r="N81" i="10" s="1"/>
  <c r="M76" i="10"/>
  <c r="M140" i="10"/>
  <c r="L116" i="10"/>
  <c r="N116" i="10" s="1"/>
  <c r="M111" i="10"/>
  <c r="L108" i="10"/>
  <c r="M103" i="10"/>
  <c r="L100" i="10"/>
  <c r="N100" i="10" s="1"/>
  <c r="O100" i="10" s="1"/>
  <c r="M95" i="10"/>
  <c r="L92" i="10"/>
  <c r="N92" i="10" s="1"/>
  <c r="M87" i="10"/>
  <c r="L84" i="10"/>
  <c r="N84" i="10" s="1"/>
  <c r="M79" i="10"/>
  <c r="L76" i="10"/>
  <c r="N76" i="10" s="1"/>
  <c r="L131" i="10"/>
  <c r="M130" i="10"/>
  <c r="M114" i="10"/>
  <c r="L111" i="10"/>
  <c r="N111" i="10" s="1"/>
  <c r="M106" i="10"/>
  <c r="L103" i="10"/>
  <c r="N103" i="10" s="1"/>
  <c r="M98" i="10"/>
  <c r="L95" i="10"/>
  <c r="M90" i="10"/>
  <c r="L87" i="10"/>
  <c r="N87" i="10" s="1"/>
  <c r="M82" i="10"/>
  <c r="L79" i="10"/>
  <c r="N79" i="10" s="1"/>
  <c r="O79" i="10" s="1"/>
  <c r="M136" i="10"/>
  <c r="L119" i="10"/>
  <c r="M117" i="10"/>
  <c r="L114" i="10"/>
  <c r="M109" i="10"/>
  <c r="L106" i="10"/>
  <c r="N106" i="10" s="1"/>
  <c r="O106" i="10" s="1"/>
  <c r="M101" i="10"/>
  <c r="L141" i="10"/>
  <c r="N141" i="10" s="1"/>
  <c r="L117" i="10"/>
  <c r="N117" i="10" s="1"/>
  <c r="M112" i="10"/>
  <c r="L109" i="10"/>
  <c r="M104" i="10"/>
  <c r="L101" i="10"/>
  <c r="M96" i="10"/>
  <c r="L93" i="10"/>
  <c r="N93" i="10" s="1"/>
  <c r="M88" i="10"/>
  <c r="L85" i="10"/>
  <c r="N85" i="10" s="1"/>
  <c r="M80" i="10"/>
  <c r="L77" i="10"/>
  <c r="L155" i="10"/>
  <c r="N155" i="10" s="1"/>
  <c r="O155" i="10" s="1"/>
  <c r="L127" i="10"/>
  <c r="N127" i="10" s="1"/>
  <c r="O127" i="10" s="1"/>
  <c r="M126" i="10"/>
  <c r="M115" i="10"/>
  <c r="L112" i="10"/>
  <c r="N112" i="10" s="1"/>
  <c r="M107" i="10"/>
  <c r="L104" i="10"/>
  <c r="N104" i="10" s="1"/>
  <c r="M99" i="10"/>
  <c r="L96" i="10"/>
  <c r="M91" i="10"/>
  <c r="L88" i="10"/>
  <c r="N88" i="10" s="1"/>
  <c r="M83" i="10"/>
  <c r="L80" i="10"/>
  <c r="M75" i="10"/>
  <c r="M137" i="10"/>
  <c r="M118" i="10"/>
  <c r="L115" i="10"/>
  <c r="M110" i="10"/>
  <c r="L107" i="10"/>
  <c r="N107" i="10" s="1"/>
  <c r="O107" i="10" s="1"/>
  <c r="M102" i="10"/>
  <c r="L99" i="10"/>
  <c r="N99" i="10" s="1"/>
  <c r="M94" i="10"/>
  <c r="L91" i="10"/>
  <c r="N91" i="10" s="1"/>
  <c r="M86" i="10"/>
  <c r="L83" i="10"/>
  <c r="M78" i="10"/>
  <c r="L90" i="10"/>
  <c r="M89" i="10"/>
  <c r="L72" i="10"/>
  <c r="N72" i="10" s="1"/>
  <c r="L78" i="10"/>
  <c r="N78" i="10" s="1"/>
  <c r="M77" i="10"/>
  <c r="M70" i="10"/>
  <c r="L67" i="10"/>
  <c r="M62" i="10"/>
  <c r="L59" i="10"/>
  <c r="N59" i="10" s="1"/>
  <c r="M54" i="10"/>
  <c r="L51" i="10"/>
  <c r="N51" i="10" s="1"/>
  <c r="M46" i="10"/>
  <c r="L43" i="10"/>
  <c r="N43" i="10" s="1"/>
  <c r="M38" i="10"/>
  <c r="L35" i="10"/>
  <c r="L98" i="10"/>
  <c r="N98" i="10" s="1"/>
  <c r="O98" i="10" s="1"/>
  <c r="M97" i="10"/>
  <c r="M73" i="10"/>
  <c r="L70" i="10"/>
  <c r="N70" i="10" s="1"/>
  <c r="M65" i="10"/>
  <c r="L62" i="10"/>
  <c r="N62" i="10" s="1"/>
  <c r="M57" i="10"/>
  <c r="L54" i="10"/>
  <c r="M49" i="10"/>
  <c r="L46" i="10"/>
  <c r="N46" i="10" s="1"/>
  <c r="O46" i="10" s="1"/>
  <c r="M41" i="10"/>
  <c r="L38" i="10"/>
  <c r="N38" i="10" s="1"/>
  <c r="M33" i="10"/>
  <c r="L86" i="10"/>
  <c r="N86" i="10" s="1"/>
  <c r="M85" i="10"/>
  <c r="L73" i="10"/>
  <c r="N73" i="10" s="1"/>
  <c r="M68" i="10"/>
  <c r="L65" i="10"/>
  <c r="N65" i="10" s="1"/>
  <c r="O65" i="10" s="1"/>
  <c r="M60" i="10"/>
  <c r="L57" i="10"/>
  <c r="N57" i="10" s="1"/>
  <c r="O57" i="10" s="1"/>
  <c r="M52" i="10"/>
  <c r="L49" i="10"/>
  <c r="N49" i="10" s="1"/>
  <c r="M44" i="10"/>
  <c r="L41" i="10"/>
  <c r="N41" i="10" s="1"/>
  <c r="M36" i="10"/>
  <c r="L33" i="10"/>
  <c r="N33" i="10" s="1"/>
  <c r="O33" i="10" s="1"/>
  <c r="L75" i="10"/>
  <c r="N75" i="10" s="1"/>
  <c r="M71" i="10"/>
  <c r="L94" i="10"/>
  <c r="N94" i="10" s="1"/>
  <c r="O94" i="10" s="1"/>
  <c r="M93" i="10"/>
  <c r="M74" i="10"/>
  <c r="L71" i="10"/>
  <c r="N71" i="10" s="1"/>
  <c r="M66" i="10"/>
  <c r="L63" i="10"/>
  <c r="N63" i="10" s="1"/>
  <c r="M58" i="10"/>
  <c r="L55" i="10"/>
  <c r="N55" i="10" s="1"/>
  <c r="M50" i="10"/>
  <c r="L47" i="10"/>
  <c r="N47" i="10" s="1"/>
  <c r="M42" i="10"/>
  <c r="L39" i="10"/>
  <c r="N39" i="10" s="1"/>
  <c r="M34" i="10"/>
  <c r="L82" i="10"/>
  <c r="N82" i="10" s="1"/>
  <c r="O82" i="10" s="1"/>
  <c r="M81" i="10"/>
  <c r="L74" i="10"/>
  <c r="N74" i="10" s="1"/>
  <c r="O74" i="10" s="1"/>
  <c r="M69" i="10"/>
  <c r="L66" i="10"/>
  <c r="M61" i="10"/>
  <c r="L58" i="10"/>
  <c r="M53" i="10"/>
  <c r="L50" i="10"/>
  <c r="M45" i="10"/>
  <c r="L42" i="10"/>
  <c r="N42" i="10" s="1"/>
  <c r="O42" i="10" s="1"/>
  <c r="M37" i="10"/>
  <c r="L34" i="10"/>
  <c r="N34" i="10" s="1"/>
  <c r="M72" i="10"/>
  <c r="L69" i="10"/>
  <c r="N69" i="10" s="1"/>
  <c r="M64" i="10"/>
  <c r="L61" i="10"/>
  <c r="N61" i="10" s="1"/>
  <c r="O61" i="10" s="1"/>
  <c r="M56" i="10"/>
  <c r="L53" i="10"/>
  <c r="N53" i="10" s="1"/>
  <c r="M48" i="10"/>
  <c r="L45" i="10"/>
  <c r="N45" i="10" s="1"/>
  <c r="M40" i="10"/>
  <c r="L37" i="10"/>
  <c r="N37" i="10" s="1"/>
  <c r="O37" i="10" s="1"/>
  <c r="M32" i="10"/>
  <c r="L68" i="10"/>
  <c r="N68" i="10" s="1"/>
  <c r="M67" i="10"/>
  <c r="L36" i="10"/>
  <c r="N36" i="10" s="1"/>
  <c r="M35" i="10"/>
  <c r="M28" i="10"/>
  <c r="L25" i="10"/>
  <c r="N25" i="10" s="1"/>
  <c r="L56" i="10"/>
  <c r="N56" i="10" s="1"/>
  <c r="M55" i="10"/>
  <c r="M31" i="10"/>
  <c r="L28" i="10"/>
  <c r="N28" i="10" s="1"/>
  <c r="M23" i="10"/>
  <c r="I22" i="10"/>
  <c r="L44" i="10"/>
  <c r="M43" i="10"/>
  <c r="L31" i="10"/>
  <c r="M26" i="10"/>
  <c r="L23" i="10"/>
  <c r="N23" i="10" s="1"/>
  <c r="L64" i="10"/>
  <c r="N64" i="10" s="1"/>
  <c r="M63" i="10"/>
  <c r="L32" i="10"/>
  <c r="N32" i="10" s="1"/>
  <c r="M29" i="10"/>
  <c r="L26" i="10"/>
  <c r="N26" i="10" s="1"/>
  <c r="L52" i="10"/>
  <c r="M51" i="10"/>
  <c r="L29" i="10"/>
  <c r="N29" i="10" s="1"/>
  <c r="O29" i="10" s="1"/>
  <c r="M24" i="10"/>
  <c r="L40" i="10"/>
  <c r="N40" i="10" s="1"/>
  <c r="O40" i="10" s="1"/>
  <c r="M39" i="10"/>
  <c r="M27" i="10"/>
  <c r="L24" i="10"/>
  <c r="N24" i="10" s="1"/>
  <c r="L60" i="10"/>
  <c r="N60" i="10" s="1"/>
  <c r="M59" i="10"/>
  <c r="M30" i="10"/>
  <c r="L27" i="10"/>
  <c r="N27" i="10" s="1"/>
  <c r="L48" i="10"/>
  <c r="M47" i="10"/>
  <c r="L30" i="10"/>
  <c r="M25" i="10"/>
  <c r="S146" i="10"/>
  <c r="S79" i="10"/>
  <c r="S154" i="10"/>
  <c r="S155" i="10"/>
  <c r="S130" i="10"/>
  <c r="S114" i="10"/>
  <c r="S192" i="10"/>
  <c r="S157" i="10"/>
  <c r="S143" i="10"/>
  <c r="S32" i="10"/>
  <c r="S180" i="10"/>
  <c r="S159" i="10"/>
  <c r="S122" i="10"/>
  <c r="S57" i="10"/>
  <c r="S51" i="10"/>
  <c r="S94" i="10"/>
  <c r="S36" i="10"/>
  <c r="S190" i="10"/>
  <c r="S163" i="10"/>
  <c r="S141" i="10"/>
  <c r="S162" i="10"/>
  <c r="S78" i="10"/>
  <c r="Q22" i="10" a="1"/>
  <c r="Q22" i="10" s="1"/>
  <c r="T22" i="10" s="1"/>
  <c r="Z22" i="10" s="1"/>
  <c r="P22" i="10" a="1"/>
  <c r="P22" i="10" s="1"/>
  <c r="R22" i="10" a="1"/>
  <c r="R22" i="10" s="1"/>
  <c r="S123" i="9"/>
  <c r="S77" i="9"/>
  <c r="S109" i="9"/>
  <c r="S72" i="9"/>
  <c r="S83" i="9"/>
  <c r="S162" i="9"/>
  <c r="S165" i="9"/>
  <c r="S105" i="9"/>
  <c r="S115" i="9"/>
  <c r="S24" i="9"/>
  <c r="S135" i="9"/>
  <c r="S47" i="9"/>
  <c r="S68" i="9"/>
  <c r="S119" i="9"/>
  <c r="S54" i="9"/>
  <c r="S64" i="9"/>
  <c r="S171" i="9"/>
  <c r="S44" i="9"/>
  <c r="S187" i="9"/>
  <c r="S147" i="9"/>
  <c r="S158" i="9"/>
  <c r="S128" i="9"/>
  <c r="S59" i="9"/>
  <c r="S196" i="9"/>
  <c r="S46" i="9"/>
  <c r="S112" i="9"/>
  <c r="S106" i="9"/>
  <c r="S95" i="9"/>
  <c r="S194" i="9"/>
  <c r="S146" i="9"/>
  <c r="S156" i="9"/>
  <c r="S130" i="9"/>
  <c r="S181" i="9"/>
  <c r="S179" i="9"/>
  <c r="S155" i="9"/>
  <c r="S100" i="9"/>
  <c r="S188" i="9"/>
  <c r="S140" i="9"/>
  <c r="S143" i="9"/>
  <c r="S36" i="9"/>
  <c r="S167" i="9"/>
  <c r="S73" i="9"/>
  <c r="S33" i="9"/>
  <c r="S138" i="9"/>
  <c r="S70" i="9"/>
  <c r="S30" i="9"/>
  <c r="S145" i="9"/>
  <c r="S37" i="9"/>
  <c r="S137" i="9"/>
  <c r="S60" i="9"/>
  <c r="S81" i="9"/>
  <c r="S134" i="9"/>
  <c r="S62" i="9"/>
  <c r="S124" i="9"/>
  <c r="S71" i="9"/>
  <c r="S148" i="9"/>
  <c r="S142" i="9"/>
  <c r="S118" i="9"/>
  <c r="K197" i="9"/>
  <c r="J194" i="9"/>
  <c r="K189" i="9"/>
  <c r="J186" i="9"/>
  <c r="K200" i="9"/>
  <c r="J197" i="9"/>
  <c r="K192" i="9"/>
  <c r="J189" i="9"/>
  <c r="K184" i="9"/>
  <c r="J200" i="9"/>
  <c r="K195" i="9"/>
  <c r="J192" i="9"/>
  <c r="K187" i="9"/>
  <c r="K201" i="9"/>
  <c r="J198" i="9"/>
  <c r="K193" i="9"/>
  <c r="J190" i="9"/>
  <c r="K185" i="9"/>
  <c r="J201" i="9"/>
  <c r="K196" i="9"/>
  <c r="J193" i="9"/>
  <c r="K188" i="9"/>
  <c r="J185" i="9"/>
  <c r="K199" i="9"/>
  <c r="K181" i="9"/>
  <c r="J178" i="9"/>
  <c r="K173" i="9"/>
  <c r="J170" i="9"/>
  <c r="J199" i="9"/>
  <c r="J195" i="9"/>
  <c r="K191" i="9"/>
  <c r="J181" i="9"/>
  <c r="K176" i="9"/>
  <c r="J173" i="9"/>
  <c r="J191" i="9"/>
  <c r="J187" i="9"/>
  <c r="J184" i="9"/>
  <c r="K179" i="9"/>
  <c r="J176" i="9"/>
  <c r="K171" i="9"/>
  <c r="J196" i="9"/>
  <c r="J182" i="9"/>
  <c r="K177" i="9"/>
  <c r="J174" i="9"/>
  <c r="K169" i="9"/>
  <c r="K198" i="9"/>
  <c r="K194" i="9"/>
  <c r="J188" i="9"/>
  <c r="K180" i="9"/>
  <c r="J177" i="9"/>
  <c r="K172" i="9"/>
  <c r="J169" i="9"/>
  <c r="K183" i="9"/>
  <c r="K166" i="9"/>
  <c r="J163" i="9"/>
  <c r="K158" i="9"/>
  <c r="J155" i="9"/>
  <c r="K190" i="9"/>
  <c r="J183" i="9"/>
  <c r="J179" i="9"/>
  <c r="K175" i="9"/>
  <c r="J166" i="9"/>
  <c r="K161" i="9"/>
  <c r="J158" i="9"/>
  <c r="J175" i="9"/>
  <c r="J171" i="9"/>
  <c r="K164" i="9"/>
  <c r="J161" i="9"/>
  <c r="J180" i="9"/>
  <c r="J167" i="9"/>
  <c r="K162" i="9"/>
  <c r="J159" i="9"/>
  <c r="K154" i="9"/>
  <c r="K182" i="9"/>
  <c r="K178" i="9"/>
  <c r="J172" i="9"/>
  <c r="K165" i="9"/>
  <c r="J162" i="9"/>
  <c r="K157" i="9"/>
  <c r="K186" i="9"/>
  <c r="K159" i="9"/>
  <c r="K152" i="9"/>
  <c r="J149" i="9"/>
  <c r="K144" i="9"/>
  <c r="J141" i="9"/>
  <c r="J152" i="9"/>
  <c r="K147" i="9"/>
  <c r="J144" i="9"/>
  <c r="K139" i="9"/>
  <c r="K170" i="9"/>
  <c r="K168" i="9"/>
  <c r="K150" i="9"/>
  <c r="J147" i="9"/>
  <c r="K142" i="9"/>
  <c r="K174" i="9"/>
  <c r="J160" i="9"/>
  <c r="J157" i="9"/>
  <c r="K156" i="9"/>
  <c r="K155" i="9"/>
  <c r="J153" i="9"/>
  <c r="K148" i="9"/>
  <c r="J145" i="9"/>
  <c r="K140" i="9"/>
  <c r="J156" i="9"/>
  <c r="K151" i="9"/>
  <c r="J148" i="9"/>
  <c r="K143" i="9"/>
  <c r="J140" i="9"/>
  <c r="K153" i="9"/>
  <c r="K149" i="9"/>
  <c r="J143" i="9"/>
  <c r="J136" i="9"/>
  <c r="K131" i="9"/>
  <c r="J128" i="9"/>
  <c r="K167" i="9"/>
  <c r="K145" i="9"/>
  <c r="K141" i="9"/>
  <c r="J139" i="9"/>
  <c r="K134" i="9"/>
  <c r="J131" i="9"/>
  <c r="K126" i="9"/>
  <c r="J123" i="9"/>
  <c r="K118" i="9"/>
  <c r="J115" i="9"/>
  <c r="K110" i="9"/>
  <c r="J107" i="9"/>
  <c r="K102" i="9"/>
  <c r="J168" i="9"/>
  <c r="K163" i="9"/>
  <c r="K137" i="9"/>
  <c r="J134" i="9"/>
  <c r="K129" i="9"/>
  <c r="J126" i="9"/>
  <c r="K121" i="9"/>
  <c r="J118" i="9"/>
  <c r="K113" i="9"/>
  <c r="J110" i="9"/>
  <c r="K105" i="9"/>
  <c r="J102" i="9"/>
  <c r="J164" i="9"/>
  <c r="J137" i="9"/>
  <c r="K132" i="9"/>
  <c r="J129" i="9"/>
  <c r="K124" i="9"/>
  <c r="J121" i="9"/>
  <c r="K116" i="9"/>
  <c r="J113" i="9"/>
  <c r="K108" i="9"/>
  <c r="J105" i="9"/>
  <c r="J165" i="9"/>
  <c r="J154" i="9"/>
  <c r="J150" i="9"/>
  <c r="K146" i="9"/>
  <c r="K135" i="9"/>
  <c r="J132" i="9"/>
  <c r="K127" i="9"/>
  <c r="K160" i="9"/>
  <c r="J146" i="9"/>
  <c r="J142" i="9"/>
  <c r="J135" i="9"/>
  <c r="K130" i="9"/>
  <c r="J127" i="9"/>
  <c r="K122" i="9"/>
  <c r="J119" i="9"/>
  <c r="K114" i="9"/>
  <c r="J111" i="9"/>
  <c r="K106" i="9"/>
  <c r="J103" i="9"/>
  <c r="K138" i="9"/>
  <c r="K133" i="9"/>
  <c r="J130" i="9"/>
  <c r="K125" i="9"/>
  <c r="J122" i="9"/>
  <c r="K117" i="9"/>
  <c r="J114" i="9"/>
  <c r="K109" i="9"/>
  <c r="J106" i="9"/>
  <c r="K101" i="9"/>
  <c r="J124" i="9"/>
  <c r="K120" i="9"/>
  <c r="J100" i="9"/>
  <c r="K95" i="9"/>
  <c r="J92" i="9"/>
  <c r="K128" i="9"/>
  <c r="J125" i="9"/>
  <c r="J120" i="9"/>
  <c r="J116" i="9"/>
  <c r="K112" i="9"/>
  <c r="K98" i="9"/>
  <c r="J95" i="9"/>
  <c r="K90" i="9"/>
  <c r="J112" i="9"/>
  <c r="J108" i="9"/>
  <c r="K104" i="9"/>
  <c r="J98" i="9"/>
  <c r="K93" i="9"/>
  <c r="J90" i="9"/>
  <c r="J138" i="9"/>
  <c r="J104" i="9"/>
  <c r="K96" i="9"/>
  <c r="J93" i="9"/>
  <c r="K88" i="9"/>
  <c r="K123" i="9"/>
  <c r="J117" i="9"/>
  <c r="J101" i="9"/>
  <c r="K99" i="9"/>
  <c r="J96" i="9"/>
  <c r="K91" i="9"/>
  <c r="J88" i="9"/>
  <c r="K119" i="9"/>
  <c r="K115" i="9"/>
  <c r="J109" i="9"/>
  <c r="J99" i="9"/>
  <c r="K94" i="9"/>
  <c r="J91" i="9"/>
  <c r="K136" i="9"/>
  <c r="J133" i="9"/>
  <c r="K111" i="9"/>
  <c r="K107" i="9"/>
  <c r="K97" i="9"/>
  <c r="J94" i="9"/>
  <c r="K89" i="9"/>
  <c r="K83" i="9"/>
  <c r="J80" i="9"/>
  <c r="K75" i="9"/>
  <c r="J72" i="9"/>
  <c r="K67" i="9"/>
  <c r="J64" i="9"/>
  <c r="J151" i="9"/>
  <c r="K86" i="9"/>
  <c r="J83" i="9"/>
  <c r="K78" i="9"/>
  <c r="J75" i="9"/>
  <c r="K70" i="9"/>
  <c r="J67" i="9"/>
  <c r="K62" i="9"/>
  <c r="J59" i="9"/>
  <c r="K54" i="9"/>
  <c r="J51" i="9"/>
  <c r="K46" i="9"/>
  <c r="J43" i="9"/>
  <c r="J86" i="9"/>
  <c r="K81" i="9"/>
  <c r="J78" i="9"/>
  <c r="K73" i="9"/>
  <c r="J70" i="9"/>
  <c r="K65" i="9"/>
  <c r="J62" i="9"/>
  <c r="K57" i="9"/>
  <c r="J54" i="9"/>
  <c r="K49" i="9"/>
  <c r="J46" i="9"/>
  <c r="K100" i="9"/>
  <c r="J97" i="9"/>
  <c r="K84" i="9"/>
  <c r="J81" i="9"/>
  <c r="K76" i="9"/>
  <c r="J73" i="9"/>
  <c r="K68" i="9"/>
  <c r="J65" i="9"/>
  <c r="K60" i="9"/>
  <c r="J57" i="9"/>
  <c r="K52" i="9"/>
  <c r="J49" i="9"/>
  <c r="K44" i="9"/>
  <c r="K87" i="9"/>
  <c r="J84" i="9"/>
  <c r="K79" i="9"/>
  <c r="J76" i="9"/>
  <c r="K71" i="9"/>
  <c r="J68" i="9"/>
  <c r="K63" i="9"/>
  <c r="J60" i="9"/>
  <c r="J87" i="9"/>
  <c r="K82" i="9"/>
  <c r="J79" i="9"/>
  <c r="K74" i="9"/>
  <c r="J71" i="9"/>
  <c r="K66" i="9"/>
  <c r="J63" i="9"/>
  <c r="K58" i="9"/>
  <c r="J55" i="9"/>
  <c r="K50" i="9"/>
  <c r="J47" i="9"/>
  <c r="K42" i="9"/>
  <c r="K92" i="9"/>
  <c r="J89" i="9"/>
  <c r="K85" i="9"/>
  <c r="J82" i="9"/>
  <c r="K77" i="9"/>
  <c r="J74" i="9"/>
  <c r="K69" i="9"/>
  <c r="J66" i="9"/>
  <c r="K61" i="9"/>
  <c r="J58" i="9"/>
  <c r="K53" i="9"/>
  <c r="J50" i="9"/>
  <c r="K45" i="9"/>
  <c r="J42" i="9"/>
  <c r="K47" i="9"/>
  <c r="K43" i="9"/>
  <c r="K40" i="9"/>
  <c r="J37" i="9"/>
  <c r="K32" i="9"/>
  <c r="J29" i="9"/>
  <c r="K24" i="9"/>
  <c r="J40" i="9"/>
  <c r="K35" i="9"/>
  <c r="J32" i="9"/>
  <c r="K27" i="9"/>
  <c r="J24" i="9"/>
  <c r="K72" i="9"/>
  <c r="J69" i="9"/>
  <c r="K56" i="9"/>
  <c r="K38" i="9"/>
  <c r="J35" i="9"/>
  <c r="K30" i="9"/>
  <c r="J27" i="9"/>
  <c r="K29" i="9"/>
  <c r="K103" i="9"/>
  <c r="J56" i="9"/>
  <c r="J52" i="9"/>
  <c r="K48" i="9"/>
  <c r="K41" i="9"/>
  <c r="J38" i="9"/>
  <c r="K33" i="9"/>
  <c r="J30" i="9"/>
  <c r="K25" i="9"/>
  <c r="J77" i="9"/>
  <c r="J45" i="9"/>
  <c r="J34" i="9"/>
  <c r="J85" i="9"/>
  <c r="J48" i="9"/>
  <c r="J44" i="9"/>
  <c r="J41" i="9"/>
  <c r="K36" i="9"/>
  <c r="J33" i="9"/>
  <c r="K28" i="9"/>
  <c r="J25" i="9"/>
  <c r="J26" i="9"/>
  <c r="K64" i="9"/>
  <c r="J61" i="9"/>
  <c r="K39" i="9"/>
  <c r="J36" i="9"/>
  <c r="K31" i="9"/>
  <c r="J28" i="9"/>
  <c r="K23" i="9"/>
  <c r="H22" i="9"/>
  <c r="K37" i="9"/>
  <c r="K59" i="9"/>
  <c r="J53" i="9"/>
  <c r="J39" i="9"/>
  <c r="K34" i="9"/>
  <c r="J31" i="9"/>
  <c r="K26" i="9"/>
  <c r="J23" i="9"/>
  <c r="K80" i="9"/>
  <c r="K55" i="9"/>
  <c r="K51" i="9"/>
  <c r="S25" i="9"/>
  <c r="S35" i="9"/>
  <c r="S190" i="9"/>
  <c r="S65" i="9"/>
  <c r="S57" i="9"/>
  <c r="S177" i="9"/>
  <c r="S193" i="9"/>
  <c r="S80" i="9"/>
  <c r="S152" i="9"/>
  <c r="S120" i="9"/>
  <c r="S92" i="9"/>
  <c r="S185" i="9"/>
  <c r="S159" i="9"/>
  <c r="S85" i="9"/>
  <c r="S50" i="9"/>
  <c r="S139" i="9"/>
  <c r="S78" i="9"/>
  <c r="S75" i="9"/>
  <c r="L200" i="9"/>
  <c r="N200" i="9" s="1"/>
  <c r="M195" i="9"/>
  <c r="L192" i="9"/>
  <c r="N192" i="9" s="1"/>
  <c r="M187" i="9"/>
  <c r="M198" i="9"/>
  <c r="L195" i="9"/>
  <c r="M190" i="9"/>
  <c r="L187" i="9"/>
  <c r="M201" i="9"/>
  <c r="L198" i="9"/>
  <c r="N198" i="9" s="1"/>
  <c r="M193" i="9"/>
  <c r="L190" i="9"/>
  <c r="M185" i="9"/>
  <c r="M199" i="9"/>
  <c r="L196" i="9"/>
  <c r="M191" i="9"/>
  <c r="L188" i="9"/>
  <c r="L199" i="9"/>
  <c r="N199" i="9" s="1"/>
  <c r="M194" i="9"/>
  <c r="L191" i="9"/>
  <c r="M186" i="9"/>
  <c r="L197" i="9"/>
  <c r="L193" i="9"/>
  <c r="N193" i="9" s="1"/>
  <c r="M189" i="9"/>
  <c r="M184" i="9"/>
  <c r="M179" i="9"/>
  <c r="L176" i="9"/>
  <c r="N176" i="9" s="1"/>
  <c r="M171" i="9"/>
  <c r="L189" i="9"/>
  <c r="L185" i="9"/>
  <c r="N185" i="9" s="1"/>
  <c r="L184" i="9"/>
  <c r="N184" i="9" s="1"/>
  <c r="M182" i="9"/>
  <c r="L179" i="9"/>
  <c r="M174" i="9"/>
  <c r="L171" i="9"/>
  <c r="L182" i="9"/>
  <c r="M177" i="9"/>
  <c r="L174" i="9"/>
  <c r="L194" i="9"/>
  <c r="M192" i="9"/>
  <c r="M188" i="9"/>
  <c r="M183" i="9"/>
  <c r="L180" i="9"/>
  <c r="N180" i="9" s="1"/>
  <c r="M175" i="9"/>
  <c r="L172" i="9"/>
  <c r="L186" i="9"/>
  <c r="L183" i="9"/>
  <c r="M178" i="9"/>
  <c r="L175" i="9"/>
  <c r="M170" i="9"/>
  <c r="L181" i="9"/>
  <c r="L177" i="9"/>
  <c r="M173" i="9"/>
  <c r="M164" i="9"/>
  <c r="L161" i="9"/>
  <c r="N161" i="9" s="1"/>
  <c r="M156" i="9"/>
  <c r="L173" i="9"/>
  <c r="N173" i="9" s="1"/>
  <c r="M167" i="9"/>
  <c r="L164" i="9"/>
  <c r="N164" i="9" s="1"/>
  <c r="M159" i="9"/>
  <c r="L156" i="9"/>
  <c r="M196" i="9"/>
  <c r="L167" i="9"/>
  <c r="M162" i="9"/>
  <c r="L159" i="9"/>
  <c r="M200" i="9"/>
  <c r="M197" i="9"/>
  <c r="L178" i="9"/>
  <c r="M176" i="9"/>
  <c r="M172" i="9"/>
  <c r="L169" i="9"/>
  <c r="N169" i="9" s="1"/>
  <c r="M168" i="9"/>
  <c r="L165" i="9"/>
  <c r="M160" i="9"/>
  <c r="L157" i="9"/>
  <c r="L170" i="9"/>
  <c r="L168" i="9"/>
  <c r="M163" i="9"/>
  <c r="L160" i="9"/>
  <c r="N160" i="9" s="1"/>
  <c r="M155" i="9"/>
  <c r="M169" i="9"/>
  <c r="M150" i="9"/>
  <c r="L147" i="9"/>
  <c r="N147" i="9" s="1"/>
  <c r="M142" i="9"/>
  <c r="L139" i="9"/>
  <c r="N139" i="9" s="1"/>
  <c r="M166" i="9"/>
  <c r="M153" i="9"/>
  <c r="L150" i="9"/>
  <c r="M145" i="9"/>
  <c r="L142" i="9"/>
  <c r="N142" i="9" s="1"/>
  <c r="L166" i="9"/>
  <c r="L162" i="9"/>
  <c r="L153" i="9"/>
  <c r="M148" i="9"/>
  <c r="L145" i="9"/>
  <c r="M140" i="9"/>
  <c r="L158" i="9"/>
  <c r="L151" i="9"/>
  <c r="N151" i="9" s="1"/>
  <c r="M146" i="9"/>
  <c r="L143" i="9"/>
  <c r="N143" i="9" s="1"/>
  <c r="M180" i="9"/>
  <c r="M165" i="9"/>
  <c r="M154" i="9"/>
  <c r="M149" i="9"/>
  <c r="L146" i="9"/>
  <c r="M141" i="9"/>
  <c r="L141" i="9"/>
  <c r="N141" i="9" s="1"/>
  <c r="M139" i="9"/>
  <c r="M137" i="9"/>
  <c r="L134" i="9"/>
  <c r="M129" i="9"/>
  <c r="L126" i="9"/>
  <c r="N126" i="9" s="1"/>
  <c r="L201" i="9"/>
  <c r="L163" i="9"/>
  <c r="N163" i="9" s="1"/>
  <c r="M158" i="9"/>
  <c r="L137" i="9"/>
  <c r="N137" i="9" s="1"/>
  <c r="M132" i="9"/>
  <c r="L129" i="9"/>
  <c r="N129" i="9" s="1"/>
  <c r="M124" i="9"/>
  <c r="L121" i="9"/>
  <c r="N121" i="9" s="1"/>
  <c r="M116" i="9"/>
  <c r="L113" i="9"/>
  <c r="N113" i="9" s="1"/>
  <c r="M108" i="9"/>
  <c r="L105" i="9"/>
  <c r="N105" i="9" s="1"/>
  <c r="M152" i="9"/>
  <c r="M135" i="9"/>
  <c r="L132" i="9"/>
  <c r="M127" i="9"/>
  <c r="L124" i="9"/>
  <c r="M119" i="9"/>
  <c r="L116" i="9"/>
  <c r="M111" i="9"/>
  <c r="L108" i="9"/>
  <c r="M103" i="9"/>
  <c r="L155" i="9"/>
  <c r="L154" i="9"/>
  <c r="N154" i="9" s="1"/>
  <c r="L152" i="9"/>
  <c r="L148" i="9"/>
  <c r="M144" i="9"/>
  <c r="L135" i="9"/>
  <c r="M130" i="9"/>
  <c r="L127" i="9"/>
  <c r="M122" i="9"/>
  <c r="L119" i="9"/>
  <c r="M114" i="9"/>
  <c r="L111" i="9"/>
  <c r="M106" i="9"/>
  <c r="L103" i="9"/>
  <c r="L144" i="9"/>
  <c r="L140" i="9"/>
  <c r="M138" i="9"/>
  <c r="M133" i="9"/>
  <c r="L130" i="9"/>
  <c r="M125" i="9"/>
  <c r="L138" i="9"/>
  <c r="M136" i="9"/>
  <c r="L133" i="9"/>
  <c r="M128" i="9"/>
  <c r="L125" i="9"/>
  <c r="M120" i="9"/>
  <c r="L117" i="9"/>
  <c r="M112" i="9"/>
  <c r="L109" i="9"/>
  <c r="N109" i="9" s="1"/>
  <c r="M104" i="9"/>
  <c r="M181" i="9"/>
  <c r="M161" i="9"/>
  <c r="M151" i="9"/>
  <c r="L136" i="9"/>
  <c r="M131" i="9"/>
  <c r="L128" i="9"/>
  <c r="M123" i="9"/>
  <c r="L120" i="9"/>
  <c r="M115" i="9"/>
  <c r="L112" i="9"/>
  <c r="M107" i="9"/>
  <c r="L104" i="9"/>
  <c r="N104" i="9" s="1"/>
  <c r="M134" i="9"/>
  <c r="L131" i="9"/>
  <c r="L118" i="9"/>
  <c r="N118" i="9" s="1"/>
  <c r="L114" i="9"/>
  <c r="N114" i="9" s="1"/>
  <c r="M110" i="9"/>
  <c r="L98" i="9"/>
  <c r="M93" i="9"/>
  <c r="L90" i="9"/>
  <c r="N90" i="9" s="1"/>
  <c r="L110" i="9"/>
  <c r="L106" i="9"/>
  <c r="M102" i="9"/>
  <c r="M96" i="9"/>
  <c r="L93" i="9"/>
  <c r="M88" i="9"/>
  <c r="M143" i="9"/>
  <c r="L102" i="9"/>
  <c r="M101" i="9"/>
  <c r="M99" i="9"/>
  <c r="L96" i="9"/>
  <c r="N96" i="9" s="1"/>
  <c r="M91" i="9"/>
  <c r="L88" i="9"/>
  <c r="M126" i="9"/>
  <c r="L123" i="9"/>
  <c r="M121" i="9"/>
  <c r="M117" i="9"/>
  <c r="L101" i="9"/>
  <c r="N101" i="9" s="1"/>
  <c r="L99" i="9"/>
  <c r="N99" i="9" s="1"/>
  <c r="M94" i="9"/>
  <c r="L91" i="9"/>
  <c r="N91" i="9" s="1"/>
  <c r="L115" i="9"/>
  <c r="M113" i="9"/>
  <c r="M109" i="9"/>
  <c r="M97" i="9"/>
  <c r="L94" i="9"/>
  <c r="N94" i="9" s="1"/>
  <c r="M89" i="9"/>
  <c r="M157" i="9"/>
  <c r="M147" i="9"/>
  <c r="L107" i="9"/>
  <c r="M105" i="9"/>
  <c r="M100" i="9"/>
  <c r="L97" i="9"/>
  <c r="M92" i="9"/>
  <c r="L89" i="9"/>
  <c r="N89" i="9" s="1"/>
  <c r="L149" i="9"/>
  <c r="L100" i="9"/>
  <c r="N100" i="9" s="1"/>
  <c r="M95" i="9"/>
  <c r="L92" i="9"/>
  <c r="N92" i="9" s="1"/>
  <c r="M90" i="9"/>
  <c r="L86" i="9"/>
  <c r="N86" i="9" s="1"/>
  <c r="M81" i="9"/>
  <c r="L78" i="9"/>
  <c r="N78" i="9" s="1"/>
  <c r="M73" i="9"/>
  <c r="L70" i="9"/>
  <c r="N70" i="9" s="1"/>
  <c r="M65" i="9"/>
  <c r="L62" i="9"/>
  <c r="N62" i="9" s="1"/>
  <c r="M118" i="9"/>
  <c r="M84" i="9"/>
  <c r="L81" i="9"/>
  <c r="M76" i="9"/>
  <c r="L73" i="9"/>
  <c r="M68" i="9"/>
  <c r="L65" i="9"/>
  <c r="M60" i="9"/>
  <c r="L57" i="9"/>
  <c r="M52" i="9"/>
  <c r="L49" i="9"/>
  <c r="M44" i="9"/>
  <c r="M87" i="9"/>
  <c r="L84" i="9"/>
  <c r="M79" i="9"/>
  <c r="L76" i="9"/>
  <c r="N76" i="9" s="1"/>
  <c r="M71" i="9"/>
  <c r="L68" i="9"/>
  <c r="N68" i="9" s="1"/>
  <c r="M63" i="9"/>
  <c r="L60" i="9"/>
  <c r="M55" i="9"/>
  <c r="L52" i="9"/>
  <c r="M47" i="9"/>
  <c r="L44" i="9"/>
  <c r="L87" i="9"/>
  <c r="M82" i="9"/>
  <c r="L79" i="9"/>
  <c r="M74" i="9"/>
  <c r="L71" i="9"/>
  <c r="M66" i="9"/>
  <c r="L63" i="9"/>
  <c r="M58" i="9"/>
  <c r="L55" i="9"/>
  <c r="M50" i="9"/>
  <c r="L47" i="9"/>
  <c r="M42" i="9"/>
  <c r="L122" i="9"/>
  <c r="N122" i="9" s="1"/>
  <c r="M85" i="9"/>
  <c r="L82" i="9"/>
  <c r="M77" i="9"/>
  <c r="L74" i="9"/>
  <c r="M69" i="9"/>
  <c r="L66" i="9"/>
  <c r="N66" i="9" s="1"/>
  <c r="M61" i="9"/>
  <c r="M98" i="9"/>
  <c r="L95" i="9"/>
  <c r="N95" i="9" s="1"/>
  <c r="O95" i="9" s="1"/>
  <c r="L85" i="9"/>
  <c r="M80" i="9"/>
  <c r="L77" i="9"/>
  <c r="N77" i="9" s="1"/>
  <c r="M72" i="9"/>
  <c r="L69" i="9"/>
  <c r="M64" i="9"/>
  <c r="L61" i="9"/>
  <c r="M56" i="9"/>
  <c r="L53" i="9"/>
  <c r="N53" i="9" s="1"/>
  <c r="M48" i="9"/>
  <c r="L45" i="9"/>
  <c r="M83" i="9"/>
  <c r="L80" i="9"/>
  <c r="M75" i="9"/>
  <c r="L72" i="9"/>
  <c r="M67" i="9"/>
  <c r="L64" i="9"/>
  <c r="M59" i="9"/>
  <c r="L56" i="9"/>
  <c r="N56" i="9" s="1"/>
  <c r="M51" i="9"/>
  <c r="L48" i="9"/>
  <c r="N48" i="9" s="1"/>
  <c r="M43" i="9"/>
  <c r="M38" i="9"/>
  <c r="L35" i="9"/>
  <c r="M30" i="9"/>
  <c r="L27" i="9"/>
  <c r="M78" i="9"/>
  <c r="L75" i="9"/>
  <c r="L58" i="9"/>
  <c r="N58" i="9" s="1"/>
  <c r="M54" i="9"/>
  <c r="M41" i="9"/>
  <c r="L38" i="9"/>
  <c r="N38" i="9" s="1"/>
  <c r="M33" i="9"/>
  <c r="L30" i="9"/>
  <c r="N30" i="9" s="1"/>
  <c r="M25" i="9"/>
  <c r="L24" i="9"/>
  <c r="N24" i="9" s="1"/>
  <c r="L54" i="9"/>
  <c r="L50" i="9"/>
  <c r="M46" i="9"/>
  <c r="L41" i="9"/>
  <c r="N41" i="9" s="1"/>
  <c r="M36" i="9"/>
  <c r="L33" i="9"/>
  <c r="M28" i="9"/>
  <c r="L25" i="9"/>
  <c r="M62" i="9"/>
  <c r="L43" i="9"/>
  <c r="L40" i="9"/>
  <c r="L46" i="9"/>
  <c r="L42" i="9"/>
  <c r="M39" i="9"/>
  <c r="L36" i="9"/>
  <c r="M31" i="9"/>
  <c r="L28" i="9"/>
  <c r="M23" i="9"/>
  <c r="I22" i="9"/>
  <c r="L32" i="9"/>
  <c r="N32" i="9" s="1"/>
  <c r="M70" i="9"/>
  <c r="L67" i="9"/>
  <c r="L39" i="9"/>
  <c r="M34" i="9"/>
  <c r="L31" i="9"/>
  <c r="M26" i="9"/>
  <c r="L23" i="9"/>
  <c r="L59" i="9"/>
  <c r="N59" i="9" s="1"/>
  <c r="M57" i="9"/>
  <c r="M53" i="9"/>
  <c r="M37" i="9"/>
  <c r="L34" i="9"/>
  <c r="M29" i="9"/>
  <c r="L26" i="9"/>
  <c r="N26" i="9" s="1"/>
  <c r="M35" i="9"/>
  <c r="M86" i="9"/>
  <c r="L83" i="9"/>
  <c r="N83" i="9" s="1"/>
  <c r="L51" i="9"/>
  <c r="N51" i="9" s="1"/>
  <c r="M49" i="9"/>
  <c r="M45" i="9"/>
  <c r="M40" i="9"/>
  <c r="L37" i="9"/>
  <c r="N37" i="9" s="1"/>
  <c r="M32" i="9"/>
  <c r="L29" i="9"/>
  <c r="M24" i="9"/>
  <c r="M27" i="9"/>
  <c r="S122" i="9"/>
  <c r="S108" i="9"/>
  <c r="S195" i="9"/>
  <c r="S107" i="9"/>
  <c r="S99" i="9"/>
  <c r="S166" i="9"/>
  <c r="S82" i="9"/>
  <c r="S182" i="9"/>
  <c r="S111" i="9"/>
  <c r="S56" i="9"/>
  <c r="S175" i="9"/>
  <c r="S184" i="9"/>
  <c r="S132" i="9"/>
  <c r="S79" i="9"/>
  <c r="S61" i="9"/>
  <c r="S163" i="9"/>
  <c r="S34" i="9"/>
  <c r="R22" i="9" a="1"/>
  <c r="R22" i="9" s="1"/>
  <c r="Q22" i="9" a="1"/>
  <c r="Q22" i="9" s="1"/>
  <c r="T22" i="9" s="1"/>
  <c r="Z22" i="9" s="1"/>
  <c r="P22" i="9" a="1"/>
  <c r="P22" i="9" s="1"/>
  <c r="S41" i="9"/>
  <c r="S197" i="9"/>
  <c r="S104" i="9"/>
  <c r="S87" i="9"/>
  <c r="S153" i="9"/>
  <c r="S154" i="9"/>
  <c r="S133" i="9"/>
  <c r="S48" i="9"/>
  <c r="S26" i="9"/>
  <c r="S58" i="9"/>
  <c r="S201" i="9"/>
  <c r="S168" i="9"/>
  <c r="S110" i="9"/>
  <c r="S160" i="9"/>
  <c r="S129" i="9"/>
  <c r="S157" i="9"/>
  <c r="S189" i="9"/>
  <c r="S141" i="9"/>
  <c r="S67" i="9"/>
  <c r="S178" i="9"/>
  <c r="S169" i="9"/>
  <c r="S93" i="9"/>
  <c r="S52" i="9"/>
  <c r="S117" i="9"/>
  <c r="S113" i="9"/>
  <c r="S174" i="9"/>
  <c r="S103" i="9"/>
  <c r="S101" i="9"/>
  <c r="S32" i="9"/>
  <c r="S63" i="9"/>
  <c r="S183" i="9"/>
  <c r="S97" i="9"/>
  <c r="S55" i="9"/>
  <c r="S28" i="9"/>
  <c r="S192" i="9"/>
  <c r="S191" i="9"/>
  <c r="S172" i="9"/>
  <c r="S29" i="9"/>
  <c r="S45" i="9"/>
  <c r="S136" i="9"/>
  <c r="S173" i="9"/>
  <c r="S69" i="9"/>
  <c r="S27" i="9"/>
  <c r="S200" i="9"/>
  <c r="S88" i="9"/>
  <c r="G62" i="8"/>
  <c r="G26" i="8"/>
  <c r="G30" i="8"/>
  <c r="G58" i="8"/>
  <c r="G89" i="8"/>
  <c r="G201" i="8"/>
  <c r="G197" i="8"/>
  <c r="G193" i="8"/>
  <c r="G189" i="8"/>
  <c r="G185" i="8"/>
  <c r="G181" i="8"/>
  <c r="G177" i="8"/>
  <c r="G173" i="8"/>
  <c r="G200" i="8"/>
  <c r="G196" i="8"/>
  <c r="G192" i="8"/>
  <c r="G188" i="8"/>
  <c r="G184" i="8"/>
  <c r="G180" i="8"/>
  <c r="G176" i="8"/>
  <c r="G199" i="8"/>
  <c r="G195" i="8"/>
  <c r="G191" i="8"/>
  <c r="G187" i="8"/>
  <c r="G183" i="8"/>
  <c r="G179" i="8"/>
  <c r="G175" i="8"/>
  <c r="G169" i="8"/>
  <c r="G165" i="8"/>
  <c r="G161" i="8"/>
  <c r="G157" i="8"/>
  <c r="G153" i="8"/>
  <c r="G174" i="8"/>
  <c r="G186" i="8"/>
  <c r="G178" i="8"/>
  <c r="G172" i="8"/>
  <c r="G168" i="8"/>
  <c r="G164" i="8"/>
  <c r="G160" i="8"/>
  <c r="G156" i="8"/>
  <c r="G152" i="8"/>
  <c r="G190" i="8"/>
  <c r="G182" i="8"/>
  <c r="G194" i="8"/>
  <c r="G171" i="8"/>
  <c r="G167" i="8"/>
  <c r="G163" i="8"/>
  <c r="G159" i="8"/>
  <c r="G155" i="8"/>
  <c r="G151" i="8"/>
  <c r="G198" i="8"/>
  <c r="G158" i="8"/>
  <c r="G149" i="8"/>
  <c r="G145" i="8"/>
  <c r="G141" i="8"/>
  <c r="G137" i="8"/>
  <c r="G133" i="8"/>
  <c r="G129" i="8"/>
  <c r="G170" i="8"/>
  <c r="G166" i="8"/>
  <c r="G148" i="8"/>
  <c r="G144" i="8"/>
  <c r="G140" i="8"/>
  <c r="G136" i="8"/>
  <c r="G132" i="8"/>
  <c r="G154" i="8"/>
  <c r="G147" i="8"/>
  <c r="G143" i="8"/>
  <c r="G139" i="8"/>
  <c r="G135" i="8"/>
  <c r="G131" i="8"/>
  <c r="G162" i="8"/>
  <c r="G150" i="8"/>
  <c r="G146" i="8"/>
  <c r="G142" i="8"/>
  <c r="G138" i="8"/>
  <c r="G125" i="8"/>
  <c r="G121" i="8"/>
  <c r="G117" i="8"/>
  <c r="G113" i="8"/>
  <c r="G109" i="8"/>
  <c r="G105" i="8"/>
  <c r="G130" i="8"/>
  <c r="G128" i="8"/>
  <c r="G124" i="8"/>
  <c r="G120" i="8"/>
  <c r="G116" i="8"/>
  <c r="G112" i="8"/>
  <c r="G108" i="8"/>
  <c r="G127" i="8"/>
  <c r="G123" i="8"/>
  <c r="G119" i="8"/>
  <c r="G115" i="8"/>
  <c r="G111" i="8"/>
  <c r="G107" i="8"/>
  <c r="G134" i="8"/>
  <c r="G126" i="8"/>
  <c r="G122" i="8"/>
  <c r="G118" i="8"/>
  <c r="G114" i="8"/>
  <c r="G110" i="8"/>
  <c r="G106" i="8"/>
  <c r="G104" i="8"/>
  <c r="G100" i="8"/>
  <c r="G96" i="8"/>
  <c r="G92" i="8"/>
  <c r="G88" i="8"/>
  <c r="G84" i="8"/>
  <c r="G103" i="8"/>
  <c r="G99" i="8"/>
  <c r="G95" i="8"/>
  <c r="G91" i="8"/>
  <c r="G87" i="8"/>
  <c r="G83" i="8"/>
  <c r="G102" i="8"/>
  <c r="G98" i="8"/>
  <c r="G94" i="8"/>
  <c r="G90" i="8"/>
  <c r="G86" i="8"/>
  <c r="G101" i="8"/>
  <c r="G97" i="8"/>
  <c r="G81" i="8"/>
  <c r="G77" i="8"/>
  <c r="G73" i="8"/>
  <c r="G69" i="8"/>
  <c r="G65" i="8"/>
  <c r="G61" i="8"/>
  <c r="G57" i="8"/>
  <c r="G53" i="8"/>
  <c r="G49" i="8"/>
  <c r="G45" i="8"/>
  <c r="G41" i="8"/>
  <c r="G37" i="8"/>
  <c r="G33" i="8"/>
  <c r="G85" i="8"/>
  <c r="G80" i="8"/>
  <c r="G76" i="8"/>
  <c r="G72" i="8"/>
  <c r="G68" i="8"/>
  <c r="G64" i="8"/>
  <c r="G60" i="8"/>
  <c r="G56" i="8"/>
  <c r="G52" i="8"/>
  <c r="G48" i="8"/>
  <c r="G44" i="8"/>
  <c r="G40" i="8"/>
  <c r="G36" i="8"/>
  <c r="G32" i="8"/>
  <c r="G93" i="8"/>
  <c r="G79" i="8"/>
  <c r="G75" i="8"/>
  <c r="G71" i="8"/>
  <c r="G67" i="8"/>
  <c r="G63" i="8"/>
  <c r="G59" i="8"/>
  <c r="G55" i="8"/>
  <c r="G51" i="8"/>
  <c r="G47" i="8"/>
  <c r="G43" i="8"/>
  <c r="G39" i="8"/>
  <c r="G35" i="8"/>
  <c r="G23" i="8"/>
  <c r="G27" i="8"/>
  <c r="G31" i="8"/>
  <c r="G50" i="8"/>
  <c r="G82" i="8"/>
  <c r="F22" i="8"/>
  <c r="G46" i="8"/>
  <c r="G78" i="8"/>
  <c r="G24" i="8"/>
  <c r="G28" i="8"/>
  <c r="G42" i="8"/>
  <c r="G74" i="8"/>
  <c r="G38" i="8"/>
  <c r="G70" i="8"/>
  <c r="G25" i="8"/>
  <c r="G29" i="8"/>
  <c r="G34" i="8"/>
  <c r="G66" i="8"/>
  <c r="D387" i="8"/>
  <c r="C387" i="8"/>
  <c r="D386" i="8"/>
  <c r="C386" i="8"/>
  <c r="D385" i="8"/>
  <c r="C385" i="8"/>
  <c r="D384" i="8"/>
  <c r="C384" i="8"/>
  <c r="D383" i="8"/>
  <c r="C383" i="8"/>
  <c r="D382" i="8"/>
  <c r="C382" i="8"/>
  <c r="D381" i="8"/>
  <c r="C381" i="8"/>
  <c r="D380" i="8"/>
  <c r="C380" i="8"/>
  <c r="D379" i="8"/>
  <c r="C379" i="8"/>
  <c r="D378" i="8"/>
  <c r="C378" i="8"/>
  <c r="D377" i="8"/>
  <c r="C377" i="8"/>
  <c r="D376" i="8"/>
  <c r="C376" i="8"/>
  <c r="D375" i="8"/>
  <c r="C375" i="8"/>
  <c r="D374" i="8"/>
  <c r="C374" i="8"/>
  <c r="D373" i="8"/>
  <c r="C373" i="8"/>
  <c r="D372" i="8"/>
  <c r="C372" i="8"/>
  <c r="D371" i="8"/>
  <c r="C371" i="8"/>
  <c r="D370" i="8"/>
  <c r="C370" i="8"/>
  <c r="D369" i="8"/>
  <c r="C369" i="8"/>
  <c r="D368" i="8"/>
  <c r="C368" i="8"/>
  <c r="D367" i="8"/>
  <c r="C367" i="8"/>
  <c r="D366" i="8"/>
  <c r="C366" i="8"/>
  <c r="D365" i="8"/>
  <c r="C365" i="8"/>
  <c r="D364" i="8"/>
  <c r="C364" i="8"/>
  <c r="D363" i="8"/>
  <c r="C363" i="8"/>
  <c r="D362" i="8"/>
  <c r="C362" i="8"/>
  <c r="D361" i="8"/>
  <c r="C361" i="8"/>
  <c r="D360" i="8"/>
  <c r="C360" i="8"/>
  <c r="D359" i="8"/>
  <c r="C359" i="8"/>
  <c r="D358" i="8"/>
  <c r="C358" i="8"/>
  <c r="D357" i="8"/>
  <c r="C357" i="8"/>
  <c r="D356" i="8"/>
  <c r="C356" i="8"/>
  <c r="D355" i="8"/>
  <c r="C355" i="8"/>
  <c r="D354" i="8"/>
  <c r="C354" i="8"/>
  <c r="D353" i="8"/>
  <c r="C353" i="8"/>
  <c r="D352" i="8"/>
  <c r="C352" i="8"/>
  <c r="D351" i="8"/>
  <c r="C351" i="8"/>
  <c r="D350" i="8"/>
  <c r="C350" i="8"/>
  <c r="D349" i="8"/>
  <c r="C349" i="8"/>
  <c r="D348" i="8"/>
  <c r="C348" i="8"/>
  <c r="D347" i="8"/>
  <c r="C347" i="8"/>
  <c r="D346" i="8"/>
  <c r="C346" i="8"/>
  <c r="D345" i="8"/>
  <c r="C345" i="8"/>
  <c r="D344" i="8"/>
  <c r="C344" i="8"/>
  <c r="D343" i="8"/>
  <c r="C343" i="8"/>
  <c r="D342" i="8"/>
  <c r="C342" i="8"/>
  <c r="D341" i="8"/>
  <c r="C341" i="8"/>
  <c r="D340" i="8"/>
  <c r="C340" i="8"/>
  <c r="D339" i="8"/>
  <c r="C339" i="8"/>
  <c r="D338" i="8"/>
  <c r="C338" i="8"/>
  <c r="D337" i="8"/>
  <c r="C337" i="8"/>
  <c r="D336" i="8"/>
  <c r="C336" i="8"/>
  <c r="D335" i="8"/>
  <c r="C335" i="8"/>
  <c r="D334" i="8"/>
  <c r="C334" i="8"/>
  <c r="D333" i="8"/>
  <c r="C333" i="8"/>
  <c r="D332" i="8"/>
  <c r="C332" i="8"/>
  <c r="D331" i="8"/>
  <c r="C331" i="8"/>
  <c r="D330" i="8"/>
  <c r="C330" i="8"/>
  <c r="D329" i="8"/>
  <c r="C329" i="8"/>
  <c r="D328" i="8"/>
  <c r="C328" i="8"/>
  <c r="D327" i="8"/>
  <c r="C327" i="8"/>
  <c r="D326" i="8"/>
  <c r="C326" i="8"/>
  <c r="D325" i="8"/>
  <c r="C325" i="8"/>
  <c r="D324" i="8"/>
  <c r="C324" i="8"/>
  <c r="D323" i="8"/>
  <c r="C323" i="8"/>
  <c r="D322" i="8"/>
  <c r="C322" i="8"/>
  <c r="D321" i="8"/>
  <c r="C321" i="8"/>
  <c r="D320" i="8"/>
  <c r="C320" i="8"/>
  <c r="D319" i="8"/>
  <c r="C319" i="8"/>
  <c r="D318" i="8"/>
  <c r="C318" i="8"/>
  <c r="D317" i="8"/>
  <c r="C317" i="8"/>
  <c r="D316" i="8"/>
  <c r="C316" i="8"/>
  <c r="D315" i="8"/>
  <c r="C315" i="8"/>
  <c r="D314" i="8"/>
  <c r="C314" i="8"/>
  <c r="D313" i="8"/>
  <c r="C313" i="8"/>
  <c r="D312" i="8"/>
  <c r="C312" i="8"/>
  <c r="D311" i="8"/>
  <c r="C311" i="8"/>
  <c r="D310" i="8"/>
  <c r="C310" i="8"/>
  <c r="D309" i="8"/>
  <c r="C309" i="8"/>
  <c r="D308" i="8"/>
  <c r="C308" i="8"/>
  <c r="D307" i="8"/>
  <c r="C307" i="8"/>
  <c r="D306" i="8"/>
  <c r="C306" i="8"/>
  <c r="D305" i="8"/>
  <c r="C305" i="8"/>
  <c r="D304" i="8"/>
  <c r="C304" i="8"/>
  <c r="D303" i="8"/>
  <c r="C303" i="8"/>
  <c r="D302" i="8"/>
  <c r="C302" i="8"/>
  <c r="D301" i="8"/>
  <c r="C301" i="8"/>
  <c r="D300" i="8"/>
  <c r="C300" i="8"/>
  <c r="D299" i="8"/>
  <c r="C299" i="8"/>
  <c r="D298" i="8"/>
  <c r="C298" i="8"/>
  <c r="D297" i="8"/>
  <c r="C297" i="8"/>
  <c r="D296" i="8"/>
  <c r="C296" i="8"/>
  <c r="D295" i="8"/>
  <c r="C29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7" i="8"/>
  <c r="C277" i="8"/>
  <c r="D276" i="8"/>
  <c r="C276" i="8"/>
  <c r="D275" i="8"/>
  <c r="C275"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D258" i="8"/>
  <c r="C258" i="8"/>
  <c r="D257" i="8"/>
  <c r="C257" i="8"/>
  <c r="D256" i="8"/>
  <c r="C256" i="8"/>
  <c r="D255" i="8"/>
  <c r="C255" i="8"/>
  <c r="D254" i="8"/>
  <c r="C254" i="8"/>
  <c r="D253" i="8"/>
  <c r="C253" i="8"/>
  <c r="D252" i="8"/>
  <c r="C252" i="8"/>
  <c r="D251" i="8"/>
  <c r="C251" i="8"/>
  <c r="D250" i="8"/>
  <c r="C250" i="8"/>
  <c r="D249" i="8"/>
  <c r="C249" i="8"/>
  <c r="D248" i="8"/>
  <c r="C248" i="8"/>
  <c r="D247" i="8"/>
  <c r="C247" i="8"/>
  <c r="D246" i="8"/>
  <c r="C246" i="8"/>
  <c r="D245" i="8"/>
  <c r="C245" i="8"/>
  <c r="D244" i="8"/>
  <c r="C244" i="8"/>
  <c r="D243" i="8"/>
  <c r="C243" i="8"/>
  <c r="D242" i="8"/>
  <c r="C242" i="8"/>
  <c r="D241" i="8"/>
  <c r="C241" i="8"/>
  <c r="D240" i="8"/>
  <c r="C240" i="8"/>
  <c r="D239" i="8"/>
  <c r="C239" i="8"/>
  <c r="D238" i="8"/>
  <c r="C238" i="8"/>
  <c r="D237" i="8"/>
  <c r="C237" i="8"/>
  <c r="D236" i="8"/>
  <c r="C236" i="8"/>
  <c r="D235" i="8"/>
  <c r="C235" i="8"/>
  <c r="D234" i="8"/>
  <c r="C234" i="8"/>
  <c r="D233" i="8"/>
  <c r="C233" i="8"/>
  <c r="D232" i="8"/>
  <c r="C232" i="8"/>
  <c r="D231" i="8"/>
  <c r="C231" i="8"/>
  <c r="D230" i="8"/>
  <c r="C230" i="8"/>
  <c r="D229" i="8"/>
  <c r="C229" i="8"/>
  <c r="D228" i="8"/>
  <c r="C228" i="8"/>
  <c r="D227" i="8"/>
  <c r="C227" i="8"/>
  <c r="D226" i="8"/>
  <c r="C226" i="8"/>
  <c r="D225" i="8"/>
  <c r="C225" i="8"/>
  <c r="D224" i="8"/>
  <c r="C224" i="8"/>
  <c r="D223" i="8"/>
  <c r="C223" i="8"/>
  <c r="D222" i="8"/>
  <c r="C222" i="8"/>
  <c r="D221" i="8"/>
  <c r="C221" i="8"/>
  <c r="D220" i="8"/>
  <c r="C220" i="8"/>
  <c r="D219" i="8"/>
  <c r="C219" i="8"/>
  <c r="D218" i="8"/>
  <c r="C218" i="8"/>
  <c r="D217" i="8"/>
  <c r="C217" i="8"/>
  <c r="D216" i="8"/>
  <c r="C216" i="8"/>
  <c r="D215" i="8"/>
  <c r="C215" i="8"/>
  <c r="D214" i="8"/>
  <c r="C214" i="8"/>
  <c r="D213" i="8"/>
  <c r="C213" i="8"/>
  <c r="D212" i="8"/>
  <c r="C212" i="8"/>
  <c r="D211" i="8"/>
  <c r="C211" i="8"/>
  <c r="D210" i="8"/>
  <c r="C210" i="8"/>
  <c r="D209" i="8"/>
  <c r="C209" i="8"/>
  <c r="D208" i="8"/>
  <c r="C208" i="8"/>
  <c r="D207" i="8"/>
  <c r="C207" i="8"/>
  <c r="D206" i="8"/>
  <c r="C206" i="8"/>
  <c r="D205" i="8"/>
  <c r="C205" i="8"/>
  <c r="D204" i="8"/>
  <c r="C204" i="8"/>
  <c r="D203" i="8"/>
  <c r="C203" i="8"/>
  <c r="D202" i="8"/>
  <c r="C202" i="8"/>
  <c r="D201" i="8"/>
  <c r="C201" i="8"/>
  <c r="D200" i="8"/>
  <c r="C200" i="8"/>
  <c r="D199" i="8"/>
  <c r="C199" i="8"/>
  <c r="D198" i="8"/>
  <c r="C198" i="8"/>
  <c r="D197" i="8"/>
  <c r="C197" i="8"/>
  <c r="D196" i="8"/>
  <c r="C196" i="8"/>
  <c r="D195" i="8"/>
  <c r="C195" i="8"/>
  <c r="D194" i="8"/>
  <c r="C194" i="8"/>
  <c r="D193" i="8"/>
  <c r="C193" i="8"/>
  <c r="D192" i="8"/>
  <c r="C192" i="8"/>
  <c r="D191" i="8"/>
  <c r="C191" i="8"/>
  <c r="D190" i="8"/>
  <c r="C190" i="8"/>
  <c r="D189" i="8"/>
  <c r="C189" i="8"/>
  <c r="D188" i="8"/>
  <c r="C188" i="8"/>
  <c r="D187" i="8"/>
  <c r="C187" i="8"/>
  <c r="D186" i="8"/>
  <c r="C186" i="8"/>
  <c r="D185" i="8"/>
  <c r="C185" i="8"/>
  <c r="D184" i="8"/>
  <c r="C184" i="8"/>
  <c r="D183" i="8"/>
  <c r="C183" i="8"/>
  <c r="D182" i="8"/>
  <c r="C182" i="8"/>
  <c r="D181" i="8"/>
  <c r="C181" i="8"/>
  <c r="D180" i="8"/>
  <c r="C180" i="8"/>
  <c r="D179" i="8"/>
  <c r="C179" i="8"/>
  <c r="D178" i="8"/>
  <c r="C178" i="8"/>
  <c r="D177" i="8"/>
  <c r="C177" i="8"/>
  <c r="D176" i="8"/>
  <c r="C176" i="8"/>
  <c r="D175" i="8"/>
  <c r="C175" i="8"/>
  <c r="D174" i="8"/>
  <c r="C174" i="8"/>
  <c r="D173" i="8"/>
  <c r="C173" i="8"/>
  <c r="D172" i="8"/>
  <c r="C172" i="8"/>
  <c r="D171" i="8"/>
  <c r="C171" i="8"/>
  <c r="D170" i="8"/>
  <c r="C170" i="8"/>
  <c r="D169" i="8"/>
  <c r="C169" i="8"/>
  <c r="D168" i="8"/>
  <c r="C168" i="8"/>
  <c r="D167" i="8"/>
  <c r="C167" i="8"/>
  <c r="D166" i="8"/>
  <c r="C166" i="8"/>
  <c r="D165" i="8"/>
  <c r="C165" i="8"/>
  <c r="D164" i="8"/>
  <c r="C164" i="8"/>
  <c r="D163" i="8"/>
  <c r="C163" i="8"/>
  <c r="D162" i="8"/>
  <c r="C162" i="8"/>
  <c r="D161" i="8"/>
  <c r="C161" i="8"/>
  <c r="D160" i="8"/>
  <c r="C160" i="8"/>
  <c r="D159" i="8"/>
  <c r="C159" i="8"/>
  <c r="D158" i="8"/>
  <c r="C158" i="8"/>
  <c r="D157" i="8"/>
  <c r="C157" i="8"/>
  <c r="D156" i="8"/>
  <c r="C156" i="8"/>
  <c r="D155" i="8"/>
  <c r="C155" i="8"/>
  <c r="D154" i="8"/>
  <c r="C154" i="8"/>
  <c r="D153" i="8"/>
  <c r="C153" i="8"/>
  <c r="D152" i="8"/>
  <c r="C152" i="8"/>
  <c r="D151" i="8"/>
  <c r="C151" i="8"/>
  <c r="D150" i="8"/>
  <c r="C150" i="8"/>
  <c r="D149" i="8"/>
  <c r="C149" i="8"/>
  <c r="D148" i="8"/>
  <c r="C148" i="8"/>
  <c r="D147" i="8"/>
  <c r="C147" i="8"/>
  <c r="D146" i="8"/>
  <c r="C146" i="8"/>
  <c r="D145" i="8"/>
  <c r="C145" i="8"/>
  <c r="D144" i="8"/>
  <c r="C144" i="8"/>
  <c r="D143" i="8"/>
  <c r="C143" i="8"/>
  <c r="D142" i="8"/>
  <c r="C142" i="8"/>
  <c r="D141" i="8"/>
  <c r="C141" i="8"/>
  <c r="D140" i="8"/>
  <c r="C140" i="8"/>
  <c r="D139" i="8"/>
  <c r="C139" i="8"/>
  <c r="D138" i="8"/>
  <c r="C138" i="8"/>
  <c r="D137" i="8"/>
  <c r="C137" i="8"/>
  <c r="D136" i="8"/>
  <c r="C136" i="8"/>
  <c r="D135" i="8"/>
  <c r="C135" i="8"/>
  <c r="D134" i="8"/>
  <c r="C134" i="8"/>
  <c r="D133" i="8"/>
  <c r="C133" i="8"/>
  <c r="D132" i="8"/>
  <c r="C132" i="8"/>
  <c r="D131" i="8"/>
  <c r="C131" i="8"/>
  <c r="D130" i="8"/>
  <c r="C130" i="8"/>
  <c r="D129" i="8"/>
  <c r="C129" i="8"/>
  <c r="D128" i="8"/>
  <c r="C128" i="8"/>
  <c r="D127" i="8"/>
  <c r="C127" i="8"/>
  <c r="D126" i="8"/>
  <c r="C126" i="8"/>
  <c r="D125" i="8"/>
  <c r="C125" i="8"/>
  <c r="D124" i="8"/>
  <c r="C124" i="8"/>
  <c r="D123" i="8"/>
  <c r="C123" i="8"/>
  <c r="D122" i="8"/>
  <c r="C122" i="8"/>
  <c r="D121" i="8"/>
  <c r="C121" i="8"/>
  <c r="D120" i="8"/>
  <c r="C120" i="8"/>
  <c r="D119" i="8"/>
  <c r="C119" i="8"/>
  <c r="D118" i="8"/>
  <c r="C118" i="8"/>
  <c r="D117" i="8"/>
  <c r="C117" i="8"/>
  <c r="D116" i="8"/>
  <c r="C116" i="8"/>
  <c r="D115" i="8"/>
  <c r="C115" i="8"/>
  <c r="D114" i="8"/>
  <c r="C114" i="8"/>
  <c r="D113" i="8"/>
  <c r="C113" i="8"/>
  <c r="D112" i="8"/>
  <c r="C112" i="8"/>
  <c r="D111" i="8"/>
  <c r="C111" i="8"/>
  <c r="D110" i="8"/>
  <c r="C110" i="8"/>
  <c r="D109" i="8"/>
  <c r="C109" i="8"/>
  <c r="D108" i="8"/>
  <c r="C108" i="8"/>
  <c r="D107" i="8"/>
  <c r="C107" i="8"/>
  <c r="D106" i="8"/>
  <c r="C106" i="8"/>
  <c r="D105" i="8"/>
  <c r="C105" i="8"/>
  <c r="D104" i="8"/>
  <c r="C104" i="8"/>
  <c r="D103" i="8"/>
  <c r="C103" i="8"/>
  <c r="D102" i="8"/>
  <c r="C102" i="8"/>
  <c r="D101" i="8"/>
  <c r="C101" i="8"/>
  <c r="D100" i="8"/>
  <c r="C100" i="8"/>
  <c r="D99" i="8"/>
  <c r="C99" i="8"/>
  <c r="D98" i="8"/>
  <c r="C98" i="8"/>
  <c r="D97" i="8"/>
  <c r="C97" i="8"/>
  <c r="D96" i="8"/>
  <c r="C96" i="8"/>
  <c r="D95" i="8"/>
  <c r="C95" i="8"/>
  <c r="D94" i="8"/>
  <c r="C94" i="8"/>
  <c r="D93" i="8"/>
  <c r="C93" i="8"/>
  <c r="D92" i="8"/>
  <c r="C92" i="8"/>
  <c r="D91" i="8"/>
  <c r="C91" i="8"/>
  <c r="D90" i="8"/>
  <c r="C90" i="8"/>
  <c r="D89" i="8"/>
  <c r="C89" i="8"/>
  <c r="D88" i="8"/>
  <c r="C88" i="8"/>
  <c r="D87" i="8"/>
  <c r="C87" i="8"/>
  <c r="D86" i="8"/>
  <c r="C86" i="8"/>
  <c r="D85" i="8"/>
  <c r="C85" i="8"/>
  <c r="D84" i="8"/>
  <c r="C84" i="8"/>
  <c r="D83" i="8"/>
  <c r="C83" i="8"/>
  <c r="D82" i="8"/>
  <c r="C82" i="8"/>
  <c r="D81" i="8"/>
  <c r="C81" i="8"/>
  <c r="D80" i="8"/>
  <c r="C80" i="8"/>
  <c r="D79" i="8"/>
  <c r="C79" i="8"/>
  <c r="D78" i="8"/>
  <c r="C78" i="8"/>
  <c r="D77" i="8"/>
  <c r="C77" i="8"/>
  <c r="D76" i="8"/>
  <c r="C76" i="8"/>
  <c r="D75" i="8"/>
  <c r="C75" i="8"/>
  <c r="D74" i="8"/>
  <c r="C74" i="8"/>
  <c r="D73" i="8"/>
  <c r="C73" i="8"/>
  <c r="D72" i="8"/>
  <c r="C72" i="8"/>
  <c r="D71" i="8"/>
  <c r="C71" i="8"/>
  <c r="D70" i="8"/>
  <c r="C70" i="8"/>
  <c r="D69" i="8"/>
  <c r="C69" i="8"/>
  <c r="D68" i="8"/>
  <c r="C68" i="8"/>
  <c r="D67" i="8"/>
  <c r="C67" i="8"/>
  <c r="D66" i="8"/>
  <c r="C66" i="8"/>
  <c r="D65" i="8"/>
  <c r="C65" i="8"/>
  <c r="D64" i="8"/>
  <c r="C64" i="8"/>
  <c r="D63" i="8"/>
  <c r="C63" i="8"/>
  <c r="D62" i="8"/>
  <c r="C62" i="8"/>
  <c r="D61" i="8"/>
  <c r="C61" i="8"/>
  <c r="D60" i="8"/>
  <c r="C60" i="8"/>
  <c r="D59" i="8"/>
  <c r="C59" i="8"/>
  <c r="D58" i="8"/>
  <c r="C58" i="8"/>
  <c r="D57" i="8"/>
  <c r="C57" i="8"/>
  <c r="D56" i="8"/>
  <c r="C56" i="8"/>
  <c r="D55" i="8"/>
  <c r="C55" i="8"/>
  <c r="D54" i="8"/>
  <c r="C54" i="8"/>
  <c r="D53" i="8"/>
  <c r="C53" i="8"/>
  <c r="D52" i="8"/>
  <c r="C52" i="8"/>
  <c r="D51" i="8"/>
  <c r="C51" i="8"/>
  <c r="D50" i="8"/>
  <c r="C50" i="8"/>
  <c r="D49" i="8"/>
  <c r="C49" i="8"/>
  <c r="D48" i="8"/>
  <c r="C48" i="8"/>
  <c r="D47" i="8"/>
  <c r="C47" i="8"/>
  <c r="D46" i="8"/>
  <c r="C46" i="8"/>
  <c r="D45" i="8"/>
  <c r="C45" i="8"/>
  <c r="D44" i="8"/>
  <c r="C44" i="8"/>
  <c r="D43" i="8"/>
  <c r="C43" i="8"/>
  <c r="D42" i="8"/>
  <c r="C42" i="8"/>
  <c r="D41" i="8"/>
  <c r="C41" i="8"/>
  <c r="D40" i="8"/>
  <c r="C40" i="8"/>
  <c r="D39" i="8"/>
  <c r="C39" i="8"/>
  <c r="D38" i="8"/>
  <c r="C38" i="8"/>
  <c r="D37" i="8"/>
  <c r="C37" i="8"/>
  <c r="D36" i="8"/>
  <c r="C36" i="8"/>
  <c r="D35" i="8"/>
  <c r="C35" i="8"/>
  <c r="D34" i="8"/>
  <c r="C34" i="8"/>
  <c r="D33" i="8"/>
  <c r="C33" i="8"/>
  <c r="D32" i="8"/>
  <c r="C32" i="8"/>
  <c r="D31" i="8"/>
  <c r="C31" i="8"/>
  <c r="D30" i="8"/>
  <c r="C30" i="8"/>
  <c r="D29" i="8"/>
  <c r="C29" i="8"/>
  <c r="D28" i="8"/>
  <c r="C28" i="8"/>
  <c r="D27" i="8"/>
  <c r="C27" i="8"/>
  <c r="D26" i="8"/>
  <c r="C26" i="8"/>
  <c r="D25" i="8"/>
  <c r="C25" i="8"/>
  <c r="D24" i="8"/>
  <c r="C24" i="8"/>
  <c r="B24" i="8"/>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D23" i="8"/>
  <c r="C23" i="8"/>
  <c r="C20" i="8"/>
  <c r="N13" i="8"/>
  <c r="M13" i="8"/>
  <c r="L13" i="8"/>
  <c r="K13" i="8"/>
  <c r="J13" i="8"/>
  <c r="I13" i="8"/>
  <c r="H13" i="8"/>
  <c r="G13" i="8"/>
  <c r="F13" i="8"/>
  <c r="R62" i="8" s="1" a="1"/>
  <c r="R62" i="8" s="1"/>
  <c r="E13" i="8"/>
  <c r="D13" i="8"/>
  <c r="C13" i="8"/>
  <c r="N12" i="8"/>
  <c r="N14" i="8" s="1"/>
  <c r="N16" i="8" s="1"/>
  <c r="M12" i="8"/>
  <c r="M14" i="8" s="1"/>
  <c r="M16" i="8" s="1"/>
  <c r="L12" i="8"/>
  <c r="L14" i="8" s="1"/>
  <c r="L16" i="8" s="1"/>
  <c r="K12" i="8"/>
  <c r="K14" i="8" s="1"/>
  <c r="K16" i="8" s="1"/>
  <c r="J12" i="8"/>
  <c r="J14" i="8" s="1"/>
  <c r="I12" i="8"/>
  <c r="I14" i="8" s="1"/>
  <c r="H12" i="8"/>
  <c r="H14" i="8" s="1"/>
  <c r="G12" i="8"/>
  <c r="G14" i="8" s="1"/>
  <c r="F12" i="8"/>
  <c r="F14" i="8" s="1"/>
  <c r="F16" i="8" s="1"/>
  <c r="E12" i="8"/>
  <c r="E14" i="8" s="1"/>
  <c r="E16" i="8" s="1"/>
  <c r="D12" i="8"/>
  <c r="D14" i="8" s="1"/>
  <c r="D16" i="8" s="1"/>
  <c r="C12" i="8"/>
  <c r="C14" i="8" s="1"/>
  <c r="N11" i="8"/>
  <c r="N15" i="8" s="1"/>
  <c r="M11" i="8"/>
  <c r="M15" i="8" s="1"/>
  <c r="L11" i="8"/>
  <c r="L15" i="8" s="1"/>
  <c r="K11" i="8"/>
  <c r="K15" i="8" s="1"/>
  <c r="J11" i="8"/>
  <c r="J15" i="8" s="1"/>
  <c r="I11" i="8"/>
  <c r="I15" i="8" s="1"/>
  <c r="H11" i="8"/>
  <c r="H15" i="8" s="1"/>
  <c r="G11" i="8"/>
  <c r="G15" i="8" s="1"/>
  <c r="F11" i="8"/>
  <c r="F15" i="8" s="1"/>
  <c r="E11" i="8"/>
  <c r="E15" i="8" s="1"/>
  <c r="D11" i="8"/>
  <c r="D15" i="8" s="1"/>
  <c r="C11" i="8"/>
  <c r="C15" i="8" s="1"/>
  <c r="B8" i="8" a="1"/>
  <c r="O14" i="8" l="1"/>
  <c r="N48" i="10"/>
  <c r="O48" i="10" s="1"/>
  <c r="O99" i="10"/>
  <c r="N80" i="10"/>
  <c r="O92" i="10"/>
  <c r="O133" i="10"/>
  <c r="N160" i="10"/>
  <c r="N162" i="10"/>
  <c r="N190" i="10"/>
  <c r="O190" i="10" s="1"/>
  <c r="O385" i="10"/>
  <c r="N384" i="10"/>
  <c r="O384" i="10" s="1"/>
  <c r="O362" i="10"/>
  <c r="O338" i="10"/>
  <c r="N272" i="10"/>
  <c r="O272" i="10" s="1"/>
  <c r="O277" i="10"/>
  <c r="O329" i="10"/>
  <c r="N276" i="10"/>
  <c r="O276" i="10" s="1"/>
  <c r="O300" i="10"/>
  <c r="O253" i="10"/>
  <c r="O293" i="10"/>
  <c r="O223" i="10"/>
  <c r="N228" i="10"/>
  <c r="O228" i="10" s="1"/>
  <c r="N233" i="10"/>
  <c r="O233" i="10" s="1"/>
  <c r="N259" i="10"/>
  <c r="O259" i="10" s="1"/>
  <c r="O325" i="10"/>
  <c r="O249" i="10"/>
  <c r="N298" i="10"/>
  <c r="O298" i="10" s="1"/>
  <c r="N380" i="10"/>
  <c r="O380" i="10" s="1"/>
  <c r="O315" i="10"/>
  <c r="N227" i="10"/>
  <c r="O227" i="10" s="1"/>
  <c r="O251" i="10"/>
  <c r="O343" i="10"/>
  <c r="O215" i="10"/>
  <c r="O220" i="10"/>
  <c r="N376" i="10"/>
  <c r="O376" i="10" s="1"/>
  <c r="N217" i="10"/>
  <c r="O217" i="10" s="1"/>
  <c r="O225" i="10"/>
  <c r="O218" i="10"/>
  <c r="N101" i="10"/>
  <c r="O101" i="10" s="1"/>
  <c r="N131" i="10"/>
  <c r="O131" i="10" s="1"/>
  <c r="N89" i="10"/>
  <c r="O89" i="10" s="1"/>
  <c r="N121" i="10"/>
  <c r="O121" i="10" s="1"/>
  <c r="N150" i="10"/>
  <c r="O150" i="10" s="1"/>
  <c r="O165" i="10"/>
  <c r="O197" i="10"/>
  <c r="N188" i="10"/>
  <c r="O188" i="10" s="1"/>
  <c r="N200" i="10"/>
  <c r="N371" i="9"/>
  <c r="N243" i="9"/>
  <c r="N219" i="9"/>
  <c r="N236" i="9"/>
  <c r="N271" i="9"/>
  <c r="N247" i="9"/>
  <c r="O247" i="9" s="1"/>
  <c r="N214" i="9"/>
  <c r="O366" i="10"/>
  <c r="O240" i="10"/>
  <c r="N346" i="10"/>
  <c r="O346" i="10" s="1"/>
  <c r="O203" i="10"/>
  <c r="O351" i="10"/>
  <c r="N297" i="10"/>
  <c r="O297" i="10" s="1"/>
  <c r="N375" i="10"/>
  <c r="O375" i="10" s="1"/>
  <c r="O301" i="10"/>
  <c r="N205" i="10"/>
  <c r="O205" i="10" s="1"/>
  <c r="N377" i="10"/>
  <c r="O377" i="10" s="1"/>
  <c r="O309" i="10"/>
  <c r="O364" i="10"/>
  <c r="N246" i="10"/>
  <c r="O246" i="10" s="1"/>
  <c r="O60" i="10"/>
  <c r="O56" i="10"/>
  <c r="O69" i="10"/>
  <c r="N58" i="10"/>
  <c r="O58" i="10" s="1"/>
  <c r="O41" i="10"/>
  <c r="O73" i="10"/>
  <c r="N35" i="10"/>
  <c r="N67" i="10"/>
  <c r="N83" i="10"/>
  <c r="O83" i="10" s="1"/>
  <c r="N115" i="10"/>
  <c r="O115" i="10" s="1"/>
  <c r="N96" i="10"/>
  <c r="N114" i="10"/>
  <c r="O114" i="10" s="1"/>
  <c r="N95" i="10"/>
  <c r="O95" i="10" s="1"/>
  <c r="N108" i="10"/>
  <c r="N146" i="10"/>
  <c r="N153" i="10"/>
  <c r="O153" i="10" s="1"/>
  <c r="N187" i="10"/>
  <c r="N337" i="9"/>
  <c r="N312" i="9"/>
  <c r="N276" i="9"/>
  <c r="N304" i="9"/>
  <c r="O304" i="9" s="1"/>
  <c r="O239" i="9"/>
  <c r="N382" i="10"/>
  <c r="N342" i="10"/>
  <c r="O342" i="10" s="1"/>
  <c r="O378" i="10"/>
  <c r="O381" i="10"/>
  <c r="O382" i="10"/>
  <c r="N322" i="10"/>
  <c r="O322" i="10" s="1"/>
  <c r="O341" i="10"/>
  <c r="N318" i="10"/>
  <c r="O318" i="10" s="1"/>
  <c r="O337" i="10"/>
  <c r="N292" i="10"/>
  <c r="O292" i="10" s="1"/>
  <c r="O321" i="10"/>
  <c r="N248" i="10"/>
  <c r="O248" i="10" s="1"/>
  <c r="O312" i="10"/>
  <c r="O279" i="10"/>
  <c r="O268" i="10"/>
  <c r="O274" i="10"/>
  <c r="O222" i="10"/>
  <c r="O256" i="10"/>
  <c r="N202" i="10"/>
  <c r="O202" i="10" s="1"/>
  <c r="O267" i="10"/>
  <c r="N207" i="10"/>
  <c r="O207" i="10" s="1"/>
  <c r="H16" i="8"/>
  <c r="O24" i="10"/>
  <c r="O145" i="10"/>
  <c r="O167" i="10"/>
  <c r="N194" i="10"/>
  <c r="O194" i="10" s="1"/>
  <c r="N158" i="10"/>
  <c r="O185" i="10"/>
  <c r="N311" i="9"/>
  <c r="N279" i="9"/>
  <c r="N241" i="9"/>
  <c r="O328" i="10"/>
  <c r="O354" i="10"/>
  <c r="O368" i="10"/>
  <c r="N379" i="10"/>
  <c r="O379" i="10" s="1"/>
  <c r="N358" i="10"/>
  <c r="O358" i="10" s="1"/>
  <c r="O340" i="10"/>
  <c r="O344" i="10"/>
  <c r="O283" i="10"/>
  <c r="N335" i="10"/>
  <c r="O335" i="10" s="1"/>
  <c r="O314" i="10"/>
  <c r="O319" i="10"/>
  <c r="N264" i="10"/>
  <c r="O264" i="10" s="1"/>
  <c r="O212" i="10"/>
  <c r="O273" i="10"/>
  <c r="O238" i="10"/>
  <c r="O347" i="10"/>
  <c r="N365" i="10"/>
  <c r="O365" i="10" s="1"/>
  <c r="I16" i="8"/>
  <c r="N44" i="10"/>
  <c r="O44" i="10" s="1"/>
  <c r="O45" i="10"/>
  <c r="N66" i="10"/>
  <c r="O66" i="10" s="1"/>
  <c r="O84" i="10"/>
  <c r="O116" i="10"/>
  <c r="N102" i="10"/>
  <c r="N125" i="10"/>
  <c r="N137" i="10"/>
  <c r="N136" i="10"/>
  <c r="N154" i="10"/>
  <c r="N195" i="10"/>
  <c r="O195" i="10" s="1"/>
  <c r="O334" i="9"/>
  <c r="N301" i="9"/>
  <c r="O301" i="9" s="1"/>
  <c r="N334" i="9"/>
  <c r="N205" i="9"/>
  <c r="O352" i="10"/>
  <c r="N311" i="10"/>
  <c r="O311" i="10" s="1"/>
  <c r="O303" i="10"/>
  <c r="O282" i="10"/>
  <c r="N313" i="10"/>
  <c r="O313" i="10" s="1"/>
  <c r="O299" i="10"/>
  <c r="N261" i="10"/>
  <c r="O261" i="10" s="1"/>
  <c r="N210" i="10"/>
  <c r="O210" i="10" s="1"/>
  <c r="O236" i="10"/>
  <c r="O262" i="10"/>
  <c r="N348" i="10"/>
  <c r="O348" i="10" s="1"/>
  <c r="N307" i="10"/>
  <c r="O307" i="10" s="1"/>
  <c r="N204" i="10"/>
  <c r="O204" i="10" s="1"/>
  <c r="N234" i="10"/>
  <c r="O234" i="10" s="1"/>
  <c r="N209" i="10"/>
  <c r="O209" i="10" s="1"/>
  <c r="N69" i="9"/>
  <c r="N106" i="9"/>
  <c r="O163" i="9"/>
  <c r="N163" i="10"/>
  <c r="O156" i="10"/>
  <c r="N364" i="9"/>
  <c r="O364" i="9" s="1"/>
  <c r="N252" i="10"/>
  <c r="O252" i="10" s="1"/>
  <c r="N349" i="10"/>
  <c r="O349" i="10" s="1"/>
  <c r="O374" i="10"/>
  <c r="N353" i="10"/>
  <c r="O353" i="10" s="1"/>
  <c r="O304" i="10"/>
  <c r="O327" i="10"/>
  <c r="O359" i="10"/>
  <c r="O383" i="10"/>
  <c r="N295" i="10"/>
  <c r="O295" i="10" s="1"/>
  <c r="O305" i="10"/>
  <c r="O270" i="10"/>
  <c r="N286" i="10"/>
  <c r="O286" i="10" s="1"/>
  <c r="N245" i="10"/>
  <c r="O245" i="10" s="1"/>
  <c r="O239" i="10"/>
  <c r="O230" i="10"/>
  <c r="N302" i="10"/>
  <c r="O302" i="10" s="1"/>
  <c r="N241" i="10"/>
  <c r="O241" i="10" s="1"/>
  <c r="N356" i="10"/>
  <c r="O356" i="10" s="1"/>
  <c r="N244" i="10"/>
  <c r="O244" i="10" s="1"/>
  <c r="N242" i="10"/>
  <c r="O242" i="10" s="1"/>
  <c r="N250" i="10"/>
  <c r="O250" i="10" s="1"/>
  <c r="N275" i="10"/>
  <c r="O275" i="10" s="1"/>
  <c r="N226" i="10"/>
  <c r="O226" i="10" s="1"/>
  <c r="N289" i="10"/>
  <c r="O289" i="10" s="1"/>
  <c r="N263" i="10"/>
  <c r="O263" i="10" s="1"/>
  <c r="N255" i="10"/>
  <c r="O255" i="10" s="1"/>
  <c r="N64" i="9"/>
  <c r="O64" i="9" s="1"/>
  <c r="N85" i="9"/>
  <c r="N65" i="9"/>
  <c r="O65" i="9" s="1"/>
  <c r="N115" i="9"/>
  <c r="N140" i="9"/>
  <c r="O140" i="9" s="1"/>
  <c r="N186" i="9"/>
  <c r="N174" i="9"/>
  <c r="N373" i="9"/>
  <c r="O373" i="9" s="1"/>
  <c r="N358" i="9"/>
  <c r="O358" i="9" s="1"/>
  <c r="N369" i="9"/>
  <c r="N349" i="9"/>
  <c r="N235" i="9"/>
  <c r="N269" i="9"/>
  <c r="O269" i="9" s="1"/>
  <c r="N46" i="9"/>
  <c r="N35" i="9"/>
  <c r="N153" i="9"/>
  <c r="N172" i="9"/>
  <c r="O172" i="9" s="1"/>
  <c r="O385" i="9"/>
  <c r="O355" i="9"/>
  <c r="N339" i="9"/>
  <c r="O339" i="9" s="1"/>
  <c r="O337" i="9"/>
  <c r="O344" i="9"/>
  <c r="O312" i="9"/>
  <c r="O277" i="9"/>
  <c r="O313" i="9"/>
  <c r="O282" i="9"/>
  <c r="O308" i="9"/>
  <c r="N258" i="9"/>
  <c r="O258" i="9" s="1"/>
  <c r="N245" i="9"/>
  <c r="O245" i="9" s="1"/>
  <c r="N208" i="9"/>
  <c r="O208" i="9" s="1"/>
  <c r="O229" i="9"/>
  <c r="O207" i="9"/>
  <c r="O244" i="9"/>
  <c r="O212" i="9"/>
  <c r="O359" i="9"/>
  <c r="N384" i="9"/>
  <c r="N294" i="9"/>
  <c r="O294" i="9" s="1"/>
  <c r="N272" i="9"/>
  <c r="O272" i="9" s="1"/>
  <c r="N264" i="9"/>
  <c r="O264" i="9" s="1"/>
  <c r="N23" i="9"/>
  <c r="N170" i="9"/>
  <c r="O363" i="9"/>
  <c r="O250" i="9"/>
  <c r="N327" i="9"/>
  <c r="O327" i="9" s="1"/>
  <c r="O309" i="9"/>
  <c r="O279" i="9"/>
  <c r="N303" i="9"/>
  <c r="O303" i="9" s="1"/>
  <c r="O213" i="9"/>
  <c r="O227" i="9"/>
  <c r="O266" i="9"/>
  <c r="O206" i="9"/>
  <c r="N232" i="9"/>
  <c r="O232" i="9" s="1"/>
  <c r="O241" i="9"/>
  <c r="N376" i="9"/>
  <c r="O376" i="9" s="1"/>
  <c r="N287" i="9"/>
  <c r="O287" i="9" s="1"/>
  <c r="N265" i="9"/>
  <c r="N286" i="9"/>
  <c r="O286" i="9" s="1"/>
  <c r="N47" i="9"/>
  <c r="O47" i="9" s="1"/>
  <c r="N79" i="9"/>
  <c r="O79" i="9" s="1"/>
  <c r="N342" i="9"/>
  <c r="N320" i="9"/>
  <c r="O320" i="9" s="1"/>
  <c r="N374" i="9"/>
  <c r="O374" i="9" s="1"/>
  <c r="N377" i="9"/>
  <c r="O377" i="9" s="1"/>
  <c r="N361" i="9"/>
  <c r="O361" i="9" s="1"/>
  <c r="N338" i="9"/>
  <c r="O338" i="9" s="1"/>
  <c r="O329" i="9"/>
  <c r="O296" i="9"/>
  <c r="N238" i="9"/>
  <c r="O238" i="9" s="1"/>
  <c r="O326" i="9"/>
  <c r="N326" i="9"/>
  <c r="N300" i="9"/>
  <c r="O300" i="9" s="1"/>
  <c r="N254" i="9"/>
  <c r="O254" i="9" s="1"/>
  <c r="N216" i="9"/>
  <c r="O216" i="9" s="1"/>
  <c r="N262" i="9"/>
  <c r="O262" i="9" s="1"/>
  <c r="O226" i="9"/>
  <c r="N117" i="9"/>
  <c r="N179" i="9"/>
  <c r="O179" i="9" s="1"/>
  <c r="N354" i="9"/>
  <c r="O354" i="9" s="1"/>
  <c r="N297" i="9"/>
  <c r="N263" i="9"/>
  <c r="N119" i="9"/>
  <c r="O119" i="9" s="1"/>
  <c r="N187" i="9"/>
  <c r="N292" i="9"/>
  <c r="O292" i="9" s="1"/>
  <c r="N289" i="9"/>
  <c r="N283" i="9"/>
  <c r="O283" i="9" s="1"/>
  <c r="N246" i="9"/>
  <c r="O246" i="9" s="1"/>
  <c r="O384" i="9"/>
  <c r="N45" i="9"/>
  <c r="N55" i="9"/>
  <c r="N87" i="9"/>
  <c r="N378" i="9"/>
  <c r="O378" i="9" s="1"/>
  <c r="N347" i="9"/>
  <c r="O347" i="9" s="1"/>
  <c r="O335" i="9"/>
  <c r="N382" i="9"/>
  <c r="O382" i="9" s="1"/>
  <c r="O342" i="9"/>
  <c r="N228" i="9"/>
  <c r="O228" i="9" s="1"/>
  <c r="O311" i="9"/>
  <c r="N224" i="9"/>
  <c r="O224" i="9" s="1"/>
  <c r="N237" i="9"/>
  <c r="O237" i="9" s="1"/>
  <c r="O265" i="9"/>
  <c r="O276" i="9"/>
  <c r="O51" i="9"/>
  <c r="O30" i="9"/>
  <c r="N123" i="9"/>
  <c r="N194" i="9"/>
  <c r="N345" i="9"/>
  <c r="O345" i="9" s="1"/>
  <c r="N356" i="9"/>
  <c r="O356" i="9" s="1"/>
  <c r="O372" i="9"/>
  <c r="N380" i="9"/>
  <c r="O380" i="9" s="1"/>
  <c r="N362" i="9"/>
  <c r="O362" i="9" s="1"/>
  <c r="O299" i="9"/>
  <c r="N253" i="9"/>
  <c r="O253" i="9" s="1"/>
  <c r="N305" i="9"/>
  <c r="O305" i="9" s="1"/>
  <c r="N274" i="9"/>
  <c r="O274" i="9" s="1"/>
  <c r="N211" i="9"/>
  <c r="O211" i="9" s="1"/>
  <c r="N267" i="9"/>
  <c r="O267" i="9" s="1"/>
  <c r="O230" i="9"/>
  <c r="N203" i="9"/>
  <c r="O203" i="9" s="1"/>
  <c r="O205" i="9"/>
  <c r="O367" i="9"/>
  <c r="N381" i="9"/>
  <c r="O381" i="9" s="1"/>
  <c r="N310" i="9"/>
  <c r="O310" i="9" s="1"/>
  <c r="N333" i="9"/>
  <c r="O333" i="9" s="1"/>
  <c r="O83" i="9"/>
  <c r="N127" i="9"/>
  <c r="O331" i="9"/>
  <c r="N321" i="9"/>
  <c r="O321" i="9" s="1"/>
  <c r="N231" i="9"/>
  <c r="O231" i="9" s="1"/>
  <c r="N260" i="9"/>
  <c r="O260" i="9" s="1"/>
  <c r="O234" i="9"/>
  <c r="N340" i="9"/>
  <c r="O340" i="9" s="1"/>
  <c r="N368" i="9"/>
  <c r="O368" i="9" s="1"/>
  <c r="N341" i="9"/>
  <c r="O341" i="9" s="1"/>
  <c r="N348" i="9"/>
  <c r="O348" i="9" s="1"/>
  <c r="N281" i="9"/>
  <c r="O281" i="9" s="1"/>
  <c r="N284" i="9"/>
  <c r="O284" i="9" s="1"/>
  <c r="N225" i="9"/>
  <c r="O225" i="9" s="1"/>
  <c r="N273" i="9"/>
  <c r="O273" i="9" s="1"/>
  <c r="N52" i="9"/>
  <c r="N379" i="9"/>
  <c r="O379" i="9" s="1"/>
  <c r="N290" i="9"/>
  <c r="O290" i="9" s="1"/>
  <c r="N317" i="9"/>
  <c r="O317" i="9" s="1"/>
  <c r="O330" i="9"/>
  <c r="O291" i="9"/>
  <c r="O324" i="9"/>
  <c r="O297" i="9"/>
  <c r="O298" i="9"/>
  <c r="O242" i="9"/>
  <c r="O259" i="9"/>
  <c r="O263" i="9"/>
  <c r="N270" i="9"/>
  <c r="O270" i="9" s="1"/>
  <c r="O375" i="9"/>
  <c r="N365" i="9"/>
  <c r="O365" i="9" s="1"/>
  <c r="N248" i="9"/>
  <c r="O248" i="9" s="1"/>
  <c r="N249" i="9"/>
  <c r="O249" i="9" s="1"/>
  <c r="N257" i="9"/>
  <c r="O257" i="9" s="1"/>
  <c r="N72" i="9"/>
  <c r="N73" i="9"/>
  <c r="O73" i="9" s="1"/>
  <c r="O114" i="9"/>
  <c r="N120" i="9"/>
  <c r="O120" i="9" s="1"/>
  <c r="N178" i="9"/>
  <c r="N177" i="9"/>
  <c r="N182" i="9"/>
  <c r="O182" i="9" s="1"/>
  <c r="O328" i="9"/>
  <c r="N314" i="9"/>
  <c r="O314" i="9" s="1"/>
  <c r="O366" i="9"/>
  <c r="O353" i="9"/>
  <c r="O289" i="9"/>
  <c r="N293" i="9"/>
  <c r="O293" i="9" s="1"/>
  <c r="O322" i="9"/>
  <c r="O251" i="9"/>
  <c r="O222" i="9"/>
  <c r="O204" i="9"/>
  <c r="O218" i="9"/>
  <c r="N223" i="9"/>
  <c r="O223" i="9" s="1"/>
  <c r="N352" i="9"/>
  <c r="O352" i="9" s="1"/>
  <c r="N360" i="9"/>
  <c r="O360" i="9" s="1"/>
  <c r="S22" i="9"/>
  <c r="U22" i="9" s="1"/>
  <c r="N171" i="9"/>
  <c r="O343" i="9"/>
  <c r="N351" i="9"/>
  <c r="O351" i="9" s="1"/>
  <c r="O370" i="9"/>
  <c r="O350" i="9"/>
  <c r="O280" i="9"/>
  <c r="N315" i="9"/>
  <c r="O315" i="9" s="1"/>
  <c r="O319" i="9"/>
  <c r="O288" i="9"/>
  <c r="O316" i="9"/>
  <c r="O285" i="9"/>
  <c r="O252" i="9"/>
  <c r="O221" i="9"/>
  <c r="O261" i="9"/>
  <c r="O240" i="9"/>
  <c r="O268" i="9"/>
  <c r="O202" i="9"/>
  <c r="O255" i="9"/>
  <c r="O210" i="9"/>
  <c r="O220" i="9"/>
  <c r="N295" i="9"/>
  <c r="O295" i="9" s="1"/>
  <c r="N357" i="9"/>
  <c r="O357" i="9" s="1"/>
  <c r="N302" i="9"/>
  <c r="O302" i="9" s="1"/>
  <c r="N217" i="9"/>
  <c r="O217" i="9" s="1"/>
  <c r="N233" i="9"/>
  <c r="O233" i="9" s="1"/>
  <c r="N31" i="9"/>
  <c r="O31" i="9" s="1"/>
  <c r="N28" i="9"/>
  <c r="O28" i="9" s="1"/>
  <c r="N54" i="9"/>
  <c r="O69" i="9"/>
  <c r="O101" i="9"/>
  <c r="N128" i="9"/>
  <c r="N148" i="9"/>
  <c r="O148" i="9" s="1"/>
  <c r="O371" i="9"/>
  <c r="N383" i="9"/>
  <c r="O383" i="9" s="1"/>
  <c r="O278" i="9"/>
  <c r="O346" i="9"/>
  <c r="O369" i="9"/>
  <c r="O349" i="9"/>
  <c r="O323" i="9"/>
  <c r="O336" i="9"/>
  <c r="O307" i="9"/>
  <c r="O275" i="9"/>
  <c r="O243" i="9"/>
  <c r="O219" i="9"/>
  <c r="O236" i="9"/>
  <c r="O271" i="9"/>
  <c r="O214" i="9"/>
  <c r="O235" i="9"/>
  <c r="O215" i="9"/>
  <c r="N386" i="9"/>
  <c r="O386" i="9" s="1"/>
  <c r="N318" i="9"/>
  <c r="O318" i="9" s="1"/>
  <c r="N325" i="9"/>
  <c r="O325" i="9" s="1"/>
  <c r="N332" i="9"/>
  <c r="O332" i="9" s="1"/>
  <c r="N209" i="9"/>
  <c r="O209" i="9" s="1"/>
  <c r="N256" i="9"/>
  <c r="O256" i="9" s="1"/>
  <c r="O47" i="10"/>
  <c r="O104" i="10"/>
  <c r="O117" i="10"/>
  <c r="O163" i="10"/>
  <c r="O179" i="10"/>
  <c r="O88" i="10"/>
  <c r="O87" i="10"/>
  <c r="O147" i="10"/>
  <c r="N52" i="10"/>
  <c r="O52" i="10" s="1"/>
  <c r="N31" i="10"/>
  <c r="N54" i="10"/>
  <c r="O54" i="10" s="1"/>
  <c r="O67" i="10"/>
  <c r="O142" i="10"/>
  <c r="O26" i="10"/>
  <c r="N77" i="10"/>
  <c r="N109" i="10"/>
  <c r="O109" i="10" s="1"/>
  <c r="N97" i="10"/>
  <c r="O97" i="10" s="1"/>
  <c r="O129" i="10"/>
  <c r="N30" i="10"/>
  <c r="O34" i="10"/>
  <c r="O49" i="10"/>
  <c r="O86" i="10"/>
  <c r="O62" i="10"/>
  <c r="O91" i="10"/>
  <c r="N119" i="10"/>
  <c r="O119" i="10" s="1"/>
  <c r="O103" i="10"/>
  <c r="O102" i="10"/>
  <c r="N124" i="10"/>
  <c r="O124" i="10" s="1"/>
  <c r="O125" i="10"/>
  <c r="N151" i="10"/>
  <c r="O151" i="10" s="1"/>
  <c r="O193" i="10"/>
  <c r="O161" i="10"/>
  <c r="O175" i="10"/>
  <c r="N189" i="10"/>
  <c r="O189" i="10" s="1"/>
  <c r="O186" i="10"/>
  <c r="O32" i="10"/>
  <c r="O78" i="10"/>
  <c r="O105" i="10"/>
  <c r="O152" i="10"/>
  <c r="O128" i="10"/>
  <c r="O36" i="10"/>
  <c r="O53" i="10"/>
  <c r="O55" i="10"/>
  <c r="O38" i="10"/>
  <c r="O70" i="10"/>
  <c r="O141" i="10"/>
  <c r="O111" i="10"/>
  <c r="O144" i="10"/>
  <c r="O160" i="10"/>
  <c r="O162" i="10"/>
  <c r="N191" i="10"/>
  <c r="O191" i="10" s="1"/>
  <c r="N168" i="10"/>
  <c r="O168" i="10" s="1"/>
  <c r="N157" i="10"/>
  <c r="O23" i="10"/>
  <c r="O68" i="10"/>
  <c r="N50" i="10"/>
  <c r="O50" i="10" s="1"/>
  <c r="N90" i="10"/>
  <c r="O90" i="10" s="1"/>
  <c r="O138" i="10"/>
  <c r="O135" i="10"/>
  <c r="O182" i="10"/>
  <c r="O198" i="10"/>
  <c r="O180" i="10"/>
  <c r="O176" i="10"/>
  <c r="O200" i="10"/>
  <c r="O31" i="10"/>
  <c r="O39" i="10"/>
  <c r="O71" i="10"/>
  <c r="O35" i="10"/>
  <c r="O96" i="10"/>
  <c r="O76" i="10"/>
  <c r="O108" i="10"/>
  <c r="O123" i="10"/>
  <c r="O134" i="10"/>
  <c r="O130" i="10"/>
  <c r="O146" i="10"/>
  <c r="O143" i="10"/>
  <c r="O140" i="10"/>
  <c r="O170" i="10"/>
  <c r="O178" i="10"/>
  <c r="O201" i="10"/>
  <c r="O187" i="10"/>
  <c r="S22" i="10"/>
  <c r="O25" i="10"/>
  <c r="O77" i="10"/>
  <c r="O158" i="10"/>
  <c r="O171" i="10"/>
  <c r="O196" i="10"/>
  <c r="O30" i="10"/>
  <c r="O43" i="10"/>
  <c r="O137" i="10"/>
  <c r="O136" i="10"/>
  <c r="O148" i="10"/>
  <c r="O154" i="10"/>
  <c r="J22" i="10"/>
  <c r="K22" i="10"/>
  <c r="M22" i="10"/>
  <c r="L22" i="10"/>
  <c r="O85" i="10"/>
  <c r="O166" i="10"/>
  <c r="O51" i="10"/>
  <c r="O72" i="10"/>
  <c r="O80" i="10"/>
  <c r="O112" i="10"/>
  <c r="O110" i="10"/>
  <c r="O132" i="10"/>
  <c r="O174" i="10"/>
  <c r="O27" i="10"/>
  <c r="O64" i="10"/>
  <c r="O28" i="10"/>
  <c r="O75" i="10"/>
  <c r="O93" i="10"/>
  <c r="O81" i="10"/>
  <c r="O159" i="10"/>
  <c r="O157" i="10"/>
  <c r="O164" i="10"/>
  <c r="O173" i="10"/>
  <c r="O172" i="10"/>
  <c r="O184" i="10"/>
  <c r="O192" i="10"/>
  <c r="O63" i="10"/>
  <c r="O59" i="10"/>
  <c r="O118" i="10"/>
  <c r="O126" i="10"/>
  <c r="O122" i="10"/>
  <c r="O181" i="10"/>
  <c r="N61" i="9"/>
  <c r="O61" i="9" s="1"/>
  <c r="N71" i="9"/>
  <c r="O71" i="9" s="1"/>
  <c r="N162" i="9"/>
  <c r="O162" i="9" s="1"/>
  <c r="O89" i="9"/>
  <c r="N138" i="9"/>
  <c r="N166" i="9"/>
  <c r="O166" i="9" s="1"/>
  <c r="O54" i="9"/>
  <c r="O66" i="9"/>
  <c r="O106" i="9"/>
  <c r="N111" i="9"/>
  <c r="O111" i="9" s="1"/>
  <c r="O198" i="9"/>
  <c r="N97" i="9"/>
  <c r="O97" i="9" s="1"/>
  <c r="N152" i="9"/>
  <c r="O152" i="9" s="1"/>
  <c r="N146" i="9"/>
  <c r="O146" i="9" s="1"/>
  <c r="N165" i="9"/>
  <c r="O56" i="9"/>
  <c r="N57" i="9"/>
  <c r="O57" i="9" s="1"/>
  <c r="N27" i="9"/>
  <c r="N44" i="9"/>
  <c r="O44" i="9" s="1"/>
  <c r="N145" i="9"/>
  <c r="O145" i="9" s="1"/>
  <c r="N167" i="9"/>
  <c r="O194" i="9"/>
  <c r="O193" i="9"/>
  <c r="N107" i="9"/>
  <c r="O185" i="9"/>
  <c r="N197" i="9"/>
  <c r="O197" i="9" s="1"/>
  <c r="N195" i="9"/>
  <c r="O195" i="9" s="1"/>
  <c r="N34" i="9"/>
  <c r="O34" i="9" s="1"/>
  <c r="N25" i="9"/>
  <c r="O25" i="9" s="1"/>
  <c r="N75" i="9"/>
  <c r="O75" i="9" s="1"/>
  <c r="O68" i="9"/>
  <c r="N110" i="9"/>
  <c r="O110" i="9" s="1"/>
  <c r="N130" i="9"/>
  <c r="O130" i="9" s="1"/>
  <c r="N124" i="9"/>
  <c r="O124" i="9" s="1"/>
  <c r="N201" i="9"/>
  <c r="O201" i="9" s="1"/>
  <c r="O173" i="9"/>
  <c r="N175" i="9"/>
  <c r="N67" i="9"/>
  <c r="O67" i="9" s="1"/>
  <c r="N33" i="9"/>
  <c r="O33" i="9" s="1"/>
  <c r="O76" i="9"/>
  <c r="O62" i="9"/>
  <c r="O92" i="9"/>
  <c r="O123" i="9"/>
  <c r="N125" i="9"/>
  <c r="O125" i="9" s="1"/>
  <c r="N155" i="9"/>
  <c r="O155" i="9" s="1"/>
  <c r="N132" i="9"/>
  <c r="O132" i="9" s="1"/>
  <c r="O160" i="9"/>
  <c r="O169" i="9"/>
  <c r="O167" i="9"/>
  <c r="O161" i="9"/>
  <c r="N183" i="9"/>
  <c r="O183" i="9" s="1"/>
  <c r="O184" i="9"/>
  <c r="N196" i="9"/>
  <c r="O196" i="9" s="1"/>
  <c r="N42" i="9"/>
  <c r="O42" i="9" s="1"/>
  <c r="N82" i="9"/>
  <c r="O82" i="9" s="1"/>
  <c r="O115" i="9"/>
  <c r="N98" i="9"/>
  <c r="O98" i="9" s="1"/>
  <c r="O127" i="9"/>
  <c r="N134" i="9"/>
  <c r="O134" i="9" s="1"/>
  <c r="N74" i="9"/>
  <c r="O74" i="9" s="1"/>
  <c r="N29" i="9"/>
  <c r="N84" i="9"/>
  <c r="O84" i="9" s="1"/>
  <c r="O100" i="9"/>
  <c r="N88" i="9"/>
  <c r="O88" i="9" s="1"/>
  <c r="N93" i="9"/>
  <c r="O93" i="9" s="1"/>
  <c r="N133" i="9"/>
  <c r="O133" i="9" s="1"/>
  <c r="N108" i="9"/>
  <c r="O108" i="9" s="1"/>
  <c r="O23" i="9"/>
  <c r="N40" i="9"/>
  <c r="N149" i="9"/>
  <c r="O149" i="9" s="1"/>
  <c r="O137" i="9"/>
  <c r="O170" i="9"/>
  <c r="O178" i="9"/>
  <c r="O177" i="9"/>
  <c r="N191" i="9"/>
  <c r="O191" i="9" s="1"/>
  <c r="N190" i="9"/>
  <c r="N102" i="9"/>
  <c r="O102" i="9" s="1"/>
  <c r="O37" i="9"/>
  <c r="O26" i="9"/>
  <c r="N43" i="9"/>
  <c r="O43" i="9" s="1"/>
  <c r="N50" i="9"/>
  <c r="O50" i="9" s="1"/>
  <c r="N60" i="9"/>
  <c r="O60" i="9" s="1"/>
  <c r="N116" i="9"/>
  <c r="O116" i="9" s="1"/>
  <c r="N157" i="9"/>
  <c r="O53" i="9"/>
  <c r="O85" i="9"/>
  <c r="N63" i="9"/>
  <c r="O63" i="9" s="1"/>
  <c r="O107" i="9"/>
  <c r="N112" i="9"/>
  <c r="O112" i="9" s="1"/>
  <c r="O129" i="9"/>
  <c r="O186" i="9"/>
  <c r="O174" i="9"/>
  <c r="O27" i="9"/>
  <c r="O29" i="9"/>
  <c r="O59" i="9"/>
  <c r="O32" i="9"/>
  <c r="O46" i="9"/>
  <c r="O41" i="9"/>
  <c r="O38" i="9"/>
  <c r="O35" i="9"/>
  <c r="O52" i="9"/>
  <c r="O70" i="9"/>
  <c r="O91" i="9"/>
  <c r="N144" i="9"/>
  <c r="O144" i="9" s="1"/>
  <c r="O153" i="9"/>
  <c r="O139" i="9"/>
  <c r="N168" i="9"/>
  <c r="O168" i="9" s="1"/>
  <c r="N156" i="9"/>
  <c r="O156" i="9" s="1"/>
  <c r="N189" i="9"/>
  <c r="O189" i="9" s="1"/>
  <c r="U23" i="9"/>
  <c r="Y22" i="9"/>
  <c r="L22" i="9"/>
  <c r="M22" i="9"/>
  <c r="O40" i="9"/>
  <c r="O72" i="9"/>
  <c r="O122" i="9"/>
  <c r="N103" i="9"/>
  <c r="O103" i="9" s="1"/>
  <c r="N135" i="9"/>
  <c r="O135" i="9" s="1"/>
  <c r="O105" i="9"/>
  <c r="O143" i="9"/>
  <c r="O190" i="9"/>
  <c r="O78" i="9"/>
  <c r="O99" i="9"/>
  <c r="O96" i="9"/>
  <c r="O118" i="9"/>
  <c r="O109" i="9"/>
  <c r="O138" i="9"/>
  <c r="O141" i="9"/>
  <c r="O147" i="9"/>
  <c r="O157" i="9"/>
  <c r="O164" i="9"/>
  <c r="N181" i="9"/>
  <c r="O181" i="9" s="1"/>
  <c r="O180" i="9"/>
  <c r="O171" i="9"/>
  <c r="O176" i="9"/>
  <c r="O192" i="9"/>
  <c r="K22" i="9"/>
  <c r="J22" i="9"/>
  <c r="O58" i="9"/>
  <c r="O48" i="9"/>
  <c r="N80" i="9"/>
  <c r="O80" i="9" s="1"/>
  <c r="N49" i="9"/>
  <c r="O49" i="9" s="1"/>
  <c r="N81" i="9"/>
  <c r="O81" i="9" s="1"/>
  <c r="O94" i="9"/>
  <c r="N131" i="9"/>
  <c r="O131" i="9" s="1"/>
  <c r="O128" i="9"/>
  <c r="O113" i="9"/>
  <c r="O151" i="9"/>
  <c r="O142" i="9"/>
  <c r="O199" i="9"/>
  <c r="O24" i="9"/>
  <c r="O86" i="9"/>
  <c r="O117" i="9"/>
  <c r="N158" i="9"/>
  <c r="O158" i="9" s="1"/>
  <c r="O165" i="9"/>
  <c r="N159" i="9"/>
  <c r="O159" i="9" s="1"/>
  <c r="O175" i="9"/>
  <c r="N188" i="9"/>
  <c r="O188" i="9" s="1"/>
  <c r="O200" i="9"/>
  <c r="N39" i="9"/>
  <c r="O39" i="9" s="1"/>
  <c r="N36" i="9"/>
  <c r="O36" i="9" s="1"/>
  <c r="O45" i="9"/>
  <c r="O77" i="9"/>
  <c r="O55" i="9"/>
  <c r="O87" i="9"/>
  <c r="O90" i="9"/>
  <c r="O104" i="9"/>
  <c r="N136" i="9"/>
  <c r="O136" i="9" s="1"/>
  <c r="O154" i="9"/>
  <c r="O121" i="9"/>
  <c r="O126" i="9"/>
  <c r="N150" i="9"/>
  <c r="O150" i="9" s="1"/>
  <c r="O187" i="9"/>
  <c r="Q54" i="8" a="1"/>
  <c r="Q54" i="8" s="1"/>
  <c r="T54" i="8" s="1"/>
  <c r="X201" i="8"/>
  <c r="V199" i="8"/>
  <c r="W196" i="8"/>
  <c r="X193" i="8"/>
  <c r="V191" i="8"/>
  <c r="W188" i="8"/>
  <c r="X185" i="8"/>
  <c r="V183" i="8"/>
  <c r="W180" i="8"/>
  <c r="X177" i="8"/>
  <c r="V175" i="8"/>
  <c r="W172" i="8"/>
  <c r="X169" i="8"/>
  <c r="V167" i="8"/>
  <c r="W164" i="8"/>
  <c r="X161" i="8"/>
  <c r="V159" i="8"/>
  <c r="W156" i="8"/>
  <c r="X153" i="8"/>
  <c r="V151" i="8"/>
  <c r="W148" i="8"/>
  <c r="Z148" i="8" s="1"/>
  <c r="X145" i="8"/>
  <c r="V143" i="8"/>
  <c r="W140" i="8"/>
  <c r="X137" i="8"/>
  <c r="V135" i="8"/>
  <c r="W132" i="8"/>
  <c r="X129" i="8"/>
  <c r="V127" i="8"/>
  <c r="W124" i="8"/>
  <c r="X121" i="8"/>
  <c r="V119" i="8"/>
  <c r="W116" i="8"/>
  <c r="X113" i="8"/>
  <c r="V111" i="8"/>
  <c r="W108" i="8"/>
  <c r="X105" i="8"/>
  <c r="V103" i="8"/>
  <c r="W100" i="8"/>
  <c r="X97" i="8"/>
  <c r="V95" i="8"/>
  <c r="W92" i="8"/>
  <c r="X89" i="8"/>
  <c r="V87" i="8"/>
  <c r="W84" i="8"/>
  <c r="Z84" i="8" s="1"/>
  <c r="X81" i="8"/>
  <c r="V79" i="8"/>
  <c r="W76" i="8"/>
  <c r="X73" i="8"/>
  <c r="V71" i="8"/>
  <c r="W68" i="8"/>
  <c r="X65" i="8"/>
  <c r="V63" i="8"/>
  <c r="W60" i="8"/>
  <c r="X57" i="8"/>
  <c r="V55" i="8"/>
  <c r="W52" i="8"/>
  <c r="X49" i="8"/>
  <c r="V47" i="8"/>
  <c r="W44" i="8"/>
  <c r="X41" i="8"/>
  <c r="V39" i="8"/>
  <c r="W36" i="8"/>
  <c r="X33" i="8"/>
  <c r="V31" i="8"/>
  <c r="W28" i="8"/>
  <c r="X25" i="8"/>
  <c r="V23" i="8"/>
  <c r="W201" i="8"/>
  <c r="Z201" i="8" s="1"/>
  <c r="X198" i="8"/>
  <c r="V196" i="8"/>
  <c r="W193" i="8"/>
  <c r="X190" i="8"/>
  <c r="V188" i="8"/>
  <c r="W185" i="8"/>
  <c r="X182" i="8"/>
  <c r="V180" i="8"/>
  <c r="W177" i="8"/>
  <c r="X174" i="8"/>
  <c r="V172" i="8"/>
  <c r="W169" i="8"/>
  <c r="X166" i="8"/>
  <c r="V164" i="8"/>
  <c r="W161" i="8"/>
  <c r="X158" i="8"/>
  <c r="V156" i="8"/>
  <c r="W153" i="8"/>
  <c r="X150" i="8"/>
  <c r="V148" i="8"/>
  <c r="W145" i="8"/>
  <c r="X142" i="8"/>
  <c r="V140" i="8"/>
  <c r="W137" i="8"/>
  <c r="Z137" i="8" s="1"/>
  <c r="X134" i="8"/>
  <c r="V132" i="8"/>
  <c r="W129" i="8"/>
  <c r="X126" i="8"/>
  <c r="V124" i="8"/>
  <c r="W121" i="8"/>
  <c r="X118" i="8"/>
  <c r="V116" i="8"/>
  <c r="W113" i="8"/>
  <c r="X110" i="8"/>
  <c r="V108" i="8"/>
  <c r="W105" i="8"/>
  <c r="X102" i="8"/>
  <c r="V100" i="8"/>
  <c r="W97" i="8"/>
  <c r="X94" i="8"/>
  <c r="V92" i="8"/>
  <c r="W89" i="8"/>
  <c r="X86" i="8"/>
  <c r="V84" i="8"/>
  <c r="W81" i="8"/>
  <c r="X78" i="8"/>
  <c r="V76" i="8"/>
  <c r="W73" i="8"/>
  <c r="Z73" i="8" s="1"/>
  <c r="X70" i="8"/>
  <c r="V68" i="8"/>
  <c r="W65" i="8"/>
  <c r="X62" i="8"/>
  <c r="V60" i="8"/>
  <c r="W57" i="8"/>
  <c r="X54" i="8"/>
  <c r="V52" i="8"/>
  <c r="W49" i="8"/>
  <c r="X46" i="8"/>
  <c r="V44" i="8"/>
  <c r="W41" i="8"/>
  <c r="X38" i="8"/>
  <c r="V36" i="8"/>
  <c r="W33" i="8"/>
  <c r="X30" i="8"/>
  <c r="V28" i="8"/>
  <c r="W25" i="8"/>
  <c r="AA22" i="8"/>
  <c r="AB22" i="8" s="1"/>
  <c r="AC22" i="8" s="1"/>
  <c r="V201" i="8"/>
  <c r="W198" i="8"/>
  <c r="X195" i="8"/>
  <c r="V193" i="8"/>
  <c r="W190" i="8"/>
  <c r="Z190" i="8" s="1"/>
  <c r="X187" i="8"/>
  <c r="V185" i="8"/>
  <c r="W182" i="8"/>
  <c r="X179" i="8"/>
  <c r="V177" i="8"/>
  <c r="W174" i="8"/>
  <c r="X171" i="8"/>
  <c r="V169" i="8"/>
  <c r="W166" i="8"/>
  <c r="X163" i="8"/>
  <c r="V161" i="8"/>
  <c r="W158" i="8"/>
  <c r="X155" i="8"/>
  <c r="V153" i="8"/>
  <c r="W150" i="8"/>
  <c r="X147" i="8"/>
  <c r="V145" i="8"/>
  <c r="W142" i="8"/>
  <c r="X139" i="8"/>
  <c r="V137" i="8"/>
  <c r="W134" i="8"/>
  <c r="X131" i="8"/>
  <c r="V129" i="8"/>
  <c r="W126" i="8"/>
  <c r="Z126" i="8" s="1"/>
  <c r="X123" i="8"/>
  <c r="V121" i="8"/>
  <c r="W118" i="8"/>
  <c r="X115" i="8"/>
  <c r="V113" i="8"/>
  <c r="W110" i="8"/>
  <c r="X107" i="8"/>
  <c r="V105" i="8"/>
  <c r="W102" i="8"/>
  <c r="X99" i="8"/>
  <c r="V97" i="8"/>
  <c r="W94" i="8"/>
  <c r="X91" i="8"/>
  <c r="V89" i="8"/>
  <c r="W86" i="8"/>
  <c r="X83" i="8"/>
  <c r="V81" i="8"/>
  <c r="W78" i="8"/>
  <c r="X75" i="8"/>
  <c r="V73" i="8"/>
  <c r="W70" i="8"/>
  <c r="X67" i="8"/>
  <c r="V65" i="8"/>
  <c r="W62" i="8"/>
  <c r="Z62" i="8" s="1"/>
  <c r="X59" i="8"/>
  <c r="V57" i="8"/>
  <c r="W54" i="8"/>
  <c r="Z54" i="8" s="1"/>
  <c r="X51" i="8"/>
  <c r="V49" i="8"/>
  <c r="W46" i="8"/>
  <c r="X43" i="8"/>
  <c r="V41" i="8"/>
  <c r="W38" i="8"/>
  <c r="X35" i="8"/>
  <c r="V33" i="8"/>
  <c r="W30" i="8"/>
  <c r="X27" i="8"/>
  <c r="V25" i="8"/>
  <c r="X22" i="8"/>
  <c r="X200" i="8"/>
  <c r="V198" i="8"/>
  <c r="W195" i="8"/>
  <c r="X192" i="8"/>
  <c r="V190" i="8"/>
  <c r="W187" i="8"/>
  <c r="X184" i="8"/>
  <c r="V182" i="8"/>
  <c r="W179" i="8"/>
  <c r="X176" i="8"/>
  <c r="V174" i="8"/>
  <c r="W171" i="8"/>
  <c r="X168" i="8"/>
  <c r="V166" i="8"/>
  <c r="W163" i="8"/>
  <c r="X160" i="8"/>
  <c r="V158" i="8"/>
  <c r="W155" i="8"/>
  <c r="X152" i="8"/>
  <c r="V150" i="8"/>
  <c r="W147" i="8"/>
  <c r="X144" i="8"/>
  <c r="V142" i="8"/>
  <c r="W139" i="8"/>
  <c r="X136" i="8"/>
  <c r="V134" i="8"/>
  <c r="W131" i="8"/>
  <c r="X128" i="8"/>
  <c r="V126" i="8"/>
  <c r="W123" i="8"/>
  <c r="X120" i="8"/>
  <c r="V118" i="8"/>
  <c r="W115" i="8"/>
  <c r="Z115" i="8" s="1"/>
  <c r="X112" i="8"/>
  <c r="V110" i="8"/>
  <c r="W107" i="8"/>
  <c r="X104" i="8"/>
  <c r="V102" i="8"/>
  <c r="W99" i="8"/>
  <c r="X96" i="8"/>
  <c r="V94" i="8"/>
  <c r="W91" i="8"/>
  <c r="X88" i="8"/>
  <c r="V86" i="8"/>
  <c r="W83" i="8"/>
  <c r="X80" i="8"/>
  <c r="V78" i="8"/>
  <c r="W75" i="8"/>
  <c r="X72" i="8"/>
  <c r="V70" i="8"/>
  <c r="W67" i="8"/>
  <c r="X64" i="8"/>
  <c r="V62" i="8"/>
  <c r="W59" i="8"/>
  <c r="X56" i="8"/>
  <c r="V54" i="8"/>
  <c r="W51" i="8"/>
  <c r="Z51" i="8" s="1"/>
  <c r="X48" i="8"/>
  <c r="V46" i="8"/>
  <c r="W43" i="8"/>
  <c r="X40" i="8"/>
  <c r="V38" i="8"/>
  <c r="W35" i="8"/>
  <c r="X32" i="8"/>
  <c r="V30" i="8"/>
  <c r="W27" i="8"/>
  <c r="X24" i="8"/>
  <c r="W22" i="8"/>
  <c r="W200" i="8"/>
  <c r="X197" i="8"/>
  <c r="V195" i="8"/>
  <c r="W192" i="8"/>
  <c r="X189" i="8"/>
  <c r="V187" i="8"/>
  <c r="W184" i="8"/>
  <c r="X181" i="8"/>
  <c r="V179" i="8"/>
  <c r="W176" i="8"/>
  <c r="X173" i="8"/>
  <c r="V171" i="8"/>
  <c r="W168" i="8"/>
  <c r="Z168" i="8" s="1"/>
  <c r="X165" i="8"/>
  <c r="V163" i="8"/>
  <c r="W160" i="8"/>
  <c r="X157" i="8"/>
  <c r="V155" i="8"/>
  <c r="W152" i="8"/>
  <c r="X149" i="8"/>
  <c r="V200" i="8"/>
  <c r="W197" i="8"/>
  <c r="X194" i="8"/>
  <c r="V192" i="8"/>
  <c r="W189" i="8"/>
  <c r="X186" i="8"/>
  <c r="V184" i="8"/>
  <c r="W181" i="8"/>
  <c r="X178" i="8"/>
  <c r="V176" i="8"/>
  <c r="W173" i="8"/>
  <c r="X170" i="8"/>
  <c r="V168" i="8"/>
  <c r="W165" i="8"/>
  <c r="X162" i="8"/>
  <c r="V160" i="8"/>
  <c r="W157" i="8"/>
  <c r="Z157" i="8" s="1"/>
  <c r="X154" i="8"/>
  <c r="V152" i="8"/>
  <c r="W149" i="8"/>
  <c r="X146" i="8"/>
  <c r="V144" i="8"/>
  <c r="W141" i="8"/>
  <c r="X138" i="8"/>
  <c r="V136" i="8"/>
  <c r="W133" i="8"/>
  <c r="X130" i="8"/>
  <c r="V128" i="8"/>
  <c r="W125" i="8"/>
  <c r="X122" i="8"/>
  <c r="V120" i="8"/>
  <c r="W117" i="8"/>
  <c r="X114" i="8"/>
  <c r="V112" i="8"/>
  <c r="W109" i="8"/>
  <c r="X106" i="8"/>
  <c r="V104" i="8"/>
  <c r="W101" i="8"/>
  <c r="X98" i="8"/>
  <c r="V96" i="8"/>
  <c r="W93" i="8"/>
  <c r="Z93" i="8" s="1"/>
  <c r="X90" i="8"/>
  <c r="V88" i="8"/>
  <c r="W85" i="8"/>
  <c r="X82" i="8"/>
  <c r="V80" i="8"/>
  <c r="W77" i="8"/>
  <c r="X74" i="8"/>
  <c r="V72" i="8"/>
  <c r="W69" i="8"/>
  <c r="X66" i="8"/>
  <c r="V64" i="8"/>
  <c r="W61" i="8"/>
  <c r="X58" i="8"/>
  <c r="V56" i="8"/>
  <c r="W53" i="8"/>
  <c r="X50" i="8"/>
  <c r="V48" i="8"/>
  <c r="W45" i="8"/>
  <c r="X42" i="8"/>
  <c r="V40" i="8"/>
  <c r="W37" i="8"/>
  <c r="X34" i="8"/>
  <c r="V32" i="8"/>
  <c r="W29" i="8"/>
  <c r="Z29" i="8" s="1"/>
  <c r="X26" i="8"/>
  <c r="V24" i="8"/>
  <c r="X199" i="8"/>
  <c r="V197" i="8"/>
  <c r="W194" i="8"/>
  <c r="X191" i="8"/>
  <c r="V189" i="8"/>
  <c r="W186" i="8"/>
  <c r="Z186" i="8" s="1"/>
  <c r="X183" i="8"/>
  <c r="V181" i="8"/>
  <c r="W178" i="8"/>
  <c r="X175" i="8"/>
  <c r="V173" i="8"/>
  <c r="W170" i="8"/>
  <c r="X167" i="8"/>
  <c r="V165" i="8"/>
  <c r="W162" i="8"/>
  <c r="X159" i="8"/>
  <c r="V157" i="8"/>
  <c r="W154" i="8"/>
  <c r="X151" i="8"/>
  <c r="V149" i="8"/>
  <c r="W146" i="8"/>
  <c r="X143" i="8"/>
  <c r="V141" i="8"/>
  <c r="W138" i="8"/>
  <c r="X135" i="8"/>
  <c r="V133" i="8"/>
  <c r="W130" i="8"/>
  <c r="X127" i="8"/>
  <c r="V125" i="8"/>
  <c r="W122" i="8"/>
  <c r="Z122" i="8" s="1"/>
  <c r="X119" i="8"/>
  <c r="V117" i="8"/>
  <c r="W114" i="8"/>
  <c r="X111" i="8"/>
  <c r="V109" i="8"/>
  <c r="W106" i="8"/>
  <c r="X103" i="8"/>
  <c r="V101" i="8"/>
  <c r="W98" i="8"/>
  <c r="X95" i="8"/>
  <c r="V93" i="8"/>
  <c r="W90" i="8"/>
  <c r="X87" i="8"/>
  <c r="V85" i="8"/>
  <c r="W82" i="8"/>
  <c r="X79" i="8"/>
  <c r="V77" i="8"/>
  <c r="W74" i="8"/>
  <c r="X71" i="8"/>
  <c r="V69" i="8"/>
  <c r="W66" i="8"/>
  <c r="X63" i="8"/>
  <c r="V61" i="8"/>
  <c r="W58" i="8"/>
  <c r="Z58" i="8" s="1"/>
  <c r="X55" i="8"/>
  <c r="V53" i="8"/>
  <c r="W50" i="8"/>
  <c r="X47" i="8"/>
  <c r="V45" i="8"/>
  <c r="W42" i="8"/>
  <c r="X39" i="8"/>
  <c r="V37" i="8"/>
  <c r="W34" i="8"/>
  <c r="X31" i="8"/>
  <c r="V29" i="8"/>
  <c r="W26" i="8"/>
  <c r="X23" i="8"/>
  <c r="W199" i="8"/>
  <c r="X196" i="8"/>
  <c r="V194" i="8"/>
  <c r="W191" i="8"/>
  <c r="X188" i="8"/>
  <c r="V186" i="8"/>
  <c r="W183" i="8"/>
  <c r="X180" i="8"/>
  <c r="V178" i="8"/>
  <c r="W175" i="8"/>
  <c r="X172" i="8"/>
  <c r="V170" i="8"/>
  <c r="W167" i="8"/>
  <c r="X164" i="8"/>
  <c r="V162" i="8"/>
  <c r="W144" i="8"/>
  <c r="X133" i="8"/>
  <c r="V123" i="8"/>
  <c r="W112" i="8"/>
  <c r="Z112" i="8" s="1"/>
  <c r="X101" i="8"/>
  <c r="V91" i="8"/>
  <c r="W80" i="8"/>
  <c r="X69" i="8"/>
  <c r="V59" i="8"/>
  <c r="W48" i="8"/>
  <c r="X37" i="8"/>
  <c r="V27" i="8"/>
  <c r="W159" i="8"/>
  <c r="W143" i="8"/>
  <c r="X132" i="8"/>
  <c r="V122" i="8"/>
  <c r="W111" i="8"/>
  <c r="X100" i="8"/>
  <c r="V90" i="8"/>
  <c r="W79" i="8"/>
  <c r="Z79" i="8" s="1"/>
  <c r="X68" i="8"/>
  <c r="V58" i="8"/>
  <c r="W47" i="8"/>
  <c r="X36" i="8"/>
  <c r="V26" i="8"/>
  <c r="X28" i="8"/>
  <c r="X156" i="8"/>
  <c r="X141" i="8"/>
  <c r="V131" i="8"/>
  <c r="W120" i="8"/>
  <c r="X109" i="8"/>
  <c r="V99" i="8"/>
  <c r="W88" i="8"/>
  <c r="X77" i="8"/>
  <c r="V67" i="8"/>
  <c r="W56" i="8"/>
  <c r="Z56" i="8" s="1"/>
  <c r="X45" i="8"/>
  <c r="V35" i="8"/>
  <c r="W24" i="8"/>
  <c r="V154" i="8"/>
  <c r="X140" i="8"/>
  <c r="V130" i="8"/>
  <c r="W119" i="8"/>
  <c r="X108" i="8"/>
  <c r="V98" i="8"/>
  <c r="W87" i="8"/>
  <c r="Z87" i="8" s="1"/>
  <c r="X76" i="8"/>
  <c r="V66" i="8"/>
  <c r="W55" i="8"/>
  <c r="X44" i="8"/>
  <c r="V34" i="8"/>
  <c r="W23" i="8"/>
  <c r="Z23" i="8" s="1"/>
  <c r="V147" i="8"/>
  <c r="W136" i="8"/>
  <c r="X125" i="8"/>
  <c r="V115" i="8"/>
  <c r="W104" i="8"/>
  <c r="X93" i="8"/>
  <c r="V83" i="8"/>
  <c r="W72" i="8"/>
  <c r="Z72" i="8" s="1"/>
  <c r="X61" i="8"/>
  <c r="V51" i="8"/>
  <c r="W40" i="8"/>
  <c r="X29" i="8"/>
  <c r="V146" i="8"/>
  <c r="V114" i="8"/>
  <c r="W103" i="8"/>
  <c r="X92" i="8"/>
  <c r="V82" i="8"/>
  <c r="W71" i="8"/>
  <c r="X60" i="8"/>
  <c r="V50" i="8"/>
  <c r="W151" i="8"/>
  <c r="V139" i="8"/>
  <c r="W128" i="8"/>
  <c r="X117" i="8"/>
  <c r="V107" i="8"/>
  <c r="W96" i="8"/>
  <c r="X85" i="8"/>
  <c r="V75" i="8"/>
  <c r="W64" i="8"/>
  <c r="X53" i="8"/>
  <c r="V43" i="8"/>
  <c r="W32" i="8"/>
  <c r="Z32" i="8" s="1"/>
  <c r="V22" i="8"/>
  <c r="W135" i="8"/>
  <c r="X148" i="8"/>
  <c r="V138" i="8"/>
  <c r="W127" i="8"/>
  <c r="X116" i="8"/>
  <c r="V106" i="8"/>
  <c r="W95" i="8"/>
  <c r="Z95" i="8" s="1"/>
  <c r="X84" i="8"/>
  <c r="V74" i="8"/>
  <c r="W63" i="8"/>
  <c r="X52" i="8"/>
  <c r="V42" i="8"/>
  <c r="W31" i="8"/>
  <c r="X124" i="8"/>
  <c r="W39" i="8"/>
  <c r="Z39" i="8" s="1"/>
  <c r="O15" i="8"/>
  <c r="G16" i="8"/>
  <c r="R54" i="8" a="1"/>
  <c r="R54" i="8" s="1"/>
  <c r="P54" i="8" a="1"/>
  <c r="P54" i="8" s="1"/>
  <c r="C16" i="8"/>
  <c r="Q62" i="8" a="1"/>
  <c r="Q62" i="8" s="1"/>
  <c r="T62" i="8" s="1"/>
  <c r="P62" i="8" a="1"/>
  <c r="P62" i="8" s="1"/>
  <c r="S62" i="8" s="1"/>
  <c r="J16" i="8"/>
  <c r="R35" i="8" a="1"/>
  <c r="R35" i="8" s="1"/>
  <c r="Q35" i="8" a="1"/>
  <c r="Q35" i="8" s="1"/>
  <c r="T35" i="8" s="1"/>
  <c r="P35" i="8" a="1"/>
  <c r="P35" i="8" s="1"/>
  <c r="Q87" i="8" a="1"/>
  <c r="Q87" i="8" s="1"/>
  <c r="T87" i="8" s="1"/>
  <c r="P87" i="8" a="1"/>
  <c r="P87" i="8" s="1"/>
  <c r="R87" i="8" a="1"/>
  <c r="R87" i="8" s="1"/>
  <c r="Q132" i="8" a="1"/>
  <c r="Q132" i="8" s="1"/>
  <c r="T132" i="8" s="1"/>
  <c r="P132" i="8" a="1"/>
  <c r="P132" i="8" s="1"/>
  <c r="S132" i="8" s="1"/>
  <c r="R132" i="8" a="1"/>
  <c r="R132" i="8" s="1"/>
  <c r="Q189" i="8" a="1"/>
  <c r="Q189" i="8" s="1"/>
  <c r="T189" i="8" s="1"/>
  <c r="P189" i="8" a="1"/>
  <c r="P189" i="8" s="1"/>
  <c r="R189" i="8" a="1"/>
  <c r="R189" i="8" s="1"/>
  <c r="P38" i="8" a="1"/>
  <c r="P38" i="8" s="1"/>
  <c r="R38" i="8" a="1"/>
  <c r="R38" i="8" s="1"/>
  <c r="Q38" i="8" a="1"/>
  <c r="Q38" i="8" s="1"/>
  <c r="T38" i="8" s="1"/>
  <c r="P46" i="8" a="1"/>
  <c r="P46" i="8" s="1"/>
  <c r="S46" i="8" s="1"/>
  <c r="R46" i="8" a="1"/>
  <c r="R46" i="8" s="1"/>
  <c r="Q46" i="8" a="1"/>
  <c r="Q46" i="8" s="1"/>
  <c r="T46" i="8" s="1"/>
  <c r="P50" i="8" a="1"/>
  <c r="P50" i="8" s="1"/>
  <c r="R50" i="8" a="1"/>
  <c r="R50" i="8" s="1"/>
  <c r="Q50" i="8" a="1"/>
  <c r="Q50" i="8" s="1"/>
  <c r="T50" i="8" s="1"/>
  <c r="R39" i="8" a="1"/>
  <c r="R39" i="8" s="1"/>
  <c r="Q39" i="8" a="1"/>
  <c r="Q39" i="8" s="1"/>
  <c r="T39" i="8" s="1"/>
  <c r="P39" i="8" a="1"/>
  <c r="P39" i="8" s="1"/>
  <c r="R71" i="8" a="1"/>
  <c r="R71" i="8" s="1"/>
  <c r="Q71" i="8" a="1"/>
  <c r="Q71" i="8" s="1"/>
  <c r="T71" i="8" s="1"/>
  <c r="P71" i="8" a="1"/>
  <c r="P71" i="8" s="1"/>
  <c r="R48" i="8" a="1"/>
  <c r="R48" i="8" s="1"/>
  <c r="Q48" i="8" a="1"/>
  <c r="Q48" i="8" s="1"/>
  <c r="T48" i="8" s="1"/>
  <c r="P48" i="8" a="1"/>
  <c r="P48" i="8" s="1"/>
  <c r="R80" i="8" a="1"/>
  <c r="R80" i="8" s="1"/>
  <c r="Q80" i="8" a="1"/>
  <c r="Q80" i="8" s="1"/>
  <c r="T80" i="8" s="1"/>
  <c r="P80" i="8" a="1"/>
  <c r="P80" i="8" s="1"/>
  <c r="Q57" i="8" a="1"/>
  <c r="Q57" i="8" s="1"/>
  <c r="T57" i="8" s="1"/>
  <c r="P57" i="8" a="1"/>
  <c r="P57" i="8" s="1"/>
  <c r="R57" i="8" a="1"/>
  <c r="R57" i="8" s="1"/>
  <c r="R101" i="8" a="1"/>
  <c r="R101" i="8" s="1"/>
  <c r="Q101" i="8" a="1"/>
  <c r="Q101" i="8" s="1"/>
  <c r="T101" i="8" s="1"/>
  <c r="P101" i="8" a="1"/>
  <c r="P101" i="8" s="1"/>
  <c r="Q91" i="8" a="1"/>
  <c r="Q91" i="8" s="1"/>
  <c r="T91" i="8" s="1"/>
  <c r="P91" i="8" a="1"/>
  <c r="P91" i="8" s="1"/>
  <c r="R91" i="8" a="1"/>
  <c r="R91" i="8" s="1"/>
  <c r="P100" i="8" a="1"/>
  <c r="P100" i="8" s="1"/>
  <c r="R100" i="8" a="1"/>
  <c r="R100" i="8" s="1"/>
  <c r="Q100" i="8" a="1"/>
  <c r="Q100" i="8" s="1"/>
  <c r="T100" i="8" s="1"/>
  <c r="R134" i="8" a="1"/>
  <c r="R134" i="8" s="1"/>
  <c r="Q134" i="8" a="1"/>
  <c r="Q134" i="8" s="1"/>
  <c r="T134" i="8" s="1"/>
  <c r="P134" i="8" a="1"/>
  <c r="P134" i="8" s="1"/>
  <c r="Q112" i="8" a="1"/>
  <c r="Q112" i="8" s="1"/>
  <c r="T112" i="8" s="1"/>
  <c r="P112" i="8" a="1"/>
  <c r="P112" i="8" s="1"/>
  <c r="S112" i="8" s="1"/>
  <c r="R112" i="8" a="1"/>
  <c r="R112" i="8" s="1"/>
  <c r="P113" i="8" a="1"/>
  <c r="P113" i="8" s="1"/>
  <c r="Q113" i="8" a="1"/>
  <c r="Q113" i="8" s="1"/>
  <c r="T113" i="8" s="1"/>
  <c r="R113" i="8" a="1"/>
  <c r="R113" i="8" s="1"/>
  <c r="P162" i="8" a="1"/>
  <c r="P162" i="8" s="1"/>
  <c r="R162" i="8" a="1"/>
  <c r="R162" i="8" s="1"/>
  <c r="Q162" i="8" a="1"/>
  <c r="Q162" i="8" s="1"/>
  <c r="T162" i="8" s="1"/>
  <c r="Q136" i="8" a="1"/>
  <c r="Q136" i="8" s="1"/>
  <c r="T136" i="8" s="1"/>
  <c r="P136" i="8" a="1"/>
  <c r="P136" i="8" s="1"/>
  <c r="R136" i="8" a="1"/>
  <c r="R136" i="8" s="1"/>
  <c r="P137" i="8" a="1"/>
  <c r="P137" i="8" s="1"/>
  <c r="R137" i="8" a="1"/>
  <c r="R137" i="8" s="1"/>
  <c r="Q137" i="8" a="1"/>
  <c r="Q137" i="8" s="1"/>
  <c r="T137" i="8" s="1"/>
  <c r="R159" i="8" a="1"/>
  <c r="R159" i="8" s="1"/>
  <c r="Q159" i="8" a="1"/>
  <c r="Q159" i="8" s="1"/>
  <c r="T159" i="8" s="1"/>
  <c r="P159" i="8" a="1"/>
  <c r="P159" i="8" s="1"/>
  <c r="R156" i="8" a="1"/>
  <c r="R156" i="8" s="1"/>
  <c r="Q156" i="8" a="1"/>
  <c r="Q156" i="8" s="1"/>
  <c r="T156" i="8" s="1"/>
  <c r="P156" i="8" a="1"/>
  <c r="P156" i="8" s="1"/>
  <c r="Q153" i="8" a="1"/>
  <c r="Q153" i="8" s="1"/>
  <c r="T153" i="8" s="1"/>
  <c r="P153" i="8" a="1"/>
  <c r="P153" i="8" s="1"/>
  <c r="R153" i="8" a="1"/>
  <c r="R153" i="8" s="1"/>
  <c r="R187" i="8" a="1"/>
  <c r="R187" i="8" s="1"/>
  <c r="Q187" i="8" a="1"/>
  <c r="Q187" i="8" s="1"/>
  <c r="T187" i="8" s="1"/>
  <c r="P187" i="8" a="1"/>
  <c r="P187" i="8" s="1"/>
  <c r="R26" i="8" a="1"/>
  <c r="R26" i="8" s="1"/>
  <c r="Q26" i="8" a="1"/>
  <c r="Q26" i="8" s="1"/>
  <c r="T26" i="8" s="1"/>
  <c r="P26" i="8" a="1"/>
  <c r="P26" i="8" s="1"/>
  <c r="P29" i="8" a="1"/>
  <c r="P29" i="8" s="1"/>
  <c r="R29" i="8" a="1"/>
  <c r="R29" i="8" s="1"/>
  <c r="Q29" i="8" a="1"/>
  <c r="Q29" i="8" s="1"/>
  <c r="T29" i="8" s="1"/>
  <c r="Q28" i="8" a="1"/>
  <c r="Q28" i="8" s="1"/>
  <c r="T28" i="8" s="1"/>
  <c r="P28" i="8" a="1"/>
  <c r="P28" i="8" s="1"/>
  <c r="R28" i="8" a="1"/>
  <c r="R28" i="8" s="1"/>
  <c r="R43" i="8" a="1"/>
  <c r="R43" i="8" s="1"/>
  <c r="Q43" i="8" a="1"/>
  <c r="Q43" i="8" s="1"/>
  <c r="T43" i="8" s="1"/>
  <c r="P43" i="8" a="1"/>
  <c r="P43" i="8" s="1"/>
  <c r="R75" i="8" a="1"/>
  <c r="R75" i="8" s="1"/>
  <c r="Q75" i="8" a="1"/>
  <c r="Q75" i="8" s="1"/>
  <c r="T75" i="8" s="1"/>
  <c r="P75" i="8" a="1"/>
  <c r="P75" i="8" s="1"/>
  <c r="R52" i="8" a="1"/>
  <c r="R52" i="8" s="1"/>
  <c r="Q52" i="8" a="1"/>
  <c r="Q52" i="8" s="1"/>
  <c r="T52" i="8" s="1"/>
  <c r="P52" i="8" a="1"/>
  <c r="P52" i="8" s="1"/>
  <c r="R85" i="8" a="1"/>
  <c r="R85" i="8" s="1"/>
  <c r="Q85" i="8" a="1"/>
  <c r="Q85" i="8" s="1"/>
  <c r="T85" i="8" s="1"/>
  <c r="P85" i="8" a="1"/>
  <c r="P85" i="8" s="1"/>
  <c r="Q61" i="8" a="1"/>
  <c r="Q61" i="8" s="1"/>
  <c r="T61" i="8" s="1"/>
  <c r="P61" i="8" a="1"/>
  <c r="P61" i="8" s="1"/>
  <c r="S61" i="8" s="1"/>
  <c r="R61" i="8" a="1"/>
  <c r="R61" i="8" s="1"/>
  <c r="R86" i="8" a="1"/>
  <c r="R86" i="8" s="1"/>
  <c r="Q86" i="8" a="1"/>
  <c r="Q86" i="8" s="1"/>
  <c r="T86" i="8" s="1"/>
  <c r="P86" i="8" a="1"/>
  <c r="P86" i="8" s="1"/>
  <c r="Q95" i="8" a="1"/>
  <c r="Q95" i="8" s="1"/>
  <c r="T95" i="8" s="1"/>
  <c r="P95" i="8" a="1"/>
  <c r="P95" i="8" s="1"/>
  <c r="R95" i="8" a="1"/>
  <c r="R95" i="8" s="1"/>
  <c r="R104" i="8" a="1"/>
  <c r="R104" i="8" s="1"/>
  <c r="Q104" i="8" a="1"/>
  <c r="Q104" i="8" s="1"/>
  <c r="T104" i="8" s="1"/>
  <c r="P104" i="8" a="1"/>
  <c r="P104" i="8" s="1"/>
  <c r="R107" i="8" a="1"/>
  <c r="R107" i="8" s="1"/>
  <c r="Q107" i="8" a="1"/>
  <c r="Q107" i="8" s="1"/>
  <c r="T107" i="8" s="1"/>
  <c r="P107" i="8" a="1"/>
  <c r="P107" i="8" s="1"/>
  <c r="Q116" i="8" a="1"/>
  <c r="Q116" i="8" s="1"/>
  <c r="T116" i="8" s="1"/>
  <c r="P116" i="8" a="1"/>
  <c r="P116" i="8" s="1"/>
  <c r="R116" i="8" a="1"/>
  <c r="R116" i="8" s="1"/>
  <c r="P117" i="8" a="1"/>
  <c r="P117" i="8" s="1"/>
  <c r="R117" i="8" a="1"/>
  <c r="R117" i="8" s="1"/>
  <c r="Q117" i="8" a="1"/>
  <c r="Q117" i="8" s="1"/>
  <c r="T117" i="8" s="1"/>
  <c r="R131" i="8" a="1"/>
  <c r="R131" i="8" s="1"/>
  <c r="Q131" i="8" a="1"/>
  <c r="Q131" i="8" s="1"/>
  <c r="T131" i="8" s="1"/>
  <c r="P131" i="8" a="1"/>
  <c r="P131" i="8" s="1"/>
  <c r="Q140" i="8" a="1"/>
  <c r="Q140" i="8" s="1"/>
  <c r="T140" i="8" s="1"/>
  <c r="P140" i="8" a="1"/>
  <c r="P140" i="8" s="1"/>
  <c r="S140" i="8" s="1"/>
  <c r="R140" i="8" a="1"/>
  <c r="R140" i="8" s="1"/>
  <c r="P141" i="8" a="1"/>
  <c r="P141" i="8" s="1"/>
  <c r="R141" i="8" a="1"/>
  <c r="R141" i="8" s="1"/>
  <c r="Q141" i="8" a="1"/>
  <c r="Q141" i="8" s="1"/>
  <c r="T141" i="8" s="1"/>
  <c r="R163" i="8" a="1"/>
  <c r="R163" i="8" s="1"/>
  <c r="Q163" i="8" a="1"/>
  <c r="Q163" i="8" s="1"/>
  <c r="T163" i="8" s="1"/>
  <c r="P163" i="8" a="1"/>
  <c r="P163" i="8" s="1"/>
  <c r="R160" i="8" a="1"/>
  <c r="R160" i="8" s="1"/>
  <c r="Q160" i="8" a="1"/>
  <c r="Q160" i="8" s="1"/>
  <c r="T160" i="8" s="1"/>
  <c r="P160" i="8" a="1"/>
  <c r="P160" i="8" s="1"/>
  <c r="Q157" i="8" a="1"/>
  <c r="Q157" i="8" s="1"/>
  <c r="T157" i="8" s="1"/>
  <c r="P157" i="8" a="1"/>
  <c r="P157" i="8" s="1"/>
  <c r="R157" i="8" a="1"/>
  <c r="R157" i="8" s="1"/>
  <c r="R191" i="8" a="1"/>
  <c r="R191" i="8" s="1"/>
  <c r="Q191" i="8" a="1"/>
  <c r="Q191" i="8" s="1"/>
  <c r="T191" i="8" s="1"/>
  <c r="P191" i="8" a="1"/>
  <c r="P191" i="8" s="1"/>
  <c r="R196" i="8" a="1"/>
  <c r="R196" i="8" s="1"/>
  <c r="Q196" i="8" a="1"/>
  <c r="Q196" i="8" s="1"/>
  <c r="T196" i="8" s="1"/>
  <c r="P196" i="8" a="1"/>
  <c r="P196" i="8" s="1"/>
  <c r="S196" i="8" s="1"/>
  <c r="Q197" i="8" a="1"/>
  <c r="Q197" i="8" s="1"/>
  <c r="T197" i="8" s="1"/>
  <c r="P197" i="8" a="1"/>
  <c r="P197" i="8" s="1"/>
  <c r="R197" i="8" a="1"/>
  <c r="R197" i="8" s="1"/>
  <c r="R97" i="8" a="1"/>
  <c r="R97" i="8" s="1"/>
  <c r="Q97" i="8" a="1"/>
  <c r="Q97" i="8" s="1"/>
  <c r="T97" i="8" s="1"/>
  <c r="P97" i="8" a="1"/>
  <c r="P97" i="8" s="1"/>
  <c r="R150" i="8" a="1"/>
  <c r="R150" i="8" s="1"/>
  <c r="Q150" i="8" a="1"/>
  <c r="Q150" i="8" s="1"/>
  <c r="T150" i="8" s="1"/>
  <c r="P150" i="8" a="1"/>
  <c r="P150" i="8" s="1"/>
  <c r="S150" i="8" s="1"/>
  <c r="R188" i="8" a="1"/>
  <c r="R188" i="8" s="1"/>
  <c r="Q188" i="8" a="1"/>
  <c r="Q188" i="8" s="1"/>
  <c r="T188" i="8" s="1"/>
  <c r="P188" i="8" a="1"/>
  <c r="P188" i="8" s="1"/>
  <c r="P25" i="8" a="1"/>
  <c r="P25" i="8" s="1"/>
  <c r="S25" i="8" s="1"/>
  <c r="Q25" i="8" a="1"/>
  <c r="Q25" i="8" s="1"/>
  <c r="T25" i="8" s="1"/>
  <c r="R25" i="8" a="1"/>
  <c r="R25" i="8" s="1"/>
  <c r="Q24" i="8" a="1"/>
  <c r="Q24" i="8" s="1"/>
  <c r="T24" i="8" s="1"/>
  <c r="P24" i="8" a="1"/>
  <c r="P24" i="8" s="1"/>
  <c r="R24" i="8" a="1"/>
  <c r="R24" i="8" s="1"/>
  <c r="R47" i="8" a="1"/>
  <c r="R47" i="8" s="1"/>
  <c r="Q47" i="8" a="1"/>
  <c r="Q47" i="8" s="1"/>
  <c r="T47" i="8" s="1"/>
  <c r="P47" i="8" a="1"/>
  <c r="P47" i="8" s="1"/>
  <c r="R79" i="8" a="1"/>
  <c r="R79" i="8" s="1"/>
  <c r="Q79" i="8" a="1"/>
  <c r="Q79" i="8" s="1"/>
  <c r="T79" i="8" s="1"/>
  <c r="P79" i="8" a="1"/>
  <c r="P79" i="8" s="1"/>
  <c r="S79" i="8" s="1"/>
  <c r="R56" i="8" a="1"/>
  <c r="R56" i="8" s="1"/>
  <c r="Q56" i="8" a="1"/>
  <c r="Q56" i="8" s="1"/>
  <c r="T56" i="8" s="1"/>
  <c r="P56" i="8" a="1"/>
  <c r="P56" i="8" s="1"/>
  <c r="Q33" i="8" a="1"/>
  <c r="Q33" i="8" s="1"/>
  <c r="T33" i="8" s="1"/>
  <c r="P33" i="8" a="1"/>
  <c r="P33" i="8" s="1"/>
  <c r="S33" i="8" s="1"/>
  <c r="R33" i="8" a="1"/>
  <c r="R33" i="8" s="1"/>
  <c r="Q65" i="8" a="1"/>
  <c r="Q65" i="8" s="1"/>
  <c r="T65" i="8" s="1"/>
  <c r="P65" i="8" a="1"/>
  <c r="P65" i="8" s="1"/>
  <c r="R65" i="8" a="1"/>
  <c r="R65" i="8" s="1"/>
  <c r="R90" i="8" a="1"/>
  <c r="R90" i="8" s="1"/>
  <c r="Q90" i="8" a="1"/>
  <c r="Q90" i="8" s="1"/>
  <c r="T90" i="8" s="1"/>
  <c r="P90" i="8" a="1"/>
  <c r="P90" i="8" s="1"/>
  <c r="Q99" i="8" a="1"/>
  <c r="Q99" i="8" s="1"/>
  <c r="T99" i="8" s="1"/>
  <c r="P99" i="8" a="1"/>
  <c r="P99" i="8" s="1"/>
  <c r="R99" i="8" a="1"/>
  <c r="R99" i="8" s="1"/>
  <c r="R106" i="8" a="1"/>
  <c r="R106" i="8" s="1"/>
  <c r="P106" i="8" a="1"/>
  <c r="P106" i="8" s="1"/>
  <c r="Q106" i="8" a="1"/>
  <c r="Q106" i="8" s="1"/>
  <c r="T106" i="8" s="1"/>
  <c r="R111" i="8" a="1"/>
  <c r="R111" i="8" s="1"/>
  <c r="Q111" i="8" a="1"/>
  <c r="Q111" i="8" s="1"/>
  <c r="T111" i="8" s="1"/>
  <c r="P111" i="8" a="1"/>
  <c r="P111" i="8" s="1"/>
  <c r="Q120" i="8" a="1"/>
  <c r="Q120" i="8" s="1"/>
  <c r="T120" i="8" s="1"/>
  <c r="P120" i="8" a="1"/>
  <c r="P120" i="8" s="1"/>
  <c r="R120" i="8" a="1"/>
  <c r="R120" i="8" s="1"/>
  <c r="P121" i="8" a="1"/>
  <c r="P121" i="8" s="1"/>
  <c r="Q121" i="8" a="1"/>
  <c r="Q121" i="8" s="1"/>
  <c r="T121" i="8" s="1"/>
  <c r="R121" i="8" a="1"/>
  <c r="R121" i="8" s="1"/>
  <c r="R135" i="8" a="1"/>
  <c r="R135" i="8" s="1"/>
  <c r="Q135" i="8" a="1"/>
  <c r="Q135" i="8" s="1"/>
  <c r="T135" i="8" s="1"/>
  <c r="P135" i="8" a="1"/>
  <c r="P135" i="8" s="1"/>
  <c r="Q144" i="8" a="1"/>
  <c r="Q144" i="8" s="1"/>
  <c r="T144" i="8" s="1"/>
  <c r="P144" i="8" a="1"/>
  <c r="P144" i="8" s="1"/>
  <c r="R144" i="8" a="1"/>
  <c r="R144" i="8" s="1"/>
  <c r="P145" i="8" a="1"/>
  <c r="P145" i="8" s="1"/>
  <c r="R145" i="8" a="1"/>
  <c r="R145" i="8" s="1"/>
  <c r="Q145" i="8" a="1"/>
  <c r="Q145" i="8" s="1"/>
  <c r="T145" i="8" s="1"/>
  <c r="R167" i="8" a="1"/>
  <c r="R167" i="8" s="1"/>
  <c r="Q167" i="8" a="1"/>
  <c r="Q167" i="8" s="1"/>
  <c r="T167" i="8" s="1"/>
  <c r="P167" i="8" a="1"/>
  <c r="P167" i="8" s="1"/>
  <c r="R164" i="8" a="1"/>
  <c r="R164" i="8" s="1"/>
  <c r="Q164" i="8" a="1"/>
  <c r="Q164" i="8" s="1"/>
  <c r="T164" i="8" s="1"/>
  <c r="P164" i="8" a="1"/>
  <c r="P164" i="8" s="1"/>
  <c r="Q161" i="8" a="1"/>
  <c r="Q161" i="8" s="1"/>
  <c r="T161" i="8" s="1"/>
  <c r="P161" i="8" a="1"/>
  <c r="P161" i="8" s="1"/>
  <c r="R161" i="8" a="1"/>
  <c r="R161" i="8" s="1"/>
  <c r="R195" i="8" a="1"/>
  <c r="R195" i="8" s="1"/>
  <c r="Q195" i="8" a="1"/>
  <c r="Q195" i="8" s="1"/>
  <c r="T195" i="8" s="1"/>
  <c r="P195" i="8" a="1"/>
  <c r="P195" i="8" s="1"/>
  <c r="S195" i="8" s="1"/>
  <c r="R200" i="8" a="1"/>
  <c r="R200" i="8" s="1"/>
  <c r="Q200" i="8" a="1"/>
  <c r="Q200" i="8" s="1"/>
  <c r="T200" i="8" s="1"/>
  <c r="P200" i="8" a="1"/>
  <c r="P200" i="8" s="1"/>
  <c r="Q201" i="8" a="1"/>
  <c r="Q201" i="8" s="1"/>
  <c r="T201" i="8" s="1"/>
  <c r="P201" i="8" a="1"/>
  <c r="P201" i="8" s="1"/>
  <c r="S201" i="8" s="1"/>
  <c r="R201" i="8" a="1"/>
  <c r="R201" i="8" s="1"/>
  <c r="R67" i="8" a="1"/>
  <c r="R67" i="8" s="1"/>
  <c r="Q67" i="8" a="1"/>
  <c r="Q67" i="8" s="1"/>
  <c r="T67" i="8" s="1"/>
  <c r="P67" i="8" a="1"/>
  <c r="P67" i="8" s="1"/>
  <c r="P109" i="8" a="1"/>
  <c r="P109" i="8" s="1"/>
  <c r="R109" i="8" a="1"/>
  <c r="R109" i="8" s="1"/>
  <c r="Q109" i="8" a="1"/>
  <c r="Q109" i="8" s="1"/>
  <c r="T109" i="8" s="1"/>
  <c r="P74" i="8" a="1"/>
  <c r="P74" i="8" s="1"/>
  <c r="S74" i="8" s="1"/>
  <c r="R74" i="8" a="1"/>
  <c r="R74" i="8" s="1"/>
  <c r="Q74" i="8" a="1"/>
  <c r="Q74" i="8" s="1"/>
  <c r="T74" i="8" s="1"/>
  <c r="H22" i="8" a="1"/>
  <c r="G22" i="8"/>
  <c r="I22" i="8" a="1"/>
  <c r="R51" i="8" a="1"/>
  <c r="R51" i="8" s="1"/>
  <c r="Q51" i="8" a="1"/>
  <c r="Q51" i="8" s="1"/>
  <c r="T51" i="8" s="1"/>
  <c r="P51" i="8" a="1"/>
  <c r="P51" i="8" s="1"/>
  <c r="R93" i="8" a="1"/>
  <c r="R93" i="8" s="1"/>
  <c r="Q93" i="8" a="1"/>
  <c r="Q93" i="8" s="1"/>
  <c r="T93" i="8" s="1"/>
  <c r="P93" i="8" a="1"/>
  <c r="P93" i="8" s="1"/>
  <c r="S93" i="8" s="1"/>
  <c r="R60" i="8" a="1"/>
  <c r="R60" i="8" s="1"/>
  <c r="Q60" i="8" a="1"/>
  <c r="Q60" i="8" s="1"/>
  <c r="T60" i="8" s="1"/>
  <c r="P60" i="8" a="1"/>
  <c r="P60" i="8" s="1"/>
  <c r="Q37" i="8" a="1"/>
  <c r="Q37" i="8" s="1"/>
  <c r="T37" i="8" s="1"/>
  <c r="P37" i="8" a="1"/>
  <c r="P37" i="8" s="1"/>
  <c r="S37" i="8" s="1"/>
  <c r="R37" i="8" a="1"/>
  <c r="R37" i="8" s="1"/>
  <c r="Q69" i="8" a="1"/>
  <c r="Q69" i="8" s="1"/>
  <c r="T69" i="8" s="1"/>
  <c r="P69" i="8" a="1"/>
  <c r="P69" i="8" s="1"/>
  <c r="R69" i="8" a="1"/>
  <c r="R69" i="8" s="1"/>
  <c r="R94" i="8" a="1"/>
  <c r="R94" i="8" s="1"/>
  <c r="Q94" i="8" a="1"/>
  <c r="Q94" i="8" s="1"/>
  <c r="T94" i="8" s="1"/>
  <c r="P94" i="8" a="1"/>
  <c r="P94" i="8" s="1"/>
  <c r="Q103" i="8" a="1"/>
  <c r="Q103" i="8" s="1"/>
  <c r="T103" i="8" s="1"/>
  <c r="P103" i="8" a="1"/>
  <c r="P103" i="8" s="1"/>
  <c r="R103" i="8" a="1"/>
  <c r="R103" i="8" s="1"/>
  <c r="R110" i="8" a="1"/>
  <c r="R110" i="8" s="1"/>
  <c r="Q110" i="8" a="1"/>
  <c r="Q110" i="8" s="1"/>
  <c r="T110" i="8" s="1"/>
  <c r="P110" i="8" a="1"/>
  <c r="P110" i="8" s="1"/>
  <c r="S110" i="8" s="1"/>
  <c r="R115" i="8" a="1"/>
  <c r="R115" i="8" s="1"/>
  <c r="Q115" i="8" a="1"/>
  <c r="Q115" i="8" s="1"/>
  <c r="T115" i="8" s="1"/>
  <c r="P115" i="8" a="1"/>
  <c r="P115" i="8" s="1"/>
  <c r="Q124" i="8" a="1"/>
  <c r="Q124" i="8" s="1"/>
  <c r="T124" i="8" s="1"/>
  <c r="P124" i="8" a="1"/>
  <c r="P124" i="8" s="1"/>
  <c r="R124" i="8" a="1"/>
  <c r="R124" i="8" s="1"/>
  <c r="P125" i="8" a="1"/>
  <c r="P125" i="8" s="1"/>
  <c r="R125" i="8" a="1"/>
  <c r="R125" i="8" s="1"/>
  <c r="Q125" i="8" a="1"/>
  <c r="Q125" i="8" s="1"/>
  <c r="T125" i="8" s="1"/>
  <c r="R139" i="8" a="1"/>
  <c r="R139" i="8" s="1"/>
  <c r="Q139" i="8" a="1"/>
  <c r="Q139" i="8" s="1"/>
  <c r="T139" i="8" s="1"/>
  <c r="P139" i="8" a="1"/>
  <c r="P139" i="8" s="1"/>
  <c r="Q148" i="8" a="1"/>
  <c r="Q148" i="8" s="1"/>
  <c r="T148" i="8" s="1"/>
  <c r="P148" i="8" a="1"/>
  <c r="P148" i="8" s="1"/>
  <c r="R148" i="8" a="1"/>
  <c r="R148" i="8" s="1"/>
  <c r="P149" i="8" a="1"/>
  <c r="P149" i="8" s="1"/>
  <c r="R149" i="8" a="1"/>
  <c r="R149" i="8" s="1"/>
  <c r="Q149" i="8" a="1"/>
  <c r="Q149" i="8" s="1"/>
  <c r="T149" i="8" s="1"/>
  <c r="R171" i="8" a="1"/>
  <c r="R171" i="8" s="1"/>
  <c r="Q171" i="8" a="1"/>
  <c r="Q171" i="8" s="1"/>
  <c r="T171" i="8" s="1"/>
  <c r="P171" i="8" a="1"/>
  <c r="P171" i="8" s="1"/>
  <c r="R168" i="8" a="1"/>
  <c r="R168" i="8" s="1"/>
  <c r="Q168" i="8" a="1"/>
  <c r="Q168" i="8" s="1"/>
  <c r="T168" i="8" s="1"/>
  <c r="P168" i="8" a="1"/>
  <c r="P168" i="8" s="1"/>
  <c r="S168" i="8" s="1"/>
  <c r="Q165" i="8" a="1"/>
  <c r="Q165" i="8" s="1"/>
  <c r="T165" i="8" s="1"/>
  <c r="P165" i="8" a="1"/>
  <c r="P165" i="8" s="1"/>
  <c r="R165" i="8" a="1"/>
  <c r="R165" i="8" s="1"/>
  <c r="R199" i="8" a="1"/>
  <c r="R199" i="8" s="1"/>
  <c r="Q199" i="8" a="1"/>
  <c r="Q199" i="8" s="1"/>
  <c r="T199" i="8" s="1"/>
  <c r="P199" i="8" a="1"/>
  <c r="P199" i="8" s="1"/>
  <c r="S199" i="8" s="1"/>
  <c r="R173" i="8" a="1"/>
  <c r="R173" i="8" s="1"/>
  <c r="Q173" i="8" a="1"/>
  <c r="Q173" i="8" s="1"/>
  <c r="T173" i="8" s="1"/>
  <c r="P173" i="8" a="1"/>
  <c r="P173" i="8" s="1"/>
  <c r="R89" i="8" a="1"/>
  <c r="R89" i="8" s="1"/>
  <c r="Q89" i="8" a="1"/>
  <c r="Q89" i="8" s="1"/>
  <c r="T89" i="8" s="1"/>
  <c r="P89" i="8" a="1"/>
  <c r="P89" i="8" s="1"/>
  <c r="Q53" i="8" a="1"/>
  <c r="Q53" i="8" s="1"/>
  <c r="T53" i="8" s="1"/>
  <c r="P53" i="8" a="1"/>
  <c r="P53" i="8" s="1"/>
  <c r="R53" i="8" a="1"/>
  <c r="R53" i="8" s="1"/>
  <c r="Q108" i="8" a="1"/>
  <c r="Q108" i="8" s="1"/>
  <c r="T108" i="8" s="1"/>
  <c r="P108" i="8" a="1"/>
  <c r="P108" i="8" s="1"/>
  <c r="R108" i="8" a="1"/>
  <c r="R108" i="8" s="1"/>
  <c r="P133" i="8" a="1"/>
  <c r="P133" i="8" s="1"/>
  <c r="S133" i="8" s="1"/>
  <c r="R133" i="8" a="1"/>
  <c r="R133" i="8" s="1"/>
  <c r="Q133" i="8" a="1"/>
  <c r="Q133" i="8" s="1"/>
  <c r="T133" i="8" s="1"/>
  <c r="R183" i="8" a="1"/>
  <c r="R183" i="8" s="1"/>
  <c r="P183" i="8" a="1"/>
  <c r="P183" i="8" s="1"/>
  <c r="Q183" i="8" a="1"/>
  <c r="Q183" i="8" s="1"/>
  <c r="T183" i="8" s="1"/>
  <c r="Q193" i="8" a="1"/>
  <c r="Q193" i="8" s="1"/>
  <c r="T193" i="8" s="1"/>
  <c r="P193" i="8" a="1"/>
  <c r="P193" i="8" s="1"/>
  <c r="R193" i="8" a="1"/>
  <c r="R193" i="8" s="1"/>
  <c r="P66" i="8" a="1"/>
  <c r="P66" i="8" s="1"/>
  <c r="R66" i="8" a="1"/>
  <c r="R66" i="8" s="1"/>
  <c r="Q66" i="8" a="1"/>
  <c r="Q66" i="8" s="1"/>
  <c r="T66" i="8" s="1"/>
  <c r="P70" i="8" a="1"/>
  <c r="P70" i="8" s="1"/>
  <c r="R70" i="8" a="1"/>
  <c r="R70" i="8" s="1"/>
  <c r="Q70" i="8" a="1"/>
  <c r="Q70" i="8" s="1"/>
  <c r="T70" i="8" s="1"/>
  <c r="P78" i="8" a="1"/>
  <c r="P78" i="8" s="1"/>
  <c r="R78" i="8" a="1"/>
  <c r="R78" i="8" s="1"/>
  <c r="Q78" i="8" a="1"/>
  <c r="Q78" i="8" s="1"/>
  <c r="T78" i="8" s="1"/>
  <c r="P82" i="8" a="1"/>
  <c r="P82" i="8" s="1"/>
  <c r="R82" i="8" a="1"/>
  <c r="R82" i="8" s="1"/>
  <c r="Q82" i="8" a="1"/>
  <c r="Q82" i="8" s="1"/>
  <c r="T82" i="8" s="1"/>
  <c r="R31" i="8" a="1"/>
  <c r="R31" i="8" s="1"/>
  <c r="Q31" i="8" a="1"/>
  <c r="Q31" i="8" s="1"/>
  <c r="T31" i="8" s="1"/>
  <c r="P31" i="8" a="1"/>
  <c r="P31" i="8" s="1"/>
  <c r="R55" i="8" a="1"/>
  <c r="R55" i="8" s="1"/>
  <c r="Q55" i="8" a="1"/>
  <c r="Q55" i="8" s="1"/>
  <c r="T55" i="8" s="1"/>
  <c r="P55" i="8" a="1"/>
  <c r="P55" i="8" s="1"/>
  <c r="R32" i="8" a="1"/>
  <c r="R32" i="8" s="1"/>
  <c r="Q32" i="8" a="1"/>
  <c r="Q32" i="8" s="1"/>
  <c r="T32" i="8" s="1"/>
  <c r="P32" i="8" a="1"/>
  <c r="P32" i="8" s="1"/>
  <c r="S32" i="8" s="1"/>
  <c r="R64" i="8" a="1"/>
  <c r="R64" i="8" s="1"/>
  <c r="Q64" i="8" a="1"/>
  <c r="Q64" i="8" s="1"/>
  <c r="T64" i="8" s="1"/>
  <c r="P64" i="8" a="1"/>
  <c r="P64" i="8" s="1"/>
  <c r="Q41" i="8" a="1"/>
  <c r="Q41" i="8" s="1"/>
  <c r="T41" i="8" s="1"/>
  <c r="P41" i="8" a="1"/>
  <c r="P41" i="8" s="1"/>
  <c r="R41" i="8" a="1"/>
  <c r="R41" i="8" s="1"/>
  <c r="Q73" i="8" a="1"/>
  <c r="Q73" i="8" s="1"/>
  <c r="T73" i="8" s="1"/>
  <c r="P73" i="8" a="1"/>
  <c r="P73" i="8" s="1"/>
  <c r="R73" i="8" a="1"/>
  <c r="R73" i="8" s="1"/>
  <c r="R98" i="8" a="1"/>
  <c r="R98" i="8" s="1"/>
  <c r="Q98" i="8" a="1"/>
  <c r="Q98" i="8" s="1"/>
  <c r="T98" i="8" s="1"/>
  <c r="P98" i="8" a="1"/>
  <c r="P98" i="8" s="1"/>
  <c r="P84" i="8" a="1"/>
  <c r="P84" i="8" s="1"/>
  <c r="R84" i="8" a="1"/>
  <c r="R84" i="8" s="1"/>
  <c r="Q84" i="8" a="1"/>
  <c r="Q84" i="8" s="1"/>
  <c r="T84" i="8" s="1"/>
  <c r="R114" i="8" a="1"/>
  <c r="R114" i="8" s="1"/>
  <c r="P114" i="8" a="1"/>
  <c r="P114" i="8" s="1"/>
  <c r="Q114" i="8" a="1"/>
  <c r="Q114" i="8" s="1"/>
  <c r="T114" i="8" s="1"/>
  <c r="R119" i="8" a="1"/>
  <c r="R119" i="8" s="1"/>
  <c r="Q119" i="8" a="1"/>
  <c r="Q119" i="8" s="1"/>
  <c r="T119" i="8" s="1"/>
  <c r="P119" i="8" a="1"/>
  <c r="P119" i="8" s="1"/>
  <c r="Q128" i="8" a="1"/>
  <c r="Q128" i="8" s="1"/>
  <c r="T128" i="8" s="1"/>
  <c r="P128" i="8" a="1"/>
  <c r="P128" i="8" s="1"/>
  <c r="R128" i="8" a="1"/>
  <c r="R128" i="8" s="1"/>
  <c r="R138" i="8" a="1"/>
  <c r="R138" i="8" s="1"/>
  <c r="Q138" i="8" a="1"/>
  <c r="Q138" i="8" s="1"/>
  <c r="T138" i="8" s="1"/>
  <c r="P138" i="8" a="1"/>
  <c r="P138" i="8" s="1"/>
  <c r="R143" i="8" a="1"/>
  <c r="R143" i="8" s="1"/>
  <c r="Q143" i="8" a="1"/>
  <c r="Q143" i="8" s="1"/>
  <c r="T143" i="8" s="1"/>
  <c r="P143" i="8" a="1"/>
  <c r="P143" i="8" s="1"/>
  <c r="S143" i="8" s="1"/>
  <c r="P166" i="8" a="1"/>
  <c r="P166" i="8" s="1"/>
  <c r="R166" i="8" a="1"/>
  <c r="R166" i="8" s="1"/>
  <c r="Q166" i="8" a="1"/>
  <c r="Q166" i="8" s="1"/>
  <c r="T166" i="8" s="1"/>
  <c r="P158" i="8" a="1"/>
  <c r="P158" i="8" s="1"/>
  <c r="R158" i="8" a="1"/>
  <c r="R158" i="8" s="1"/>
  <c r="Q158" i="8" a="1"/>
  <c r="Q158" i="8" s="1"/>
  <c r="T158" i="8" s="1"/>
  <c r="P194" i="8" a="1"/>
  <c r="P194" i="8" s="1"/>
  <c r="R194" i="8" a="1"/>
  <c r="R194" i="8" s="1"/>
  <c r="Q194" i="8" a="1"/>
  <c r="Q194" i="8" s="1"/>
  <c r="T194" i="8" s="1"/>
  <c r="R172" i="8" a="1"/>
  <c r="R172" i="8" s="1"/>
  <c r="Q172" i="8" a="1"/>
  <c r="Q172" i="8" s="1"/>
  <c r="T172" i="8" s="1"/>
  <c r="P172" i="8" a="1"/>
  <c r="P172" i="8" s="1"/>
  <c r="Q169" i="8" a="1"/>
  <c r="Q169" i="8" s="1"/>
  <c r="T169" i="8" s="1"/>
  <c r="P169" i="8" a="1"/>
  <c r="P169" i="8" s="1"/>
  <c r="R169" i="8" a="1"/>
  <c r="R169" i="8" s="1"/>
  <c r="Q176" i="8" a="1"/>
  <c r="Q176" i="8" s="1"/>
  <c r="T176" i="8" s="1"/>
  <c r="P176" i="8" a="1"/>
  <c r="P176" i="8" s="1"/>
  <c r="R176" i="8" a="1"/>
  <c r="R176" i="8" s="1"/>
  <c r="P177" i="8" a="1"/>
  <c r="P177" i="8" s="1"/>
  <c r="R177" i="8" a="1"/>
  <c r="R177" i="8" s="1"/>
  <c r="Q177" i="8" a="1"/>
  <c r="Q177" i="8" s="1"/>
  <c r="T177" i="8" s="1"/>
  <c r="P58" i="8" a="1"/>
  <c r="P58" i="8" s="1"/>
  <c r="R58" i="8" a="1"/>
  <c r="R58" i="8" s="1"/>
  <c r="Q58" i="8" a="1"/>
  <c r="Q58" i="8" s="1"/>
  <c r="T58" i="8" s="1"/>
  <c r="P42" i="8" a="1"/>
  <c r="P42" i="8" s="1"/>
  <c r="R42" i="8" a="1"/>
  <c r="R42" i="8" s="1"/>
  <c r="Q42" i="8" a="1"/>
  <c r="Q42" i="8" s="1"/>
  <c r="T42" i="8" s="1"/>
  <c r="R44" i="8" a="1"/>
  <c r="R44" i="8" s="1"/>
  <c r="Q44" i="8" a="1"/>
  <c r="Q44" i="8" s="1"/>
  <c r="T44" i="8" s="1"/>
  <c r="P44" i="8" a="1"/>
  <c r="P44" i="8" s="1"/>
  <c r="P96" i="8" a="1"/>
  <c r="P96" i="8" s="1"/>
  <c r="R96" i="8" a="1"/>
  <c r="R96" i="8" s="1"/>
  <c r="Q96" i="8" a="1"/>
  <c r="Q96" i="8" s="1"/>
  <c r="T96" i="8" s="1"/>
  <c r="R155" i="8" a="1"/>
  <c r="R155" i="8" s="1"/>
  <c r="Q155" i="8" a="1"/>
  <c r="Q155" i="8" s="1"/>
  <c r="T155" i="8" s="1"/>
  <c r="P155" i="8" a="1"/>
  <c r="P155" i="8" s="1"/>
  <c r="Q174" i="8" a="1"/>
  <c r="Q174" i="8" s="1"/>
  <c r="T174" i="8" s="1"/>
  <c r="P174" i="8" a="1"/>
  <c r="P174" i="8" s="1"/>
  <c r="R174" i="8" a="1"/>
  <c r="R174" i="8" s="1"/>
  <c r="R30" i="8" a="1"/>
  <c r="R30" i="8" s="1"/>
  <c r="Q30" i="8" a="1"/>
  <c r="Q30" i="8" s="1"/>
  <c r="T30" i="8" s="1"/>
  <c r="P30" i="8" a="1"/>
  <c r="P30" i="8" s="1"/>
  <c r="S30" i="8" s="1"/>
  <c r="P34" i="8" a="1"/>
  <c r="P34" i="8" s="1"/>
  <c r="S34" i="8" s="1"/>
  <c r="R34" i="8" a="1"/>
  <c r="R34" i="8" s="1"/>
  <c r="Q34" i="8" a="1"/>
  <c r="Q34" i="8" s="1"/>
  <c r="T34" i="8" s="1"/>
  <c r="R27" i="8" a="1"/>
  <c r="R27" i="8" s="1"/>
  <c r="Q27" i="8" a="1"/>
  <c r="Q27" i="8" s="1"/>
  <c r="T27" i="8" s="1"/>
  <c r="P27" i="8" a="1"/>
  <c r="P27" i="8" s="1"/>
  <c r="S27" i="8" s="1"/>
  <c r="R59" i="8" a="1"/>
  <c r="R59" i="8" s="1"/>
  <c r="Q59" i="8" a="1"/>
  <c r="Q59" i="8" s="1"/>
  <c r="T59" i="8" s="1"/>
  <c r="P59" i="8" a="1"/>
  <c r="P59" i="8" s="1"/>
  <c r="R36" i="8" a="1"/>
  <c r="R36" i="8" s="1"/>
  <c r="Q36" i="8" a="1"/>
  <c r="Q36" i="8" s="1"/>
  <c r="T36" i="8" s="1"/>
  <c r="P36" i="8" a="1"/>
  <c r="P36" i="8" s="1"/>
  <c r="R68" i="8" a="1"/>
  <c r="R68" i="8" s="1"/>
  <c r="Q68" i="8" a="1"/>
  <c r="Q68" i="8" s="1"/>
  <c r="T68" i="8" s="1"/>
  <c r="P68" i="8" a="1"/>
  <c r="P68" i="8" s="1"/>
  <c r="Q45" i="8" a="1"/>
  <c r="Q45" i="8" s="1"/>
  <c r="T45" i="8" s="1"/>
  <c r="P45" i="8" a="1"/>
  <c r="P45" i="8" s="1"/>
  <c r="S45" i="8" s="1"/>
  <c r="R45" i="8" a="1"/>
  <c r="R45" i="8" s="1"/>
  <c r="Q77" i="8" a="1"/>
  <c r="Q77" i="8" s="1"/>
  <c r="T77" i="8" s="1"/>
  <c r="P77" i="8" a="1"/>
  <c r="P77" i="8" s="1"/>
  <c r="R77" i="8" a="1"/>
  <c r="R77" i="8" s="1"/>
  <c r="R102" i="8" a="1"/>
  <c r="R102" i="8" s="1"/>
  <c r="Q102" i="8" a="1"/>
  <c r="Q102" i="8" s="1"/>
  <c r="T102" i="8" s="1"/>
  <c r="P102" i="8" a="1"/>
  <c r="P102" i="8" s="1"/>
  <c r="S102" i="8" s="1"/>
  <c r="P88" i="8" a="1"/>
  <c r="P88" i="8" s="1"/>
  <c r="S88" i="8" s="1"/>
  <c r="R88" i="8" a="1"/>
  <c r="R88" i="8" s="1"/>
  <c r="Q88" i="8" a="1"/>
  <c r="Q88" i="8" s="1"/>
  <c r="T88" i="8" s="1"/>
  <c r="R118" i="8" a="1"/>
  <c r="R118" i="8" s="1"/>
  <c r="Q118" i="8" a="1"/>
  <c r="Q118" i="8" s="1"/>
  <c r="T118" i="8" s="1"/>
  <c r="P118" i="8" a="1"/>
  <c r="P118" i="8" s="1"/>
  <c r="S118" i="8" s="1"/>
  <c r="R123" i="8" a="1"/>
  <c r="R123" i="8" s="1"/>
  <c r="Q123" i="8" a="1"/>
  <c r="Q123" i="8" s="1"/>
  <c r="T123" i="8" s="1"/>
  <c r="P123" i="8" a="1"/>
  <c r="P123" i="8" s="1"/>
  <c r="Q130" i="8" a="1"/>
  <c r="Q130" i="8" s="1"/>
  <c r="T130" i="8" s="1"/>
  <c r="P130" i="8" a="1"/>
  <c r="P130" i="8" s="1"/>
  <c r="S130" i="8" s="1"/>
  <c r="R130" i="8" a="1"/>
  <c r="R130" i="8" s="1"/>
  <c r="R142" i="8" a="1"/>
  <c r="R142" i="8" s="1"/>
  <c r="Q142" i="8" a="1"/>
  <c r="Q142" i="8" s="1"/>
  <c r="T142" i="8" s="1"/>
  <c r="P142" i="8" a="1"/>
  <c r="P142" i="8" s="1"/>
  <c r="R147" i="8" a="1"/>
  <c r="R147" i="8" s="1"/>
  <c r="Q147" i="8" a="1"/>
  <c r="Q147" i="8" s="1"/>
  <c r="T147" i="8" s="1"/>
  <c r="P147" i="8" a="1"/>
  <c r="P147" i="8" s="1"/>
  <c r="P170" i="8" a="1"/>
  <c r="P170" i="8" s="1"/>
  <c r="S170" i="8" s="1"/>
  <c r="R170" i="8" a="1"/>
  <c r="R170" i="8" s="1"/>
  <c r="Q170" i="8" a="1"/>
  <c r="Q170" i="8" s="1"/>
  <c r="T170" i="8" s="1"/>
  <c r="P198" i="8" a="1"/>
  <c r="P198" i="8" s="1"/>
  <c r="R198" i="8" a="1"/>
  <c r="R198" i="8" s="1"/>
  <c r="Q198" i="8" a="1"/>
  <c r="Q198" i="8" s="1"/>
  <c r="T198" i="8" s="1"/>
  <c r="Q182" i="8" a="1"/>
  <c r="Q182" i="8" s="1"/>
  <c r="T182" i="8" s="1"/>
  <c r="R182" i="8" a="1"/>
  <c r="R182" i="8" s="1"/>
  <c r="P182" i="8" a="1"/>
  <c r="P182" i="8" s="1"/>
  <c r="S182" i="8" s="1"/>
  <c r="Q178" i="8" a="1"/>
  <c r="Q178" i="8" s="1"/>
  <c r="T178" i="8" s="1"/>
  <c r="P178" i="8" a="1"/>
  <c r="P178" i="8" s="1"/>
  <c r="R178" i="8" a="1"/>
  <c r="R178" i="8" s="1"/>
  <c r="R175" i="8" a="1"/>
  <c r="R175" i="8" s="1"/>
  <c r="P175" i="8" a="1"/>
  <c r="P175" i="8" s="1"/>
  <c r="S175" i="8" s="1"/>
  <c r="Q175" i="8" a="1"/>
  <c r="Q175" i="8" s="1"/>
  <c r="T175" i="8" s="1"/>
  <c r="Q180" i="8" a="1"/>
  <c r="Q180" i="8" s="1"/>
  <c r="T180" i="8" s="1"/>
  <c r="R180" i="8" a="1"/>
  <c r="R180" i="8" s="1"/>
  <c r="P180" i="8" a="1"/>
  <c r="P180" i="8" s="1"/>
  <c r="P181" i="8" a="1"/>
  <c r="P181" i="8" s="1"/>
  <c r="R181" i="8" a="1"/>
  <c r="R181" i="8" s="1"/>
  <c r="Q181" i="8" a="1"/>
  <c r="Q181" i="8" s="1"/>
  <c r="T181" i="8" s="1"/>
  <c r="R76" i="8" a="1"/>
  <c r="R76" i="8" s="1"/>
  <c r="Q76" i="8" a="1"/>
  <c r="Q76" i="8" s="1"/>
  <c r="T76" i="8" s="1"/>
  <c r="P76" i="8" a="1"/>
  <c r="P76" i="8" s="1"/>
  <c r="R126" i="8" a="1"/>
  <c r="R126" i="8" s="1"/>
  <c r="Q126" i="8" a="1"/>
  <c r="Q126" i="8" s="1"/>
  <c r="T126" i="8" s="1"/>
  <c r="P126" i="8" a="1"/>
  <c r="P126" i="8" s="1"/>
  <c r="R152" i="8" a="1"/>
  <c r="R152" i="8" s="1"/>
  <c r="Q152" i="8" a="1"/>
  <c r="Q152" i="8" s="1"/>
  <c r="T152" i="8" s="1"/>
  <c r="P152" i="8" a="1"/>
  <c r="P152" i="8" s="1"/>
  <c r="S152" i="8" s="1"/>
  <c r="R192" i="8" a="1"/>
  <c r="R192" i="8" s="1"/>
  <c r="Q192" i="8" a="1"/>
  <c r="Q192" i="8" s="1"/>
  <c r="T192" i="8" s="1"/>
  <c r="P192" i="8" a="1"/>
  <c r="P192" i="8" s="1"/>
  <c r="R23" i="8" a="1"/>
  <c r="R23" i="8" s="1"/>
  <c r="Q23" i="8" a="1"/>
  <c r="Q23" i="8" s="1"/>
  <c r="T23" i="8" s="1"/>
  <c r="P23" i="8" a="1"/>
  <c r="P23" i="8" s="1"/>
  <c r="S23" i="8" s="1"/>
  <c r="R63" i="8" a="1"/>
  <c r="R63" i="8" s="1"/>
  <c r="Q63" i="8" a="1"/>
  <c r="Q63" i="8" s="1"/>
  <c r="T63" i="8" s="1"/>
  <c r="P63" i="8" a="1"/>
  <c r="P63" i="8" s="1"/>
  <c r="R40" i="8" a="1"/>
  <c r="R40" i="8" s="1"/>
  <c r="Q40" i="8" a="1"/>
  <c r="Q40" i="8" s="1"/>
  <c r="T40" i="8" s="1"/>
  <c r="P40" i="8" a="1"/>
  <c r="P40" i="8" s="1"/>
  <c r="R72" i="8" a="1"/>
  <c r="R72" i="8" s="1"/>
  <c r="Q72" i="8" a="1"/>
  <c r="Q72" i="8" s="1"/>
  <c r="T72" i="8" s="1"/>
  <c r="P72" i="8" a="1"/>
  <c r="P72" i="8" s="1"/>
  <c r="Q49" i="8" a="1"/>
  <c r="Q49" i="8" s="1"/>
  <c r="T49" i="8" s="1"/>
  <c r="P49" i="8" a="1"/>
  <c r="P49" i="8" s="1"/>
  <c r="S49" i="8" s="1"/>
  <c r="R49" i="8" a="1"/>
  <c r="R49" i="8" s="1"/>
  <c r="Q81" i="8" a="1"/>
  <c r="Q81" i="8" s="1"/>
  <c r="T81" i="8" s="1"/>
  <c r="P81" i="8" a="1"/>
  <c r="P81" i="8" s="1"/>
  <c r="R81" i="8" a="1"/>
  <c r="R81" i="8" s="1"/>
  <c r="Q83" i="8" a="1"/>
  <c r="Q83" i="8" s="1"/>
  <c r="T83" i="8" s="1"/>
  <c r="R83" i="8" a="1"/>
  <c r="R83" i="8" s="1"/>
  <c r="P83" i="8" a="1"/>
  <c r="P83" i="8" s="1"/>
  <c r="S83" i="8" s="1"/>
  <c r="P92" i="8" a="1"/>
  <c r="P92" i="8" s="1"/>
  <c r="S92" i="8" s="1"/>
  <c r="R92" i="8" a="1"/>
  <c r="R92" i="8" s="1"/>
  <c r="Q92" i="8" a="1"/>
  <c r="Q92" i="8" s="1"/>
  <c r="T92" i="8" s="1"/>
  <c r="R122" i="8" a="1"/>
  <c r="R122" i="8" s="1"/>
  <c r="P122" i="8" a="1"/>
  <c r="P122" i="8" s="1"/>
  <c r="Q122" i="8" a="1"/>
  <c r="Q122" i="8" s="1"/>
  <c r="T122" i="8" s="1"/>
  <c r="R127" i="8" a="1"/>
  <c r="R127" i="8" s="1"/>
  <c r="Q127" i="8" a="1"/>
  <c r="Q127" i="8" s="1"/>
  <c r="T127" i="8" s="1"/>
  <c r="P127" i="8" a="1"/>
  <c r="P127" i="8" s="1"/>
  <c r="P105" i="8" a="1"/>
  <c r="P105" i="8" s="1"/>
  <c r="R105" i="8" a="1"/>
  <c r="R105" i="8" s="1"/>
  <c r="Q105" i="8" a="1"/>
  <c r="Q105" i="8" s="1"/>
  <c r="T105" i="8" s="1"/>
  <c r="R146" i="8" a="1"/>
  <c r="R146" i="8" s="1"/>
  <c r="Q146" i="8" a="1"/>
  <c r="Q146" i="8" s="1"/>
  <c r="T146" i="8" s="1"/>
  <c r="P146" i="8" a="1"/>
  <c r="P146" i="8" s="1"/>
  <c r="P154" i="8" a="1"/>
  <c r="P154" i="8" s="1"/>
  <c r="R154" i="8" a="1"/>
  <c r="R154" i="8" s="1"/>
  <c r="Q154" i="8" a="1"/>
  <c r="Q154" i="8" s="1"/>
  <c r="T154" i="8" s="1"/>
  <c r="R129" i="8" a="1"/>
  <c r="R129" i="8" s="1"/>
  <c r="Q129" i="8" a="1"/>
  <c r="Q129" i="8" s="1"/>
  <c r="T129" i="8" s="1"/>
  <c r="P129" i="8" a="1"/>
  <c r="P129" i="8" s="1"/>
  <c r="R151" i="8" a="1"/>
  <c r="R151" i="8" s="1"/>
  <c r="P151" i="8" a="1"/>
  <c r="P151" i="8" s="1"/>
  <c r="Q151" i="8" a="1"/>
  <c r="Q151" i="8" s="1"/>
  <c r="T151" i="8" s="1"/>
  <c r="P190" i="8" a="1"/>
  <c r="P190" i="8" s="1"/>
  <c r="S190" i="8" s="1"/>
  <c r="R190" i="8" a="1"/>
  <c r="R190" i="8" s="1"/>
  <c r="Q190" i="8" a="1"/>
  <c r="Q190" i="8" s="1"/>
  <c r="T190" i="8" s="1"/>
  <c r="P186" i="8" a="1"/>
  <c r="P186" i="8" s="1"/>
  <c r="R186" i="8" a="1"/>
  <c r="R186" i="8" s="1"/>
  <c r="Q186" i="8" a="1"/>
  <c r="Q186" i="8" s="1"/>
  <c r="T186" i="8" s="1"/>
  <c r="R179" i="8" a="1"/>
  <c r="R179" i="8" s="1"/>
  <c r="P179" i="8" a="1"/>
  <c r="P179" i="8" s="1"/>
  <c r="S179" i="8" s="1"/>
  <c r="Q179" i="8" a="1"/>
  <c r="Q179" i="8" s="1"/>
  <c r="T179" i="8" s="1"/>
  <c r="R184" i="8" a="1"/>
  <c r="R184" i="8" s="1"/>
  <c r="Q184" i="8" a="1"/>
  <c r="Q184" i="8" s="1"/>
  <c r="T184" i="8" s="1"/>
  <c r="P184" i="8" a="1"/>
  <c r="P184" i="8" s="1"/>
  <c r="Q185" i="8" a="1"/>
  <c r="Q185" i="8" s="1"/>
  <c r="T185" i="8" s="1"/>
  <c r="P185" i="8" a="1"/>
  <c r="P185" i="8" s="1"/>
  <c r="R185" i="8" a="1"/>
  <c r="R185" i="8" s="1"/>
  <c r="B8" i="8"/>
  <c r="Z63" i="8" l="1"/>
  <c r="Z40" i="8"/>
  <c r="Z24" i="8"/>
  <c r="Z47" i="8"/>
  <c r="Z80" i="8"/>
  <c r="Z50" i="8"/>
  <c r="Z114" i="8"/>
  <c r="Z178" i="8"/>
  <c r="Z85" i="8"/>
  <c r="Z149" i="8"/>
  <c r="Z160" i="8"/>
  <c r="Z43" i="8"/>
  <c r="Z107" i="8"/>
  <c r="Z171" i="8"/>
  <c r="Z118" i="8"/>
  <c r="Z182" i="8"/>
  <c r="Z65" i="8"/>
  <c r="Z129" i="8"/>
  <c r="Z193" i="8"/>
  <c r="Z76" i="8"/>
  <c r="Z140" i="8"/>
  <c r="Z135" i="8"/>
  <c r="Z96" i="8"/>
  <c r="Z71" i="8"/>
  <c r="Z136" i="8"/>
  <c r="Z120" i="8"/>
  <c r="Z143" i="8"/>
  <c r="Z167" i="8"/>
  <c r="Z74" i="8"/>
  <c r="Z138" i="8"/>
  <c r="Z45" i="8"/>
  <c r="Z109" i="8"/>
  <c r="Z173" i="8"/>
  <c r="Z184" i="8"/>
  <c r="Z67" i="8"/>
  <c r="Z131" i="8"/>
  <c r="Z195" i="8"/>
  <c r="Z78" i="8"/>
  <c r="Z142" i="8"/>
  <c r="Z25" i="8"/>
  <c r="Z89" i="8"/>
  <c r="Z153" i="8"/>
  <c r="Z36" i="8"/>
  <c r="Z100" i="8"/>
  <c r="Z164" i="8"/>
  <c r="Z159" i="8"/>
  <c r="Z191" i="8"/>
  <c r="Z34" i="8"/>
  <c r="Z98" i="8"/>
  <c r="Z162" i="8"/>
  <c r="Z69" i="8"/>
  <c r="Z133" i="8"/>
  <c r="Z197" i="8"/>
  <c r="Z27" i="8"/>
  <c r="Z91" i="8"/>
  <c r="Z155" i="8"/>
  <c r="Z38" i="8"/>
  <c r="Z102" i="8"/>
  <c r="Z166" i="8"/>
  <c r="Z49" i="8"/>
  <c r="Z113" i="8"/>
  <c r="Z177" i="8"/>
  <c r="Z60" i="8"/>
  <c r="Z124" i="8"/>
  <c r="Z188" i="8"/>
  <c r="Z128" i="8"/>
  <c r="Z103" i="8"/>
  <c r="Z119" i="8"/>
  <c r="Z175" i="8"/>
  <c r="Z82" i="8"/>
  <c r="Z146" i="8"/>
  <c r="Z53" i="8"/>
  <c r="Z117" i="8"/>
  <c r="Z181" i="8"/>
  <c r="Z192" i="8"/>
  <c r="Z75" i="8"/>
  <c r="Z139" i="8"/>
  <c r="Z86" i="8"/>
  <c r="Z150" i="8"/>
  <c r="Z33" i="8"/>
  <c r="Z97" i="8"/>
  <c r="Z161" i="8"/>
  <c r="Z44" i="8"/>
  <c r="Z108" i="8"/>
  <c r="Z172" i="8"/>
  <c r="Z31" i="8"/>
  <c r="Z48" i="8"/>
  <c r="Z199" i="8"/>
  <c r="Z42" i="8"/>
  <c r="Z106" i="8"/>
  <c r="Z170" i="8"/>
  <c r="Z77" i="8"/>
  <c r="Z141" i="8"/>
  <c r="Z152" i="8"/>
  <c r="Z35" i="8"/>
  <c r="Z99" i="8"/>
  <c r="Z163" i="8"/>
  <c r="Z46" i="8"/>
  <c r="Z110" i="8"/>
  <c r="Z174" i="8"/>
  <c r="Z57" i="8"/>
  <c r="Z121" i="8"/>
  <c r="Z185" i="8"/>
  <c r="Z68" i="8"/>
  <c r="Z132" i="8"/>
  <c r="Z196" i="8"/>
  <c r="S52" i="8"/>
  <c r="S156" i="8"/>
  <c r="Z127" i="8"/>
  <c r="Z64" i="8"/>
  <c r="Z151" i="8"/>
  <c r="Z104" i="8"/>
  <c r="Z55" i="8"/>
  <c r="Z88" i="8"/>
  <c r="Z111" i="8"/>
  <c r="Z144" i="8"/>
  <c r="Z66" i="8"/>
  <c r="Z130" i="8"/>
  <c r="Z194" i="8"/>
  <c r="Z37" i="8"/>
  <c r="Z101" i="8"/>
  <c r="Z165" i="8"/>
  <c r="Z176" i="8"/>
  <c r="Z59" i="8"/>
  <c r="Z123" i="8"/>
  <c r="Z187" i="8"/>
  <c r="Z70" i="8"/>
  <c r="Z134" i="8"/>
  <c r="Z198" i="8"/>
  <c r="Z81" i="8"/>
  <c r="Z145" i="8"/>
  <c r="Z28" i="8"/>
  <c r="Z92" i="8"/>
  <c r="Z156" i="8"/>
  <c r="Z179" i="8"/>
  <c r="Z183" i="8"/>
  <c r="Z26" i="8"/>
  <c r="Z90" i="8"/>
  <c r="Z154" i="8"/>
  <c r="Z61" i="8"/>
  <c r="Z125" i="8"/>
  <c r="Z189" i="8"/>
  <c r="Z200" i="8"/>
  <c r="Z83" i="8"/>
  <c r="Z147" i="8"/>
  <c r="Z30" i="8"/>
  <c r="Z94" i="8"/>
  <c r="Z158" i="8"/>
  <c r="Z41" i="8"/>
  <c r="Z105" i="8"/>
  <c r="Z169" i="8"/>
  <c r="Z52" i="8"/>
  <c r="Z116" i="8"/>
  <c r="Z180" i="8"/>
  <c r="U22" i="10"/>
  <c r="S19" i="10"/>
  <c r="N22" i="10"/>
  <c r="O22" i="10" s="1"/>
  <c r="H19" i="10" s="1"/>
  <c r="N22" i="9"/>
  <c r="O22" i="9" s="1"/>
  <c r="H19" i="9" s="1"/>
  <c r="U24" i="9"/>
  <c r="Y23" i="9"/>
  <c r="S198" i="8"/>
  <c r="S122" i="8"/>
  <c r="S69" i="8"/>
  <c r="S71" i="8"/>
  <c r="S35" i="8"/>
  <c r="S54" i="8"/>
  <c r="S185" i="8"/>
  <c r="S148" i="8"/>
  <c r="S53" i="8"/>
  <c r="Z19" i="8" a="1"/>
  <c r="Z19" i="8" s="1"/>
  <c r="S100" i="8"/>
  <c r="S144" i="8"/>
  <c r="S65" i="8"/>
  <c r="S137" i="8"/>
  <c r="S38" i="8"/>
  <c r="S127" i="8"/>
  <c r="S63" i="8"/>
  <c r="S123" i="8"/>
  <c r="S59" i="8"/>
  <c r="S173" i="8"/>
  <c r="S60" i="8"/>
  <c r="S200" i="8"/>
  <c r="S56" i="8"/>
  <c r="S131" i="8"/>
  <c r="S85" i="8"/>
  <c r="S134" i="8"/>
  <c r="S39" i="8"/>
  <c r="S177" i="8"/>
  <c r="S108" i="8"/>
  <c r="S95" i="8"/>
  <c r="S55" i="8"/>
  <c r="S187" i="8"/>
  <c r="S184" i="8"/>
  <c r="S114" i="8"/>
  <c r="S164" i="8"/>
  <c r="S107" i="8"/>
  <c r="S43" i="8"/>
  <c r="S101" i="8"/>
  <c r="S119" i="8"/>
  <c r="S113" i="8"/>
  <c r="S158" i="8"/>
  <c r="L200" i="8"/>
  <c r="L196" i="8"/>
  <c r="L192" i="8"/>
  <c r="L188" i="8"/>
  <c r="L184" i="8"/>
  <c r="M199" i="8"/>
  <c r="M195" i="8"/>
  <c r="M191" i="8"/>
  <c r="M187" i="8"/>
  <c r="M183" i="8"/>
  <c r="M179" i="8"/>
  <c r="M175" i="8"/>
  <c r="L199" i="8"/>
  <c r="L195" i="8"/>
  <c r="L191" i="8"/>
  <c r="L187" i="8"/>
  <c r="L183" i="8"/>
  <c r="L179" i="8"/>
  <c r="L175" i="8"/>
  <c r="M198" i="8"/>
  <c r="M194" i="8"/>
  <c r="M190" i="8"/>
  <c r="M186" i="8"/>
  <c r="M182" i="8"/>
  <c r="M178" i="8"/>
  <c r="M174" i="8"/>
  <c r="L198" i="8"/>
  <c r="L194" i="8"/>
  <c r="L190" i="8"/>
  <c r="L186" i="8"/>
  <c r="M201" i="8"/>
  <c r="M197" i="8"/>
  <c r="M193" i="8"/>
  <c r="M189" i="8"/>
  <c r="M185" i="8"/>
  <c r="M181" i="8"/>
  <c r="M177" i="8"/>
  <c r="M173" i="8"/>
  <c r="L201" i="8"/>
  <c r="L197" i="8"/>
  <c r="L193" i="8"/>
  <c r="L189" i="8"/>
  <c r="L185" i="8"/>
  <c r="L181" i="8"/>
  <c r="L177" i="8"/>
  <c r="M192" i="8"/>
  <c r="L172" i="8"/>
  <c r="L168" i="8"/>
  <c r="L164" i="8"/>
  <c r="L160" i="8"/>
  <c r="L156" i="8"/>
  <c r="M196" i="8"/>
  <c r="M176" i="8"/>
  <c r="L174" i="8"/>
  <c r="M171" i="8"/>
  <c r="M167" i="8"/>
  <c r="M163" i="8"/>
  <c r="M159" i="8"/>
  <c r="M155" i="8"/>
  <c r="M151" i="8"/>
  <c r="M200" i="8"/>
  <c r="M180" i="8"/>
  <c r="L178" i="8"/>
  <c r="L176" i="8"/>
  <c r="L171" i="8"/>
  <c r="L167" i="8"/>
  <c r="L163" i="8"/>
  <c r="L159" i="8"/>
  <c r="L155" i="8"/>
  <c r="L182" i="8"/>
  <c r="L180" i="8"/>
  <c r="M170" i="8"/>
  <c r="M166" i="8"/>
  <c r="M162" i="8"/>
  <c r="M158" i="8"/>
  <c r="M154" i="8"/>
  <c r="L170" i="8"/>
  <c r="L166" i="8"/>
  <c r="L162" i="8"/>
  <c r="L158" i="8"/>
  <c r="L154" i="8"/>
  <c r="M169" i="8"/>
  <c r="M165" i="8"/>
  <c r="M161" i="8"/>
  <c r="M157" i="8"/>
  <c r="M153" i="8"/>
  <c r="M184" i="8"/>
  <c r="L169" i="8"/>
  <c r="L173" i="8"/>
  <c r="M168" i="8"/>
  <c r="M147" i="8"/>
  <c r="M143" i="8"/>
  <c r="M139" i="8"/>
  <c r="M135" i="8"/>
  <c r="M131" i="8"/>
  <c r="L165" i="8"/>
  <c r="M156" i="8"/>
  <c r="L147" i="8"/>
  <c r="L143" i="8"/>
  <c r="L139" i="8"/>
  <c r="L135" i="8"/>
  <c r="L131" i="8"/>
  <c r="L153" i="8"/>
  <c r="M150" i="8"/>
  <c r="M146" i="8"/>
  <c r="M142" i="8"/>
  <c r="M138" i="8"/>
  <c r="M134" i="8"/>
  <c r="M130" i="8"/>
  <c r="M164" i="8"/>
  <c r="L151" i="8"/>
  <c r="L150" i="8"/>
  <c r="L146" i="8"/>
  <c r="L142" i="8"/>
  <c r="L138" i="8"/>
  <c r="L134" i="8"/>
  <c r="L161" i="8"/>
  <c r="M152" i="8"/>
  <c r="M149" i="8"/>
  <c r="M145" i="8"/>
  <c r="M141" i="8"/>
  <c r="M137" i="8"/>
  <c r="M133" i="8"/>
  <c r="M129" i="8"/>
  <c r="L152" i="8"/>
  <c r="L149" i="8"/>
  <c r="L145" i="8"/>
  <c r="L141" i="8"/>
  <c r="L137" i="8"/>
  <c r="L133" i="8"/>
  <c r="M188" i="8"/>
  <c r="M172" i="8"/>
  <c r="M160" i="8"/>
  <c r="M148" i="8"/>
  <c r="M144" i="8"/>
  <c r="M140" i="8"/>
  <c r="M127" i="8"/>
  <c r="M123" i="8"/>
  <c r="M119" i="8"/>
  <c r="M115" i="8"/>
  <c r="M111" i="8"/>
  <c r="M107" i="8"/>
  <c r="L157" i="8"/>
  <c r="L148" i="8"/>
  <c r="L144" i="8"/>
  <c r="L140" i="8"/>
  <c r="L130" i="8"/>
  <c r="L127" i="8"/>
  <c r="L123" i="8"/>
  <c r="L119" i="8"/>
  <c r="L115" i="8"/>
  <c r="L111" i="8"/>
  <c r="L107" i="8"/>
  <c r="M136" i="8"/>
  <c r="M126" i="8"/>
  <c r="M122" i="8"/>
  <c r="M118" i="8"/>
  <c r="M114" i="8"/>
  <c r="M110" i="8"/>
  <c r="M106" i="8"/>
  <c r="L136" i="8"/>
  <c r="L126" i="8"/>
  <c r="L122" i="8"/>
  <c r="L118" i="8"/>
  <c r="L114" i="8"/>
  <c r="L110" i="8"/>
  <c r="M125" i="8"/>
  <c r="M121" i="8"/>
  <c r="M117" i="8"/>
  <c r="M113" i="8"/>
  <c r="M109" i="8"/>
  <c r="M105" i="8"/>
  <c r="M132" i="8"/>
  <c r="L132" i="8"/>
  <c r="L129" i="8"/>
  <c r="M128" i="8"/>
  <c r="M124" i="8"/>
  <c r="M120" i="8"/>
  <c r="M116" i="8"/>
  <c r="M112" i="8"/>
  <c r="M108" i="8"/>
  <c r="M104" i="8"/>
  <c r="M102" i="8"/>
  <c r="M98" i="8"/>
  <c r="M94" i="8"/>
  <c r="M90" i="8"/>
  <c r="M86" i="8"/>
  <c r="L128" i="8"/>
  <c r="L121" i="8"/>
  <c r="L113" i="8"/>
  <c r="L106" i="8"/>
  <c r="L102" i="8"/>
  <c r="L98" i="8"/>
  <c r="L94" i="8"/>
  <c r="L90" i="8"/>
  <c r="L86" i="8"/>
  <c r="M101" i="8"/>
  <c r="M97" i="8"/>
  <c r="M93" i="8"/>
  <c r="M89" i="8"/>
  <c r="M85" i="8"/>
  <c r="L120" i="8"/>
  <c r="L112" i="8"/>
  <c r="L101" i="8"/>
  <c r="L97" i="8"/>
  <c r="L93" i="8"/>
  <c r="L89" i="8"/>
  <c r="L85" i="8"/>
  <c r="M100" i="8"/>
  <c r="M96" i="8"/>
  <c r="M92" i="8"/>
  <c r="M88" i="8"/>
  <c r="M84" i="8"/>
  <c r="L125" i="8"/>
  <c r="L117" i="8"/>
  <c r="L109" i="8"/>
  <c r="L105" i="8"/>
  <c r="L104" i="8"/>
  <c r="L100" i="8"/>
  <c r="L96" i="8"/>
  <c r="L92" i="8"/>
  <c r="L88" i="8"/>
  <c r="L84" i="8"/>
  <c r="M103" i="8"/>
  <c r="M99" i="8"/>
  <c r="M95" i="8"/>
  <c r="L87" i="8"/>
  <c r="L80" i="8"/>
  <c r="L76" i="8"/>
  <c r="L72" i="8"/>
  <c r="L68" i="8"/>
  <c r="L64" i="8"/>
  <c r="L60" i="8"/>
  <c r="L56" i="8"/>
  <c r="L52" i="8"/>
  <c r="L48" i="8"/>
  <c r="L44" i="8"/>
  <c r="L40" i="8"/>
  <c r="L36" i="8"/>
  <c r="L32" i="8"/>
  <c r="M79" i="8"/>
  <c r="M75" i="8"/>
  <c r="M71" i="8"/>
  <c r="M67" i="8"/>
  <c r="M63" i="8"/>
  <c r="M59" i="8"/>
  <c r="M55" i="8"/>
  <c r="M51" i="8"/>
  <c r="M47" i="8"/>
  <c r="M43" i="8"/>
  <c r="M39" i="8"/>
  <c r="M35" i="8"/>
  <c r="L103" i="8"/>
  <c r="L99" i="8"/>
  <c r="L95" i="8"/>
  <c r="L79" i="8"/>
  <c r="L75" i="8"/>
  <c r="L71" i="8"/>
  <c r="L67" i="8"/>
  <c r="L63" i="8"/>
  <c r="L59" i="8"/>
  <c r="L55" i="8"/>
  <c r="L51" i="8"/>
  <c r="L47" i="8"/>
  <c r="L43" i="8"/>
  <c r="L39" i="8"/>
  <c r="L35" i="8"/>
  <c r="L108" i="8"/>
  <c r="M82" i="8"/>
  <c r="M78" i="8"/>
  <c r="M74" i="8"/>
  <c r="M70" i="8"/>
  <c r="M66" i="8"/>
  <c r="M62" i="8"/>
  <c r="M58" i="8"/>
  <c r="M54" i="8"/>
  <c r="M50" i="8"/>
  <c r="M46" i="8"/>
  <c r="M42" i="8"/>
  <c r="M38" i="8"/>
  <c r="M34" i="8"/>
  <c r="M91" i="8"/>
  <c r="L82" i="8"/>
  <c r="L78" i="8"/>
  <c r="L74" i="8"/>
  <c r="L70" i="8"/>
  <c r="L66" i="8"/>
  <c r="L62" i="8"/>
  <c r="L58" i="8"/>
  <c r="L54" i="8"/>
  <c r="L50" i="8"/>
  <c r="L46" i="8"/>
  <c r="L42" i="8"/>
  <c r="L38" i="8"/>
  <c r="L34" i="8"/>
  <c r="L116" i="8"/>
  <c r="L91" i="8"/>
  <c r="M81" i="8"/>
  <c r="M77" i="8"/>
  <c r="M73" i="8"/>
  <c r="M69" i="8"/>
  <c r="M65" i="8"/>
  <c r="M61" i="8"/>
  <c r="M57" i="8"/>
  <c r="M53" i="8"/>
  <c r="M49" i="8"/>
  <c r="M45" i="8"/>
  <c r="M41" i="8"/>
  <c r="M37" i="8"/>
  <c r="M33" i="8"/>
  <c r="M83" i="8"/>
  <c r="L81" i="8"/>
  <c r="L77" i="8"/>
  <c r="L73" i="8"/>
  <c r="L69" i="8"/>
  <c r="L65" i="8"/>
  <c r="L61" i="8"/>
  <c r="L57" i="8"/>
  <c r="L53" i="8"/>
  <c r="L49" i="8"/>
  <c r="L45" i="8"/>
  <c r="L41" i="8"/>
  <c r="L37" i="8"/>
  <c r="L33" i="8"/>
  <c r="M52" i="8"/>
  <c r="M31" i="8"/>
  <c r="M27" i="8"/>
  <c r="M23" i="8"/>
  <c r="M56" i="8"/>
  <c r="L31" i="8"/>
  <c r="L27" i="8"/>
  <c r="L23" i="8"/>
  <c r="M60" i="8"/>
  <c r="M30" i="8"/>
  <c r="M26" i="8"/>
  <c r="L124" i="8"/>
  <c r="M64" i="8"/>
  <c r="M32" i="8"/>
  <c r="L30" i="8"/>
  <c r="L26" i="8"/>
  <c r="M68" i="8"/>
  <c r="M36" i="8"/>
  <c r="M29" i="8"/>
  <c r="M25" i="8"/>
  <c r="M72" i="8"/>
  <c r="M40" i="8"/>
  <c r="L29" i="8"/>
  <c r="L25" i="8"/>
  <c r="M87" i="8"/>
  <c r="M76" i="8"/>
  <c r="M44" i="8"/>
  <c r="M28" i="8"/>
  <c r="M24" i="8"/>
  <c r="I22" i="8"/>
  <c r="L83" i="8"/>
  <c r="M80" i="8"/>
  <c r="M48" i="8"/>
  <c r="L28" i="8"/>
  <c r="L24" i="8"/>
  <c r="S109" i="8"/>
  <c r="S145" i="8"/>
  <c r="S197" i="8"/>
  <c r="S29" i="8"/>
  <c r="S153" i="8"/>
  <c r="S162" i="8"/>
  <c r="S149" i="8"/>
  <c r="S151" i="8"/>
  <c r="S146" i="8"/>
  <c r="S72" i="8"/>
  <c r="S142" i="8"/>
  <c r="S68" i="8"/>
  <c r="S42" i="8"/>
  <c r="S176" i="8"/>
  <c r="S166" i="8"/>
  <c r="S128" i="8"/>
  <c r="S70" i="8"/>
  <c r="S183" i="8"/>
  <c r="S125" i="8"/>
  <c r="R22" i="8" a="1"/>
  <c r="R22" i="8" s="1"/>
  <c r="Q22" i="8" a="1"/>
  <c r="Q22" i="8" s="1"/>
  <c r="T22" i="8" s="1"/>
  <c r="Z22" i="8" s="1"/>
  <c r="P22" i="8" a="1"/>
  <c r="P22" i="8" s="1"/>
  <c r="S22" i="8" s="1"/>
  <c r="S67" i="8"/>
  <c r="S121" i="8"/>
  <c r="S106" i="8"/>
  <c r="S24" i="8"/>
  <c r="S157" i="8"/>
  <c r="S86" i="8"/>
  <c r="S26" i="8"/>
  <c r="S48" i="8"/>
  <c r="J201" i="8"/>
  <c r="J197" i="8"/>
  <c r="J193" i="8"/>
  <c r="J189" i="8"/>
  <c r="J185" i="8"/>
  <c r="K200" i="8"/>
  <c r="K196" i="8"/>
  <c r="K192" i="8"/>
  <c r="K188" i="8"/>
  <c r="K184" i="8"/>
  <c r="K180" i="8"/>
  <c r="K176" i="8"/>
  <c r="J200" i="8"/>
  <c r="J196" i="8"/>
  <c r="J192" i="8"/>
  <c r="J188" i="8"/>
  <c r="J184" i="8"/>
  <c r="J180" i="8"/>
  <c r="J176" i="8"/>
  <c r="K199" i="8"/>
  <c r="K195" i="8"/>
  <c r="K191" i="8"/>
  <c r="K187" i="8"/>
  <c r="K183" i="8"/>
  <c r="K179" i="8"/>
  <c r="K175" i="8"/>
  <c r="J199" i="8"/>
  <c r="J195" i="8"/>
  <c r="J191" i="8"/>
  <c r="J187" i="8"/>
  <c r="K198" i="8"/>
  <c r="K194" i="8"/>
  <c r="K190" i="8"/>
  <c r="K186" i="8"/>
  <c r="K182" i="8"/>
  <c r="K178" i="8"/>
  <c r="K174" i="8"/>
  <c r="J198" i="8"/>
  <c r="J194" i="8"/>
  <c r="J190" i="8"/>
  <c r="J186" i="8"/>
  <c r="J182" i="8"/>
  <c r="J178" i="8"/>
  <c r="J174" i="8"/>
  <c r="K185" i="8"/>
  <c r="J183" i="8"/>
  <c r="K173" i="8"/>
  <c r="J169" i="8"/>
  <c r="J165" i="8"/>
  <c r="J161" i="8"/>
  <c r="J157" i="8"/>
  <c r="J153" i="8"/>
  <c r="K189" i="8"/>
  <c r="J173" i="8"/>
  <c r="K172" i="8"/>
  <c r="K168" i="8"/>
  <c r="K164" i="8"/>
  <c r="K160" i="8"/>
  <c r="K156" i="8"/>
  <c r="K152" i="8"/>
  <c r="K193" i="8"/>
  <c r="J172" i="8"/>
  <c r="J168" i="8"/>
  <c r="J164" i="8"/>
  <c r="J160" i="8"/>
  <c r="J156" i="8"/>
  <c r="J152" i="8"/>
  <c r="K197" i="8"/>
  <c r="K171" i="8"/>
  <c r="K167" i="8"/>
  <c r="K163" i="8"/>
  <c r="K159" i="8"/>
  <c r="K155" i="8"/>
  <c r="K151" i="8"/>
  <c r="K201" i="8"/>
  <c r="J171" i="8"/>
  <c r="J167" i="8"/>
  <c r="J163" i="8"/>
  <c r="J159" i="8"/>
  <c r="J155" i="8"/>
  <c r="K177" i="8"/>
  <c r="K170" i="8"/>
  <c r="K166" i="8"/>
  <c r="K162" i="8"/>
  <c r="K158" i="8"/>
  <c r="K154" i="8"/>
  <c r="K181" i="8"/>
  <c r="J177" i="8"/>
  <c r="J175" i="8"/>
  <c r="J170" i="8"/>
  <c r="J181" i="8"/>
  <c r="J179" i="8"/>
  <c r="K157" i="8"/>
  <c r="K148" i="8"/>
  <c r="K144" i="8"/>
  <c r="K140" i="8"/>
  <c r="K136" i="8"/>
  <c r="K132" i="8"/>
  <c r="J166" i="8"/>
  <c r="J148" i="8"/>
  <c r="J144" i="8"/>
  <c r="J140" i="8"/>
  <c r="J136" i="8"/>
  <c r="J132" i="8"/>
  <c r="K165" i="8"/>
  <c r="J154" i="8"/>
  <c r="K147" i="8"/>
  <c r="K143" i="8"/>
  <c r="K139" i="8"/>
  <c r="K135" i="8"/>
  <c r="K131" i="8"/>
  <c r="K153" i="8"/>
  <c r="J147" i="8"/>
  <c r="J143" i="8"/>
  <c r="J139" i="8"/>
  <c r="J135" i="8"/>
  <c r="J131" i="8"/>
  <c r="J162" i="8"/>
  <c r="J151" i="8"/>
  <c r="K150" i="8"/>
  <c r="K146" i="8"/>
  <c r="K142" i="8"/>
  <c r="K138" i="8"/>
  <c r="K134" i="8"/>
  <c r="K130" i="8"/>
  <c r="K161" i="8"/>
  <c r="J150" i="8"/>
  <c r="J146" i="8"/>
  <c r="J142" i="8"/>
  <c r="J138" i="8"/>
  <c r="J134" i="8"/>
  <c r="J130" i="8"/>
  <c r="K149" i="8"/>
  <c r="K145" i="8"/>
  <c r="K141" i="8"/>
  <c r="K137" i="8"/>
  <c r="J129" i="8"/>
  <c r="K128" i="8"/>
  <c r="K124" i="8"/>
  <c r="K120" i="8"/>
  <c r="K116" i="8"/>
  <c r="K112" i="8"/>
  <c r="K108" i="8"/>
  <c r="J128" i="8"/>
  <c r="J124" i="8"/>
  <c r="J120" i="8"/>
  <c r="J116" i="8"/>
  <c r="J112" i="8"/>
  <c r="J108" i="8"/>
  <c r="K127" i="8"/>
  <c r="K123" i="8"/>
  <c r="K119" i="8"/>
  <c r="K115" i="8"/>
  <c r="K111" i="8"/>
  <c r="K107" i="8"/>
  <c r="J149" i="8"/>
  <c r="J145" i="8"/>
  <c r="J141" i="8"/>
  <c r="J137" i="8"/>
  <c r="J127" i="8"/>
  <c r="J123" i="8"/>
  <c r="J119" i="8"/>
  <c r="J115" i="8"/>
  <c r="J111" i="8"/>
  <c r="J107" i="8"/>
  <c r="K169" i="8"/>
  <c r="K133" i="8"/>
  <c r="K126" i="8"/>
  <c r="K122" i="8"/>
  <c r="K118" i="8"/>
  <c r="K114" i="8"/>
  <c r="K110" i="8"/>
  <c r="K106" i="8"/>
  <c r="J158" i="8"/>
  <c r="J133" i="8"/>
  <c r="J126" i="8"/>
  <c r="K125" i="8"/>
  <c r="K121" i="8"/>
  <c r="K117" i="8"/>
  <c r="K113" i="8"/>
  <c r="K109" i="8"/>
  <c r="K105" i="8"/>
  <c r="K103" i="8"/>
  <c r="K99" i="8"/>
  <c r="K95" i="8"/>
  <c r="K91" i="8"/>
  <c r="K87" i="8"/>
  <c r="K83" i="8"/>
  <c r="J122" i="8"/>
  <c r="J114" i="8"/>
  <c r="J103" i="8"/>
  <c r="J99" i="8"/>
  <c r="J95" i="8"/>
  <c r="J91" i="8"/>
  <c r="J87" i="8"/>
  <c r="J121" i="8"/>
  <c r="J113" i="8"/>
  <c r="J106" i="8"/>
  <c r="K102" i="8"/>
  <c r="K98" i="8"/>
  <c r="K94" i="8"/>
  <c r="K90" i="8"/>
  <c r="K86" i="8"/>
  <c r="K129" i="8"/>
  <c r="J102" i="8"/>
  <c r="J98" i="8"/>
  <c r="J94" i="8"/>
  <c r="J90" i="8"/>
  <c r="J86" i="8"/>
  <c r="K101" i="8"/>
  <c r="K97" i="8"/>
  <c r="K93" i="8"/>
  <c r="K89" i="8"/>
  <c r="K85" i="8"/>
  <c r="J118" i="8"/>
  <c r="J110" i="8"/>
  <c r="J101" i="8"/>
  <c r="J97" i="8"/>
  <c r="J93" i="8"/>
  <c r="J89" i="8"/>
  <c r="J85" i="8"/>
  <c r="J125" i="8"/>
  <c r="J117" i="8"/>
  <c r="J109" i="8"/>
  <c r="J105" i="8"/>
  <c r="K104" i="8"/>
  <c r="K100" i="8"/>
  <c r="K96" i="8"/>
  <c r="J83" i="8"/>
  <c r="J81" i="8"/>
  <c r="J77" i="8"/>
  <c r="J73" i="8"/>
  <c r="J69" i="8"/>
  <c r="J65" i="8"/>
  <c r="J61" i="8"/>
  <c r="J57" i="8"/>
  <c r="J53" i="8"/>
  <c r="J49" i="8"/>
  <c r="J45" i="8"/>
  <c r="J41" i="8"/>
  <c r="J37" i="8"/>
  <c r="J33" i="8"/>
  <c r="K84" i="8"/>
  <c r="K80" i="8"/>
  <c r="K76" i="8"/>
  <c r="K72" i="8"/>
  <c r="K68" i="8"/>
  <c r="K64" i="8"/>
  <c r="K60" i="8"/>
  <c r="K56" i="8"/>
  <c r="K52" i="8"/>
  <c r="K48" i="8"/>
  <c r="K44" i="8"/>
  <c r="K40" i="8"/>
  <c r="K36" i="8"/>
  <c r="K32" i="8"/>
  <c r="J84" i="8"/>
  <c r="J80" i="8"/>
  <c r="J76" i="8"/>
  <c r="J72" i="8"/>
  <c r="J68" i="8"/>
  <c r="J64" i="8"/>
  <c r="J60" i="8"/>
  <c r="J56" i="8"/>
  <c r="J52" i="8"/>
  <c r="J48" i="8"/>
  <c r="J44" i="8"/>
  <c r="J40" i="8"/>
  <c r="J36" i="8"/>
  <c r="J32" i="8"/>
  <c r="K92" i="8"/>
  <c r="K79" i="8"/>
  <c r="K75" i="8"/>
  <c r="K71" i="8"/>
  <c r="K67" i="8"/>
  <c r="K63" i="8"/>
  <c r="K59" i="8"/>
  <c r="K55" i="8"/>
  <c r="K51" i="8"/>
  <c r="K47" i="8"/>
  <c r="K43" i="8"/>
  <c r="K39" i="8"/>
  <c r="K35" i="8"/>
  <c r="J104" i="8"/>
  <c r="J100" i="8"/>
  <c r="J96" i="8"/>
  <c r="J92" i="8"/>
  <c r="J79" i="8"/>
  <c r="J75" i="8"/>
  <c r="J71" i="8"/>
  <c r="J67" i="8"/>
  <c r="J63" i="8"/>
  <c r="J59" i="8"/>
  <c r="J55" i="8"/>
  <c r="J51" i="8"/>
  <c r="J47" i="8"/>
  <c r="J43" i="8"/>
  <c r="J39" i="8"/>
  <c r="J35" i="8"/>
  <c r="K82" i="8"/>
  <c r="K78" i="8"/>
  <c r="K74" i="8"/>
  <c r="K70" i="8"/>
  <c r="K66" i="8"/>
  <c r="K62" i="8"/>
  <c r="K58" i="8"/>
  <c r="K54" i="8"/>
  <c r="K50" i="8"/>
  <c r="K46" i="8"/>
  <c r="K42" i="8"/>
  <c r="K38" i="8"/>
  <c r="K34" i="8"/>
  <c r="K88" i="8"/>
  <c r="J82" i="8"/>
  <c r="J78" i="8"/>
  <c r="J74" i="8"/>
  <c r="J70" i="8"/>
  <c r="J66" i="8"/>
  <c r="J62" i="8"/>
  <c r="J58" i="8"/>
  <c r="J54" i="8"/>
  <c r="J50" i="8"/>
  <c r="J46" i="8"/>
  <c r="J42" i="8"/>
  <c r="J38" i="8"/>
  <c r="J34" i="8"/>
  <c r="K77" i="8"/>
  <c r="K45" i="8"/>
  <c r="K28" i="8"/>
  <c r="K24" i="8"/>
  <c r="H22" i="8"/>
  <c r="J25" i="8"/>
  <c r="K81" i="8"/>
  <c r="K49" i="8"/>
  <c r="J28" i="8"/>
  <c r="J24" i="8"/>
  <c r="K53" i="8"/>
  <c r="K31" i="8"/>
  <c r="K27" i="8"/>
  <c r="K23" i="8"/>
  <c r="J88" i="8"/>
  <c r="K57" i="8"/>
  <c r="J31" i="8"/>
  <c r="J27" i="8"/>
  <c r="J23" i="8"/>
  <c r="K61" i="8"/>
  <c r="K30" i="8"/>
  <c r="K26" i="8"/>
  <c r="K65" i="8"/>
  <c r="K33" i="8"/>
  <c r="J30" i="8"/>
  <c r="J26" i="8"/>
  <c r="J29" i="8"/>
  <c r="K69" i="8"/>
  <c r="K37" i="8"/>
  <c r="K29" i="8"/>
  <c r="K25" i="8"/>
  <c r="K73" i="8"/>
  <c r="K41" i="8"/>
  <c r="S87" i="8"/>
  <c r="S73" i="8"/>
  <c r="S129" i="8"/>
  <c r="S126" i="8"/>
  <c r="S181" i="8"/>
  <c r="S178" i="8"/>
  <c r="S96" i="8"/>
  <c r="S194" i="8"/>
  <c r="S84" i="8"/>
  <c r="S41" i="8"/>
  <c r="S82" i="8"/>
  <c r="S171" i="8"/>
  <c r="S124" i="8"/>
  <c r="S167" i="8"/>
  <c r="S120" i="8"/>
  <c r="S160" i="8"/>
  <c r="S141" i="8"/>
  <c r="S104" i="8"/>
  <c r="S186" i="8"/>
  <c r="S81" i="8"/>
  <c r="S40" i="8"/>
  <c r="S180" i="8"/>
  <c r="S77" i="8"/>
  <c r="S36" i="8"/>
  <c r="S174" i="8"/>
  <c r="S44" i="8"/>
  <c r="S58" i="8"/>
  <c r="S169" i="8"/>
  <c r="S98" i="8"/>
  <c r="S66" i="8"/>
  <c r="S89" i="8"/>
  <c r="S139" i="8"/>
  <c r="S103" i="8"/>
  <c r="S135" i="8"/>
  <c r="S99" i="8"/>
  <c r="S97" i="8"/>
  <c r="S117" i="8"/>
  <c r="S28" i="8"/>
  <c r="S136" i="8"/>
  <c r="S57" i="8"/>
  <c r="S50" i="8"/>
  <c r="S189" i="8"/>
  <c r="S192" i="8"/>
  <c r="S138" i="8"/>
  <c r="S64" i="8"/>
  <c r="S115" i="8"/>
  <c r="S51" i="8"/>
  <c r="S111" i="8"/>
  <c r="S47" i="8"/>
  <c r="S191" i="8"/>
  <c r="S75" i="8"/>
  <c r="S159" i="8"/>
  <c r="S154" i="8"/>
  <c r="S105" i="8"/>
  <c r="S76" i="8"/>
  <c r="S147" i="8"/>
  <c r="S155" i="8"/>
  <c r="S172" i="8"/>
  <c r="S31" i="8"/>
  <c r="S78" i="8"/>
  <c r="S193" i="8"/>
  <c r="S165" i="8"/>
  <c r="S94" i="8"/>
  <c r="S161" i="8"/>
  <c r="S90" i="8"/>
  <c r="S188" i="8"/>
  <c r="S163" i="8"/>
  <c r="S116" i="8"/>
  <c r="S91" i="8"/>
  <c r="S80" i="8"/>
  <c r="O19" i="10" l="1"/>
  <c r="U23" i="10"/>
  <c r="Y22" i="10"/>
  <c r="AD22" i="10" s="1"/>
  <c r="AE22" i="10" s="1"/>
  <c r="AA23" i="10" s="1"/>
  <c r="AD22" i="9"/>
  <c r="O19" i="9"/>
  <c r="Y24" i="9"/>
  <c r="U25" i="9"/>
  <c r="U22" i="8"/>
  <c r="S19" i="8"/>
  <c r="N124" i="8"/>
  <c r="N49" i="8"/>
  <c r="O49" i="8" s="1"/>
  <c r="N81" i="8"/>
  <c r="O81" i="8" s="1"/>
  <c r="N62" i="8"/>
  <c r="O62" i="8" s="1"/>
  <c r="N47" i="8"/>
  <c r="O47" i="8" s="1"/>
  <c r="N79" i="8"/>
  <c r="O79" i="8" s="1"/>
  <c r="N32" i="8"/>
  <c r="O32" i="8" s="1"/>
  <c r="N64" i="8"/>
  <c r="O64" i="8" s="1"/>
  <c r="N109" i="8"/>
  <c r="O109" i="8" s="1"/>
  <c r="N85" i="8"/>
  <c r="O85" i="8" s="1"/>
  <c r="N102" i="8"/>
  <c r="O102" i="8" s="1"/>
  <c r="N111" i="8"/>
  <c r="O111" i="8" s="1"/>
  <c r="N148" i="8"/>
  <c r="O148" i="8" s="1"/>
  <c r="N141" i="8"/>
  <c r="O141" i="8" s="1"/>
  <c r="N150" i="8"/>
  <c r="O150" i="8" s="1"/>
  <c r="N165" i="8"/>
  <c r="O165" i="8" s="1"/>
  <c r="N169" i="8"/>
  <c r="O169" i="8" s="1"/>
  <c r="N158" i="8"/>
  <c r="O158" i="8" s="1"/>
  <c r="N168" i="8"/>
  <c r="O168" i="8" s="1"/>
  <c r="N197" i="8"/>
  <c r="N187" i="8"/>
  <c r="O187" i="8" s="1"/>
  <c r="N176" i="8"/>
  <c r="O176" i="8" s="1"/>
  <c r="N24" i="8"/>
  <c r="O24" i="8" s="1"/>
  <c r="N53" i="8"/>
  <c r="O53" i="8" s="1"/>
  <c r="N34" i="8"/>
  <c r="O34" i="8" s="1"/>
  <c r="N66" i="8"/>
  <c r="O66" i="8" s="1"/>
  <c r="N51" i="8"/>
  <c r="O51" i="8" s="1"/>
  <c r="N95" i="8"/>
  <c r="O95" i="8" s="1"/>
  <c r="N36" i="8"/>
  <c r="O36" i="8" s="1"/>
  <c r="N68" i="8"/>
  <c r="O68" i="8" s="1"/>
  <c r="N84" i="8"/>
  <c r="O84" i="8" s="1"/>
  <c r="N117" i="8"/>
  <c r="O117" i="8" s="1"/>
  <c r="N89" i="8"/>
  <c r="O89" i="8" s="1"/>
  <c r="N106" i="8"/>
  <c r="O106" i="8" s="1"/>
  <c r="N129" i="8"/>
  <c r="O129" i="8" s="1"/>
  <c r="N115" i="8"/>
  <c r="O115" i="8" s="1"/>
  <c r="N157" i="8"/>
  <c r="O157" i="8" s="1"/>
  <c r="N145" i="8"/>
  <c r="O145" i="8" s="1"/>
  <c r="N151" i="8"/>
  <c r="O151" i="8" s="1"/>
  <c r="N153" i="8"/>
  <c r="O153" i="8" s="1"/>
  <c r="N162" i="8"/>
  <c r="O162" i="8" s="1"/>
  <c r="N180" i="8"/>
  <c r="O180" i="8" s="1"/>
  <c r="N178" i="8"/>
  <c r="O178" i="8" s="1"/>
  <c r="N172" i="8"/>
  <c r="O172" i="8" s="1"/>
  <c r="N201" i="8"/>
  <c r="O201" i="8" s="1"/>
  <c r="N191" i="8"/>
  <c r="O191" i="8" s="1"/>
  <c r="N28" i="8"/>
  <c r="O28" i="8" s="1"/>
  <c r="N57" i="8"/>
  <c r="O57" i="8" s="1"/>
  <c r="N38" i="8"/>
  <c r="O38" i="8" s="1"/>
  <c r="N70" i="8"/>
  <c r="O70" i="8" s="1"/>
  <c r="N55" i="8"/>
  <c r="O55" i="8" s="1"/>
  <c r="N99" i="8"/>
  <c r="O99" i="8" s="1"/>
  <c r="N40" i="8"/>
  <c r="O40" i="8" s="1"/>
  <c r="N72" i="8"/>
  <c r="O72" i="8" s="1"/>
  <c r="N88" i="8"/>
  <c r="O88" i="8" s="1"/>
  <c r="N125" i="8"/>
  <c r="O125" i="8" s="1"/>
  <c r="N93" i="8"/>
  <c r="O93" i="8" s="1"/>
  <c r="N113" i="8"/>
  <c r="O113" i="8" s="1"/>
  <c r="N132" i="8"/>
  <c r="O132" i="8" s="1"/>
  <c r="N110" i="8"/>
  <c r="O110" i="8" s="1"/>
  <c r="N119" i="8"/>
  <c r="O119" i="8" s="1"/>
  <c r="N149" i="8"/>
  <c r="O149" i="8" s="1"/>
  <c r="N131" i="8"/>
  <c r="O131" i="8" s="1"/>
  <c r="N166" i="8"/>
  <c r="O166" i="8" s="1"/>
  <c r="N182" i="8"/>
  <c r="O182" i="8" s="1"/>
  <c r="N174" i="8"/>
  <c r="O174" i="8" s="1"/>
  <c r="N186" i="8"/>
  <c r="O186" i="8" s="1"/>
  <c r="N195" i="8"/>
  <c r="O195" i="8" s="1"/>
  <c r="N116" i="8"/>
  <c r="O116" i="8" s="1"/>
  <c r="Y22" i="8"/>
  <c r="U23" i="8"/>
  <c r="N61" i="8"/>
  <c r="O61" i="8" s="1"/>
  <c r="N42" i="8"/>
  <c r="O42" i="8" s="1"/>
  <c r="N74" i="8"/>
  <c r="O74" i="8" s="1"/>
  <c r="N59" i="8"/>
  <c r="O59" i="8" s="1"/>
  <c r="N103" i="8"/>
  <c r="O103" i="8" s="1"/>
  <c r="N44" i="8"/>
  <c r="O44" i="8" s="1"/>
  <c r="N76" i="8"/>
  <c r="O76" i="8" s="1"/>
  <c r="N92" i="8"/>
  <c r="O92" i="8" s="1"/>
  <c r="N97" i="8"/>
  <c r="O97" i="8" s="1"/>
  <c r="N121" i="8"/>
  <c r="O121" i="8" s="1"/>
  <c r="N114" i="8"/>
  <c r="O114" i="8" s="1"/>
  <c r="N123" i="8"/>
  <c r="O123" i="8" s="1"/>
  <c r="N152" i="8"/>
  <c r="O152" i="8" s="1"/>
  <c r="N161" i="8"/>
  <c r="O161" i="8" s="1"/>
  <c r="N135" i="8"/>
  <c r="O135" i="8" s="1"/>
  <c r="N170" i="8"/>
  <c r="O170" i="8" s="1"/>
  <c r="N155" i="8"/>
  <c r="O155" i="8" s="1"/>
  <c r="N177" i="8"/>
  <c r="O177" i="8" s="1"/>
  <c r="N190" i="8"/>
  <c r="O190" i="8" s="1"/>
  <c r="N199" i="8"/>
  <c r="O199" i="8" s="1"/>
  <c r="N184" i="8"/>
  <c r="O184" i="8" s="1"/>
  <c r="K22" i="8"/>
  <c r="J22" i="8"/>
  <c r="N25" i="8"/>
  <c r="O25" i="8" s="1"/>
  <c r="N26" i="8"/>
  <c r="O26" i="8" s="1"/>
  <c r="N23" i="8"/>
  <c r="O23" i="8" s="1"/>
  <c r="N33" i="8"/>
  <c r="O33" i="8" s="1"/>
  <c r="N65" i="8"/>
  <c r="O65" i="8" s="1"/>
  <c r="N46" i="8"/>
  <c r="O46" i="8" s="1"/>
  <c r="N78" i="8"/>
  <c r="O78" i="8" s="1"/>
  <c r="N108" i="8"/>
  <c r="O108" i="8" s="1"/>
  <c r="N63" i="8"/>
  <c r="O63" i="8" s="1"/>
  <c r="N48" i="8"/>
  <c r="O48" i="8" s="1"/>
  <c r="N80" i="8"/>
  <c r="O80" i="8" s="1"/>
  <c r="N96" i="8"/>
  <c r="O96" i="8" s="1"/>
  <c r="N101" i="8"/>
  <c r="O101" i="8" s="1"/>
  <c r="N86" i="8"/>
  <c r="O86" i="8" s="1"/>
  <c r="N128" i="8"/>
  <c r="O128" i="8" s="1"/>
  <c r="N118" i="8"/>
  <c r="O118" i="8" s="1"/>
  <c r="N127" i="8"/>
  <c r="O127" i="8" s="1"/>
  <c r="N134" i="8"/>
  <c r="O134" i="8" s="1"/>
  <c r="N139" i="8"/>
  <c r="O139" i="8" s="1"/>
  <c r="N159" i="8"/>
  <c r="O159" i="8" s="1"/>
  <c r="N181" i="8"/>
  <c r="O181" i="8" s="1"/>
  <c r="N194" i="8"/>
  <c r="O194" i="8" s="1"/>
  <c r="N188" i="8"/>
  <c r="O188" i="8" s="1"/>
  <c r="O124" i="8"/>
  <c r="O197" i="8"/>
  <c r="N83" i="8"/>
  <c r="O83" i="8" s="1"/>
  <c r="N29" i="8"/>
  <c r="O29" i="8" s="1"/>
  <c r="N30" i="8"/>
  <c r="O30" i="8" s="1"/>
  <c r="N27" i="8"/>
  <c r="O27" i="8" s="1"/>
  <c r="N37" i="8"/>
  <c r="O37" i="8" s="1"/>
  <c r="N69" i="8"/>
  <c r="O69" i="8" s="1"/>
  <c r="N50" i="8"/>
  <c r="O50" i="8" s="1"/>
  <c r="N82" i="8"/>
  <c r="O82" i="8" s="1"/>
  <c r="N35" i="8"/>
  <c r="O35" i="8" s="1"/>
  <c r="N67" i="8"/>
  <c r="O67" i="8" s="1"/>
  <c r="N52" i="8"/>
  <c r="O52" i="8" s="1"/>
  <c r="N87" i="8"/>
  <c r="O87" i="8" s="1"/>
  <c r="N100" i="8"/>
  <c r="O100" i="8" s="1"/>
  <c r="N112" i="8"/>
  <c r="O112" i="8" s="1"/>
  <c r="N90" i="8"/>
  <c r="O90" i="8" s="1"/>
  <c r="N122" i="8"/>
  <c r="O122" i="8" s="1"/>
  <c r="N130" i="8"/>
  <c r="O130" i="8" s="1"/>
  <c r="N138" i="8"/>
  <c r="O138" i="8" s="1"/>
  <c r="N143" i="8"/>
  <c r="O143" i="8" s="1"/>
  <c r="N163" i="8"/>
  <c r="O163" i="8" s="1"/>
  <c r="N156" i="8"/>
  <c r="O156" i="8" s="1"/>
  <c r="N185" i="8"/>
  <c r="O185" i="8" s="1"/>
  <c r="N198" i="8"/>
  <c r="O198" i="8" s="1"/>
  <c r="N175" i="8"/>
  <c r="O175" i="8" s="1"/>
  <c r="N192" i="8"/>
  <c r="O192" i="8" s="1"/>
  <c r="M22" i="8"/>
  <c r="L22" i="8"/>
  <c r="N22" i="8" s="1"/>
  <c r="N31" i="8"/>
  <c r="O31" i="8" s="1"/>
  <c r="N41" i="8"/>
  <c r="O41" i="8" s="1"/>
  <c r="N73" i="8"/>
  <c r="O73" i="8" s="1"/>
  <c r="N54" i="8"/>
  <c r="O54" i="8" s="1"/>
  <c r="N39" i="8"/>
  <c r="O39" i="8" s="1"/>
  <c r="N71" i="8"/>
  <c r="O71" i="8" s="1"/>
  <c r="N56" i="8"/>
  <c r="O56" i="8" s="1"/>
  <c r="N104" i="8"/>
  <c r="O104" i="8" s="1"/>
  <c r="N120" i="8"/>
  <c r="O120" i="8" s="1"/>
  <c r="N94" i="8"/>
  <c r="O94" i="8" s="1"/>
  <c r="N126" i="8"/>
  <c r="O126" i="8" s="1"/>
  <c r="N140" i="8"/>
  <c r="O140" i="8" s="1"/>
  <c r="N133" i="8"/>
  <c r="O133" i="8" s="1"/>
  <c r="N142" i="8"/>
  <c r="O142" i="8" s="1"/>
  <c r="N147" i="8"/>
  <c r="O147" i="8" s="1"/>
  <c r="N167" i="8"/>
  <c r="O167" i="8" s="1"/>
  <c r="N160" i="8"/>
  <c r="O160" i="8" s="1"/>
  <c r="N189" i="8"/>
  <c r="O189" i="8" s="1"/>
  <c r="N179" i="8"/>
  <c r="O179" i="8" s="1"/>
  <c r="N196" i="8"/>
  <c r="O196" i="8" s="1"/>
  <c r="N45" i="8"/>
  <c r="O45" i="8" s="1"/>
  <c r="N77" i="8"/>
  <c r="O77" i="8" s="1"/>
  <c r="N91" i="8"/>
  <c r="O91" i="8" s="1"/>
  <c r="N58" i="8"/>
  <c r="O58" i="8" s="1"/>
  <c r="N43" i="8"/>
  <c r="O43" i="8" s="1"/>
  <c r="N75" i="8"/>
  <c r="O75" i="8" s="1"/>
  <c r="N60" i="8"/>
  <c r="O60" i="8" s="1"/>
  <c r="N105" i="8"/>
  <c r="O105" i="8" s="1"/>
  <c r="N98" i="8"/>
  <c r="O98" i="8" s="1"/>
  <c r="N136" i="8"/>
  <c r="O136" i="8" s="1"/>
  <c r="N107" i="8"/>
  <c r="O107" i="8" s="1"/>
  <c r="N144" i="8"/>
  <c r="O144" i="8" s="1"/>
  <c r="N137" i="8"/>
  <c r="O137" i="8" s="1"/>
  <c r="N146" i="8"/>
  <c r="O146" i="8" s="1"/>
  <c r="N173" i="8"/>
  <c r="O173" i="8" s="1"/>
  <c r="N154" i="8"/>
  <c r="O154" i="8" s="1"/>
  <c r="N171" i="8"/>
  <c r="O171" i="8" s="1"/>
  <c r="N164" i="8"/>
  <c r="O164" i="8" s="1"/>
  <c r="N193" i="8"/>
  <c r="O193" i="8" s="1"/>
  <c r="N183" i="8"/>
  <c r="O183" i="8" s="1"/>
  <c r="N200" i="8"/>
  <c r="O200" i="8" s="1"/>
  <c r="AB23" i="10" l="1"/>
  <c r="AC23" i="10" s="1"/>
  <c r="U24" i="10"/>
  <c r="Y23" i="10"/>
  <c r="U26" i="9"/>
  <c r="Y25" i="9"/>
  <c r="AE22" i="9"/>
  <c r="AA23" i="9" s="1"/>
  <c r="AD19" i="9"/>
  <c r="O22" i="8"/>
  <c r="Y23" i="8"/>
  <c r="U24" i="8"/>
  <c r="AD23" i="10" l="1"/>
  <c r="AE23" i="10" s="1"/>
  <c r="AA24" i="10" s="1"/>
  <c r="U25" i="10"/>
  <c r="Y24" i="10"/>
  <c r="AB23" i="9"/>
  <c r="AC23" i="9" s="1"/>
  <c r="AD23" i="9" s="1"/>
  <c r="AE23" i="9" s="1"/>
  <c r="AA24" i="9" s="1"/>
  <c r="U27" i="9"/>
  <c r="Y26" i="9"/>
  <c r="AD22" i="8"/>
  <c r="AE22" i="8" s="1"/>
  <c r="AA23" i="8" s="1"/>
  <c r="AB23" i="8" s="1"/>
  <c r="AC23" i="8" s="1"/>
  <c r="AD23" i="8" s="1"/>
  <c r="AE23" i="8" s="1"/>
  <c r="AA24" i="8" s="1"/>
  <c r="O19" i="8"/>
  <c r="U25" i="8"/>
  <c r="Y24" i="8"/>
  <c r="F22" i="1" a="1"/>
  <c r="F22" i="1" s="1"/>
  <c r="F19" i="1" s="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B24" i="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C20" i="1"/>
  <c r="N13" i="1"/>
  <c r="M13" i="1"/>
  <c r="L13" i="1"/>
  <c r="K13" i="1"/>
  <c r="J13" i="1"/>
  <c r="I13" i="1"/>
  <c r="H13" i="1"/>
  <c r="G13" i="1"/>
  <c r="F13" i="1"/>
  <c r="E13" i="1"/>
  <c r="D13" i="1"/>
  <c r="C13" i="1"/>
  <c r="N12" i="1"/>
  <c r="N14" i="1" s="1"/>
  <c r="M12" i="1"/>
  <c r="M14" i="1" s="1"/>
  <c r="L12" i="1"/>
  <c r="L14" i="1" s="1"/>
  <c r="L16" i="1" s="1"/>
  <c r="K12" i="1"/>
  <c r="K14" i="1" s="1"/>
  <c r="J12" i="1"/>
  <c r="J14" i="1" s="1"/>
  <c r="J16" i="1" s="1"/>
  <c r="I12" i="1"/>
  <c r="I14" i="1" s="1"/>
  <c r="H12" i="1"/>
  <c r="H14" i="1" s="1"/>
  <c r="G12" i="1"/>
  <c r="G14" i="1" s="1"/>
  <c r="F12" i="1"/>
  <c r="F14" i="1" s="1"/>
  <c r="E12" i="1"/>
  <c r="E14" i="1" s="1"/>
  <c r="D12" i="1"/>
  <c r="D14" i="1" s="1"/>
  <c r="D16" i="1" s="1"/>
  <c r="C12" i="1"/>
  <c r="C14" i="1" s="1"/>
  <c r="N11" i="1"/>
  <c r="N15" i="1" s="1"/>
  <c r="M11" i="1"/>
  <c r="M15" i="1" s="1"/>
  <c r="L11" i="1"/>
  <c r="L15" i="1" s="1"/>
  <c r="K11" i="1"/>
  <c r="K15" i="1" s="1"/>
  <c r="J11" i="1"/>
  <c r="J15" i="1" s="1"/>
  <c r="I11" i="1"/>
  <c r="I15" i="1" s="1"/>
  <c r="H11" i="1"/>
  <c r="H15" i="1" s="1"/>
  <c r="G11" i="1"/>
  <c r="G15" i="1" s="1"/>
  <c r="F11" i="1"/>
  <c r="F15" i="1" s="1"/>
  <c r="E11" i="1"/>
  <c r="E15" i="1" s="1"/>
  <c r="D11" i="1"/>
  <c r="D15" i="1" s="1"/>
  <c r="C11" i="1"/>
  <c r="B8" i="1" a="1"/>
  <c r="V23" i="1" s="1"/>
  <c r="I16" i="1" l="1"/>
  <c r="C16" i="1"/>
  <c r="K16" i="1"/>
  <c r="Y25" i="10"/>
  <c r="U26" i="10"/>
  <c r="AB24" i="10"/>
  <c r="AC24" i="10" s="1"/>
  <c r="AD24" i="10" s="1"/>
  <c r="AE24" i="10" s="1"/>
  <c r="AA25" i="10" s="1"/>
  <c r="AB24" i="9"/>
  <c r="AC24" i="9" s="1"/>
  <c r="AD24" i="9" s="1"/>
  <c r="AE24" i="9" s="1"/>
  <c r="AA25" i="9" s="1"/>
  <c r="Y27" i="9"/>
  <c r="U28" i="9"/>
  <c r="AB24" i="8"/>
  <c r="AC24" i="8" s="1"/>
  <c r="AD24" i="8" s="1"/>
  <c r="AE24" i="8" s="1"/>
  <c r="AA25" i="8" s="1"/>
  <c r="Y25" i="8"/>
  <c r="U26" i="8"/>
  <c r="E16" i="1"/>
  <c r="M16" i="1"/>
  <c r="F16" i="1"/>
  <c r="N16" i="1"/>
  <c r="G16" i="1"/>
  <c r="H16" i="1"/>
  <c r="C15" i="1"/>
  <c r="O15" i="1" s="1"/>
  <c r="O14" i="1"/>
  <c r="V198" i="1"/>
  <c r="V190" i="1"/>
  <c r="V182" i="1"/>
  <c r="V174" i="1"/>
  <c r="V166" i="1"/>
  <c r="V158" i="1"/>
  <c r="V150" i="1"/>
  <c r="V142" i="1"/>
  <c r="V134" i="1"/>
  <c r="V126" i="1"/>
  <c r="V118" i="1"/>
  <c r="V110" i="1"/>
  <c r="V102" i="1"/>
  <c r="V94" i="1"/>
  <c r="V86" i="1"/>
  <c r="V78" i="1"/>
  <c r="V70" i="1"/>
  <c r="V62" i="1"/>
  <c r="V54" i="1"/>
  <c r="V46" i="1"/>
  <c r="V38" i="1"/>
  <c r="V30" i="1"/>
  <c r="V197" i="1"/>
  <c r="V189" i="1"/>
  <c r="V181" i="1"/>
  <c r="V173" i="1"/>
  <c r="V165" i="1"/>
  <c r="V157" i="1"/>
  <c r="V149" i="1"/>
  <c r="V141" i="1"/>
  <c r="V133" i="1"/>
  <c r="V125" i="1"/>
  <c r="V117" i="1"/>
  <c r="V109" i="1"/>
  <c r="V101" i="1"/>
  <c r="V93" i="1"/>
  <c r="V85" i="1"/>
  <c r="V77" i="1"/>
  <c r="V69" i="1"/>
  <c r="V61" i="1"/>
  <c r="V53" i="1"/>
  <c r="V45" i="1"/>
  <c r="V37" i="1"/>
  <c r="V29" i="1"/>
  <c r="V196" i="1"/>
  <c r="V188" i="1"/>
  <c r="V180" i="1"/>
  <c r="V172" i="1"/>
  <c r="V164" i="1"/>
  <c r="V156" i="1"/>
  <c r="V148" i="1"/>
  <c r="V140" i="1"/>
  <c r="V132" i="1"/>
  <c r="V124" i="1"/>
  <c r="V116" i="1"/>
  <c r="V108" i="1"/>
  <c r="V100" i="1"/>
  <c r="V92" i="1"/>
  <c r="V84" i="1"/>
  <c r="V76" i="1"/>
  <c r="V68" i="1"/>
  <c r="V60" i="1"/>
  <c r="V52" i="1"/>
  <c r="V44" i="1"/>
  <c r="V36" i="1"/>
  <c r="V28" i="1"/>
  <c r="V195" i="1"/>
  <c r="V187" i="1"/>
  <c r="V179" i="1"/>
  <c r="V171" i="1"/>
  <c r="V163" i="1"/>
  <c r="V155" i="1"/>
  <c r="V147" i="1"/>
  <c r="V139" i="1"/>
  <c r="V131" i="1"/>
  <c r="V123" i="1"/>
  <c r="V115" i="1"/>
  <c r="V107" i="1"/>
  <c r="V99" i="1"/>
  <c r="V91" i="1"/>
  <c r="V83" i="1"/>
  <c r="V75" i="1"/>
  <c r="V67" i="1"/>
  <c r="V59" i="1"/>
  <c r="V51" i="1"/>
  <c r="V43" i="1"/>
  <c r="V35" i="1"/>
  <c r="V27" i="1"/>
  <c r="V194" i="1"/>
  <c r="V186" i="1"/>
  <c r="V178" i="1"/>
  <c r="V170" i="1"/>
  <c r="V162" i="1"/>
  <c r="V154" i="1"/>
  <c r="V146" i="1"/>
  <c r="V138" i="1"/>
  <c r="V130" i="1"/>
  <c r="V122" i="1"/>
  <c r="V114" i="1"/>
  <c r="V106" i="1"/>
  <c r="V98" i="1"/>
  <c r="V90" i="1"/>
  <c r="V82" i="1"/>
  <c r="V74" i="1"/>
  <c r="V66" i="1"/>
  <c r="V58" i="1"/>
  <c r="V50" i="1"/>
  <c r="V42" i="1"/>
  <c r="V34" i="1"/>
  <c r="V26" i="1"/>
  <c r="V201" i="1"/>
  <c r="V193" i="1"/>
  <c r="V185" i="1"/>
  <c r="V177" i="1"/>
  <c r="V169" i="1"/>
  <c r="V161" i="1"/>
  <c r="V153" i="1"/>
  <c r="V145" i="1"/>
  <c r="V137" i="1"/>
  <c r="V129" i="1"/>
  <c r="V121" i="1"/>
  <c r="V113" i="1"/>
  <c r="V105" i="1"/>
  <c r="V97" i="1"/>
  <c r="V89" i="1"/>
  <c r="V81" i="1"/>
  <c r="V73" i="1"/>
  <c r="V65" i="1"/>
  <c r="V57" i="1"/>
  <c r="V49" i="1"/>
  <c r="V41" i="1"/>
  <c r="V33" i="1"/>
  <c r="V25" i="1"/>
  <c r="V200" i="1"/>
  <c r="V192" i="1"/>
  <c r="V184" i="1"/>
  <c r="V176" i="1"/>
  <c r="V168" i="1"/>
  <c r="V160" i="1"/>
  <c r="V152" i="1"/>
  <c r="V144" i="1"/>
  <c r="V136" i="1"/>
  <c r="V128" i="1"/>
  <c r="V120" i="1"/>
  <c r="V112" i="1"/>
  <c r="V104" i="1"/>
  <c r="V96" i="1"/>
  <c r="V88" i="1"/>
  <c r="V80" i="1"/>
  <c r="V72" i="1"/>
  <c r="V64" i="1"/>
  <c r="V56" i="1"/>
  <c r="V48" i="1"/>
  <c r="V40" i="1"/>
  <c r="V32" i="1"/>
  <c r="V24" i="1"/>
  <c r="V199" i="1"/>
  <c r="V191" i="1"/>
  <c r="V183" i="1"/>
  <c r="V175" i="1"/>
  <c r="V167" i="1"/>
  <c r="V159" i="1"/>
  <c r="V151" i="1"/>
  <c r="V143" i="1"/>
  <c r="V135" i="1"/>
  <c r="V127" i="1"/>
  <c r="V119" i="1"/>
  <c r="V111" i="1"/>
  <c r="V103" i="1"/>
  <c r="V95" i="1"/>
  <c r="V87" i="1"/>
  <c r="V79" i="1"/>
  <c r="V71" i="1"/>
  <c r="V63" i="1"/>
  <c r="V55" i="1"/>
  <c r="V47" i="1"/>
  <c r="V39" i="1"/>
  <c r="V31" i="1"/>
  <c r="B8" i="1"/>
  <c r="X29" i="1"/>
  <c r="X37" i="1"/>
  <c r="X45" i="1"/>
  <c r="X53" i="1"/>
  <c r="X61" i="1"/>
  <c r="X69" i="1"/>
  <c r="X77" i="1"/>
  <c r="X85" i="1"/>
  <c r="X93" i="1"/>
  <c r="X101" i="1"/>
  <c r="X109" i="1"/>
  <c r="X117" i="1"/>
  <c r="X125" i="1"/>
  <c r="X133" i="1"/>
  <c r="X141" i="1"/>
  <c r="X149" i="1"/>
  <c r="X157" i="1"/>
  <c r="X165" i="1"/>
  <c r="X173" i="1"/>
  <c r="X181" i="1"/>
  <c r="X189" i="1"/>
  <c r="X197" i="1"/>
  <c r="W25" i="1"/>
  <c r="W33" i="1"/>
  <c r="W41" i="1"/>
  <c r="W49" i="1"/>
  <c r="W57" i="1"/>
  <c r="W65" i="1"/>
  <c r="W73" i="1"/>
  <c r="W81" i="1"/>
  <c r="W89" i="1"/>
  <c r="W97" i="1"/>
  <c r="W105" i="1"/>
  <c r="W113" i="1"/>
  <c r="W121" i="1"/>
  <c r="W129" i="1"/>
  <c r="W137" i="1"/>
  <c r="W145" i="1"/>
  <c r="W153" i="1"/>
  <c r="W161" i="1"/>
  <c r="W169" i="1"/>
  <c r="W177" i="1"/>
  <c r="W185" i="1"/>
  <c r="W193" i="1"/>
  <c r="W201" i="1"/>
  <c r="X30" i="1"/>
  <c r="X38" i="1"/>
  <c r="X46" i="1"/>
  <c r="X54" i="1"/>
  <c r="X62" i="1"/>
  <c r="X70" i="1"/>
  <c r="X78" i="1"/>
  <c r="X86" i="1"/>
  <c r="X94" i="1"/>
  <c r="X102" i="1"/>
  <c r="X110" i="1"/>
  <c r="X118" i="1"/>
  <c r="X126" i="1"/>
  <c r="X134" i="1"/>
  <c r="X142" i="1"/>
  <c r="X150" i="1"/>
  <c r="X158" i="1"/>
  <c r="X166" i="1"/>
  <c r="X174" i="1"/>
  <c r="X182" i="1"/>
  <c r="X190" i="1"/>
  <c r="X198" i="1"/>
  <c r="W26" i="1"/>
  <c r="W34" i="1"/>
  <c r="W42" i="1"/>
  <c r="W50" i="1"/>
  <c r="W58" i="1"/>
  <c r="W66" i="1"/>
  <c r="W74" i="1"/>
  <c r="W82" i="1"/>
  <c r="W90" i="1"/>
  <c r="W98" i="1"/>
  <c r="W106" i="1"/>
  <c r="W114" i="1"/>
  <c r="W122" i="1"/>
  <c r="W130" i="1"/>
  <c r="W138" i="1"/>
  <c r="W146" i="1"/>
  <c r="W154" i="1"/>
  <c r="W162" i="1"/>
  <c r="W170" i="1"/>
  <c r="W178" i="1"/>
  <c r="W186" i="1"/>
  <c r="W194" i="1"/>
  <c r="W22" i="1"/>
  <c r="X59" i="1"/>
  <c r="X91" i="1"/>
  <c r="X115" i="1"/>
  <c r="X139" i="1"/>
  <c r="X179" i="1"/>
  <c r="W23" i="1"/>
  <c r="W71" i="1"/>
  <c r="W111" i="1"/>
  <c r="W159" i="1"/>
  <c r="W199" i="1"/>
  <c r="X36" i="1"/>
  <c r="X92" i="1"/>
  <c r="X132" i="1"/>
  <c r="X172" i="1"/>
  <c r="W32" i="1"/>
  <c r="W72" i="1"/>
  <c r="W104" i="1"/>
  <c r="W168" i="1"/>
  <c r="X23" i="1"/>
  <c r="X31" i="1"/>
  <c r="X39" i="1"/>
  <c r="X47" i="1"/>
  <c r="X55" i="1"/>
  <c r="X63" i="1"/>
  <c r="X71" i="1"/>
  <c r="X79" i="1"/>
  <c r="X87" i="1"/>
  <c r="X95" i="1"/>
  <c r="X103" i="1"/>
  <c r="X111" i="1"/>
  <c r="X119" i="1"/>
  <c r="X127" i="1"/>
  <c r="X135" i="1"/>
  <c r="X143" i="1"/>
  <c r="X151" i="1"/>
  <c r="X159" i="1"/>
  <c r="X167" i="1"/>
  <c r="X175" i="1"/>
  <c r="X183" i="1"/>
  <c r="X191" i="1"/>
  <c r="X199" i="1"/>
  <c r="W27" i="1"/>
  <c r="W35" i="1"/>
  <c r="W43" i="1"/>
  <c r="W51" i="1"/>
  <c r="W59" i="1"/>
  <c r="W67" i="1"/>
  <c r="W75" i="1"/>
  <c r="W83" i="1"/>
  <c r="W91" i="1"/>
  <c r="W99" i="1"/>
  <c r="W107" i="1"/>
  <c r="W115" i="1"/>
  <c r="W123" i="1"/>
  <c r="W131" i="1"/>
  <c r="W139" i="1"/>
  <c r="W147" i="1"/>
  <c r="W155" i="1"/>
  <c r="W163" i="1"/>
  <c r="W171" i="1"/>
  <c r="W179" i="1"/>
  <c r="W187" i="1"/>
  <c r="W195" i="1"/>
  <c r="V22" i="1"/>
  <c r="X35" i="1"/>
  <c r="X75" i="1"/>
  <c r="X131" i="1"/>
  <c r="X171" i="1"/>
  <c r="W39" i="1"/>
  <c r="W87" i="1"/>
  <c r="W127" i="1"/>
  <c r="W167" i="1"/>
  <c r="X28" i="1"/>
  <c r="X76" i="1"/>
  <c r="X116" i="1"/>
  <c r="X156" i="1"/>
  <c r="X188" i="1"/>
  <c r="W48" i="1"/>
  <c r="W88" i="1"/>
  <c r="W120" i="1"/>
  <c r="W152" i="1"/>
  <c r="W192" i="1"/>
  <c r="X24" i="1"/>
  <c r="X32" i="1"/>
  <c r="X40" i="1"/>
  <c r="X48" i="1"/>
  <c r="X56" i="1"/>
  <c r="X64" i="1"/>
  <c r="X72" i="1"/>
  <c r="X80" i="1"/>
  <c r="X88" i="1"/>
  <c r="X96" i="1"/>
  <c r="X104" i="1"/>
  <c r="X112" i="1"/>
  <c r="X120" i="1"/>
  <c r="X128" i="1"/>
  <c r="X136" i="1"/>
  <c r="X144" i="1"/>
  <c r="X152" i="1"/>
  <c r="X160" i="1"/>
  <c r="X168" i="1"/>
  <c r="X176" i="1"/>
  <c r="X184" i="1"/>
  <c r="X192" i="1"/>
  <c r="X200" i="1"/>
  <c r="W28" i="1"/>
  <c r="W36" i="1"/>
  <c r="W44" i="1"/>
  <c r="W52" i="1"/>
  <c r="W60" i="1"/>
  <c r="W68" i="1"/>
  <c r="W76" i="1"/>
  <c r="W84" i="1"/>
  <c r="W92" i="1"/>
  <c r="W100" i="1"/>
  <c r="W108" i="1"/>
  <c r="W116" i="1"/>
  <c r="W124" i="1"/>
  <c r="W132" i="1"/>
  <c r="W140" i="1"/>
  <c r="W148" i="1"/>
  <c r="W156" i="1"/>
  <c r="W164" i="1"/>
  <c r="W172" i="1"/>
  <c r="W180" i="1"/>
  <c r="W188" i="1"/>
  <c r="W196" i="1"/>
  <c r="X51" i="1"/>
  <c r="X83" i="1"/>
  <c r="X123" i="1"/>
  <c r="X163" i="1"/>
  <c r="W47" i="1"/>
  <c r="W95" i="1"/>
  <c r="W135" i="1"/>
  <c r="W175" i="1"/>
  <c r="X60" i="1"/>
  <c r="X68" i="1"/>
  <c r="X108" i="1"/>
  <c r="X148" i="1"/>
  <c r="X196" i="1"/>
  <c r="W56" i="1"/>
  <c r="W96" i="1"/>
  <c r="W136" i="1"/>
  <c r="W184" i="1"/>
  <c r="X25" i="1"/>
  <c r="X33" i="1"/>
  <c r="X41" i="1"/>
  <c r="X49" i="1"/>
  <c r="X57" i="1"/>
  <c r="X65" i="1"/>
  <c r="X73" i="1"/>
  <c r="X81" i="1"/>
  <c r="X89" i="1"/>
  <c r="X97" i="1"/>
  <c r="X105" i="1"/>
  <c r="X113" i="1"/>
  <c r="X121" i="1"/>
  <c r="X129" i="1"/>
  <c r="X137" i="1"/>
  <c r="X145" i="1"/>
  <c r="X153" i="1"/>
  <c r="X161" i="1"/>
  <c r="X169" i="1"/>
  <c r="X177" i="1"/>
  <c r="X185" i="1"/>
  <c r="X193" i="1"/>
  <c r="X201" i="1"/>
  <c r="W29" i="1"/>
  <c r="W37" i="1"/>
  <c r="W45" i="1"/>
  <c r="W53" i="1"/>
  <c r="W61" i="1"/>
  <c r="W69" i="1"/>
  <c r="W77" i="1"/>
  <c r="W85" i="1"/>
  <c r="W93" i="1"/>
  <c r="W101" i="1"/>
  <c r="W109" i="1"/>
  <c r="W117" i="1"/>
  <c r="W125" i="1"/>
  <c r="W133" i="1"/>
  <c r="W141" i="1"/>
  <c r="W149" i="1"/>
  <c r="W157" i="1"/>
  <c r="W165" i="1"/>
  <c r="W173" i="1"/>
  <c r="W181" i="1"/>
  <c r="W189" i="1"/>
  <c r="W197" i="1"/>
  <c r="AA22" i="1"/>
  <c r="AB22" i="1" s="1"/>
  <c r="AC22" i="1" s="1"/>
  <c r="X27" i="1"/>
  <c r="X67" i="1"/>
  <c r="X107" i="1"/>
  <c r="X147" i="1"/>
  <c r="X187" i="1"/>
  <c r="W31" i="1"/>
  <c r="W55" i="1"/>
  <c r="W79" i="1"/>
  <c r="W119" i="1"/>
  <c r="W151" i="1"/>
  <c r="W183" i="1"/>
  <c r="X52" i="1"/>
  <c r="X84" i="1"/>
  <c r="X124" i="1"/>
  <c r="X164" i="1"/>
  <c r="W24" i="1"/>
  <c r="W64" i="1"/>
  <c r="W112" i="1"/>
  <c r="W144" i="1"/>
  <c r="W160" i="1"/>
  <c r="W176" i="1"/>
  <c r="X26" i="1"/>
  <c r="X34" i="1"/>
  <c r="X42" i="1"/>
  <c r="X50" i="1"/>
  <c r="X58" i="1"/>
  <c r="X66" i="1"/>
  <c r="X74" i="1"/>
  <c r="X82" i="1"/>
  <c r="X90" i="1"/>
  <c r="X98" i="1"/>
  <c r="X106" i="1"/>
  <c r="X114" i="1"/>
  <c r="X122" i="1"/>
  <c r="X130" i="1"/>
  <c r="X138" i="1"/>
  <c r="X146" i="1"/>
  <c r="X154" i="1"/>
  <c r="X162" i="1"/>
  <c r="X170" i="1"/>
  <c r="X178" i="1"/>
  <c r="X186" i="1"/>
  <c r="X194" i="1"/>
  <c r="X22" i="1"/>
  <c r="W30" i="1"/>
  <c r="W38" i="1"/>
  <c r="W46" i="1"/>
  <c r="W54" i="1"/>
  <c r="W62" i="1"/>
  <c r="W70" i="1"/>
  <c r="W78" i="1"/>
  <c r="W86" i="1"/>
  <c r="W94" i="1"/>
  <c r="W102" i="1"/>
  <c r="W110" i="1"/>
  <c r="W118" i="1"/>
  <c r="W126" i="1"/>
  <c r="W134" i="1"/>
  <c r="W142" i="1"/>
  <c r="W150" i="1"/>
  <c r="W158" i="1"/>
  <c r="W166" i="1"/>
  <c r="W174" i="1"/>
  <c r="W182" i="1"/>
  <c r="W190" i="1"/>
  <c r="W198" i="1"/>
  <c r="X43" i="1"/>
  <c r="X99" i="1"/>
  <c r="X155" i="1"/>
  <c r="X195" i="1"/>
  <c r="W63" i="1"/>
  <c r="W103" i="1"/>
  <c r="W143" i="1"/>
  <c r="W191" i="1"/>
  <c r="X44" i="1"/>
  <c r="X100" i="1"/>
  <c r="X140" i="1"/>
  <c r="X180" i="1"/>
  <c r="W40" i="1"/>
  <c r="W80" i="1"/>
  <c r="W128" i="1"/>
  <c r="W200" i="1"/>
  <c r="B33" i="4"/>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AB25" i="10" l="1"/>
  <c r="AC25" i="10" s="1"/>
  <c r="AD25" i="10" s="1"/>
  <c r="AE25" i="10" s="1"/>
  <c r="AA26" i="10" s="1"/>
  <c r="U27" i="10"/>
  <c r="Y26" i="10"/>
  <c r="AB25" i="9"/>
  <c r="AC25" i="9" s="1"/>
  <c r="AD25" i="9" s="1"/>
  <c r="AE25" i="9" s="1"/>
  <c r="AA26" i="9" s="1"/>
  <c r="U29" i="9"/>
  <c r="Y28" i="9"/>
  <c r="AB25" i="8"/>
  <c r="AC25" i="8" s="1"/>
  <c r="AD25" i="8" s="1"/>
  <c r="AE25" i="8" s="1"/>
  <c r="AA26" i="8" s="1"/>
  <c r="Y26" i="8"/>
  <c r="U27" i="8"/>
  <c r="G30" i="1"/>
  <c r="R30" i="1" s="1" a="1"/>
  <c r="R30" i="1" s="1"/>
  <c r="G38" i="1"/>
  <c r="R38" i="1" s="1" a="1"/>
  <c r="R38" i="1" s="1"/>
  <c r="G46" i="1"/>
  <c r="R46" i="1" s="1" a="1"/>
  <c r="R46" i="1" s="1"/>
  <c r="G54" i="1"/>
  <c r="R54" i="1" s="1" a="1"/>
  <c r="R54" i="1" s="1"/>
  <c r="G62" i="1"/>
  <c r="R62" i="1" s="1" a="1"/>
  <c r="R62" i="1" s="1"/>
  <c r="G70" i="1"/>
  <c r="R70" i="1" s="1" a="1"/>
  <c r="R70" i="1" s="1"/>
  <c r="G78" i="1"/>
  <c r="R78" i="1" s="1" a="1"/>
  <c r="R78" i="1" s="1"/>
  <c r="G86" i="1"/>
  <c r="R86" i="1" s="1" a="1"/>
  <c r="R86" i="1" s="1"/>
  <c r="G94" i="1"/>
  <c r="R94" i="1" s="1" a="1"/>
  <c r="R94" i="1" s="1"/>
  <c r="G102" i="1"/>
  <c r="R102" i="1" s="1" a="1"/>
  <c r="R102" i="1" s="1"/>
  <c r="G110" i="1"/>
  <c r="R110" i="1" s="1" a="1"/>
  <c r="R110" i="1" s="1"/>
  <c r="G118" i="1"/>
  <c r="R118" i="1" s="1" a="1"/>
  <c r="R118" i="1" s="1"/>
  <c r="G126" i="1"/>
  <c r="R126" i="1" s="1" a="1"/>
  <c r="R126" i="1" s="1"/>
  <c r="G134" i="1"/>
  <c r="R134" i="1" s="1" a="1"/>
  <c r="R134" i="1" s="1"/>
  <c r="G142" i="1"/>
  <c r="R142" i="1" s="1" a="1"/>
  <c r="R142" i="1" s="1"/>
  <c r="G150" i="1"/>
  <c r="R150" i="1" s="1" a="1"/>
  <c r="R150" i="1" s="1"/>
  <c r="G158" i="1"/>
  <c r="R158" i="1" s="1" a="1"/>
  <c r="R158" i="1" s="1"/>
  <c r="G166" i="1"/>
  <c r="R166" i="1" s="1" a="1"/>
  <c r="R166" i="1" s="1"/>
  <c r="G174" i="1"/>
  <c r="R174" i="1" s="1" a="1"/>
  <c r="R174" i="1" s="1"/>
  <c r="G182" i="1"/>
  <c r="R182" i="1" s="1" a="1"/>
  <c r="R182" i="1" s="1"/>
  <c r="G190" i="1"/>
  <c r="R190" i="1" s="1" a="1"/>
  <c r="R190" i="1" s="1"/>
  <c r="G198" i="1"/>
  <c r="R198" i="1" s="1" a="1"/>
  <c r="R198" i="1" s="1"/>
  <c r="G93" i="1"/>
  <c r="R93" i="1" s="1" a="1"/>
  <c r="R93" i="1" s="1"/>
  <c r="G141" i="1"/>
  <c r="R141" i="1" s="1" a="1"/>
  <c r="R141" i="1" s="1"/>
  <c r="G197" i="1"/>
  <c r="R197" i="1" s="1" a="1"/>
  <c r="R197" i="1" s="1"/>
  <c r="G23" i="1"/>
  <c r="R23" i="1" s="1" a="1"/>
  <c r="R23" i="1" s="1"/>
  <c r="G31" i="1"/>
  <c r="R31" i="1" s="1" a="1"/>
  <c r="R31" i="1" s="1"/>
  <c r="G39" i="1"/>
  <c r="R39" i="1" s="1" a="1"/>
  <c r="R39" i="1" s="1"/>
  <c r="G47" i="1"/>
  <c r="R47" i="1" s="1" a="1"/>
  <c r="R47" i="1" s="1"/>
  <c r="G55" i="1"/>
  <c r="R55" i="1" s="1" a="1"/>
  <c r="R55" i="1" s="1"/>
  <c r="G63" i="1"/>
  <c r="R63" i="1" s="1" a="1"/>
  <c r="R63" i="1" s="1"/>
  <c r="G71" i="1"/>
  <c r="R71" i="1" s="1" a="1"/>
  <c r="R71" i="1" s="1"/>
  <c r="G79" i="1"/>
  <c r="R79" i="1" s="1" a="1"/>
  <c r="R79" i="1" s="1"/>
  <c r="G87" i="1"/>
  <c r="R87" i="1" s="1" a="1"/>
  <c r="R87" i="1" s="1"/>
  <c r="G95" i="1"/>
  <c r="R95" i="1" s="1" a="1"/>
  <c r="R95" i="1" s="1"/>
  <c r="G103" i="1"/>
  <c r="R103" i="1" s="1" a="1"/>
  <c r="R103" i="1" s="1"/>
  <c r="G111" i="1"/>
  <c r="R111" i="1" s="1" a="1"/>
  <c r="R111" i="1" s="1"/>
  <c r="G119" i="1"/>
  <c r="R119" i="1" s="1" a="1"/>
  <c r="R119" i="1" s="1"/>
  <c r="G127" i="1"/>
  <c r="R127" i="1" s="1" a="1"/>
  <c r="R127" i="1" s="1"/>
  <c r="G135" i="1"/>
  <c r="R135" i="1" s="1" a="1"/>
  <c r="R135" i="1" s="1"/>
  <c r="G143" i="1"/>
  <c r="R143" i="1" s="1" a="1"/>
  <c r="R143" i="1" s="1"/>
  <c r="G151" i="1"/>
  <c r="R151" i="1" s="1" a="1"/>
  <c r="R151" i="1" s="1"/>
  <c r="G159" i="1"/>
  <c r="R159" i="1" s="1" a="1"/>
  <c r="R159" i="1" s="1"/>
  <c r="G167" i="1"/>
  <c r="R167" i="1" s="1" a="1"/>
  <c r="R167" i="1" s="1"/>
  <c r="G175" i="1"/>
  <c r="R175" i="1" s="1" a="1"/>
  <c r="R175" i="1" s="1"/>
  <c r="G183" i="1"/>
  <c r="R183" i="1" s="1" a="1"/>
  <c r="R183" i="1" s="1"/>
  <c r="G191" i="1"/>
  <c r="R191" i="1" s="1" a="1"/>
  <c r="R191" i="1" s="1"/>
  <c r="G199" i="1"/>
  <c r="R199" i="1" s="1" a="1"/>
  <c r="R199" i="1" s="1"/>
  <c r="G53" i="1"/>
  <c r="R53" i="1" s="1" a="1"/>
  <c r="R53" i="1" s="1"/>
  <c r="G77" i="1"/>
  <c r="R77" i="1" s="1" a="1"/>
  <c r="R77" i="1" s="1"/>
  <c r="G125" i="1"/>
  <c r="R125" i="1" s="1" a="1"/>
  <c r="R125" i="1" s="1"/>
  <c r="G165" i="1"/>
  <c r="R165" i="1" s="1" a="1"/>
  <c r="R165" i="1" s="1"/>
  <c r="G24" i="1"/>
  <c r="R24" i="1" s="1" a="1"/>
  <c r="R24" i="1" s="1"/>
  <c r="G32" i="1"/>
  <c r="R32" i="1" s="1" a="1"/>
  <c r="R32" i="1" s="1"/>
  <c r="G40" i="1"/>
  <c r="R40" i="1" s="1" a="1"/>
  <c r="R40" i="1" s="1"/>
  <c r="G48" i="1"/>
  <c r="R48" i="1" s="1" a="1"/>
  <c r="R48" i="1" s="1"/>
  <c r="G56" i="1"/>
  <c r="R56" i="1" s="1" a="1"/>
  <c r="R56" i="1" s="1"/>
  <c r="G64" i="1"/>
  <c r="R64" i="1" s="1" a="1"/>
  <c r="R64" i="1" s="1"/>
  <c r="G72" i="1"/>
  <c r="R72" i="1" s="1" a="1"/>
  <c r="R72" i="1" s="1"/>
  <c r="G80" i="1"/>
  <c r="R80" i="1" s="1" a="1"/>
  <c r="R80" i="1" s="1"/>
  <c r="G88" i="1"/>
  <c r="R88" i="1" s="1" a="1"/>
  <c r="R88" i="1" s="1"/>
  <c r="G96" i="1"/>
  <c r="R96" i="1" s="1" a="1"/>
  <c r="R96" i="1" s="1"/>
  <c r="G104" i="1"/>
  <c r="R104" i="1" s="1" a="1"/>
  <c r="R104" i="1" s="1"/>
  <c r="G112" i="1"/>
  <c r="R112" i="1" s="1" a="1"/>
  <c r="R112" i="1" s="1"/>
  <c r="G120" i="1"/>
  <c r="R120" i="1" s="1" a="1"/>
  <c r="R120" i="1" s="1"/>
  <c r="G128" i="1"/>
  <c r="R128" i="1" s="1" a="1"/>
  <c r="R128" i="1" s="1"/>
  <c r="G136" i="1"/>
  <c r="R136" i="1" s="1" a="1"/>
  <c r="R136" i="1" s="1"/>
  <c r="G144" i="1"/>
  <c r="R144" i="1" s="1" a="1"/>
  <c r="R144" i="1" s="1"/>
  <c r="G152" i="1"/>
  <c r="R152" i="1" s="1" a="1"/>
  <c r="R152" i="1" s="1"/>
  <c r="G160" i="1"/>
  <c r="R160" i="1" s="1" a="1"/>
  <c r="R160" i="1" s="1"/>
  <c r="G168" i="1"/>
  <c r="R168" i="1" s="1" a="1"/>
  <c r="R168" i="1" s="1"/>
  <c r="G176" i="1"/>
  <c r="R176" i="1" s="1" a="1"/>
  <c r="R176" i="1" s="1"/>
  <c r="G184" i="1"/>
  <c r="R184" i="1" s="1" a="1"/>
  <c r="R184" i="1" s="1"/>
  <c r="G192" i="1"/>
  <c r="R192" i="1" s="1" a="1"/>
  <c r="R192" i="1" s="1"/>
  <c r="G200" i="1"/>
  <c r="R200" i="1" s="1" a="1"/>
  <c r="R200" i="1" s="1"/>
  <c r="G45" i="1"/>
  <c r="R45" i="1" s="1" a="1"/>
  <c r="R45" i="1" s="1"/>
  <c r="G69" i="1"/>
  <c r="R69" i="1" s="1" a="1"/>
  <c r="R69" i="1" s="1"/>
  <c r="G109" i="1"/>
  <c r="R109" i="1" s="1" a="1"/>
  <c r="R109" i="1" s="1"/>
  <c r="G173" i="1"/>
  <c r="R173" i="1" s="1" a="1"/>
  <c r="R173" i="1" s="1"/>
  <c r="G25" i="1"/>
  <c r="R25" i="1" s="1" a="1"/>
  <c r="R25" i="1" s="1"/>
  <c r="G33" i="1"/>
  <c r="R33" i="1" s="1" a="1"/>
  <c r="R33" i="1" s="1"/>
  <c r="G41" i="1"/>
  <c r="R41" i="1" s="1" a="1"/>
  <c r="R41" i="1" s="1"/>
  <c r="G49" i="1"/>
  <c r="R49" i="1" s="1" a="1"/>
  <c r="R49" i="1" s="1"/>
  <c r="G57" i="1"/>
  <c r="R57" i="1" s="1" a="1"/>
  <c r="R57" i="1" s="1"/>
  <c r="G65" i="1"/>
  <c r="R65" i="1" s="1" a="1"/>
  <c r="R65" i="1" s="1"/>
  <c r="G73" i="1"/>
  <c r="R73" i="1" s="1" a="1"/>
  <c r="R73" i="1" s="1"/>
  <c r="G81" i="1"/>
  <c r="R81" i="1" s="1" a="1"/>
  <c r="R81" i="1" s="1"/>
  <c r="G89" i="1"/>
  <c r="R89" i="1" s="1" a="1"/>
  <c r="R89" i="1" s="1"/>
  <c r="G97" i="1"/>
  <c r="R97" i="1" s="1" a="1"/>
  <c r="R97" i="1" s="1"/>
  <c r="G105" i="1"/>
  <c r="R105" i="1" s="1" a="1"/>
  <c r="R105" i="1" s="1"/>
  <c r="G113" i="1"/>
  <c r="R113" i="1" s="1" a="1"/>
  <c r="R113" i="1" s="1"/>
  <c r="G121" i="1"/>
  <c r="R121" i="1" s="1" a="1"/>
  <c r="R121" i="1" s="1"/>
  <c r="G129" i="1"/>
  <c r="R129" i="1" s="1" a="1"/>
  <c r="R129" i="1" s="1"/>
  <c r="G137" i="1"/>
  <c r="R137" i="1" s="1" a="1"/>
  <c r="R137" i="1" s="1"/>
  <c r="G145" i="1"/>
  <c r="R145" i="1" s="1" a="1"/>
  <c r="R145" i="1" s="1"/>
  <c r="G153" i="1"/>
  <c r="R153" i="1" s="1" a="1"/>
  <c r="R153" i="1" s="1"/>
  <c r="G161" i="1"/>
  <c r="R161" i="1" s="1" a="1"/>
  <c r="R161" i="1" s="1"/>
  <c r="G169" i="1"/>
  <c r="R169" i="1" s="1" a="1"/>
  <c r="R169" i="1" s="1"/>
  <c r="G177" i="1"/>
  <c r="R177" i="1" s="1" a="1"/>
  <c r="R177" i="1" s="1"/>
  <c r="G185" i="1"/>
  <c r="R185" i="1" s="1" a="1"/>
  <c r="R185" i="1" s="1"/>
  <c r="G193" i="1"/>
  <c r="R193" i="1" s="1" a="1"/>
  <c r="R193" i="1" s="1"/>
  <c r="G201" i="1"/>
  <c r="R201" i="1" s="1" a="1"/>
  <c r="R201" i="1" s="1"/>
  <c r="G61" i="1"/>
  <c r="R61" i="1" s="1" a="1"/>
  <c r="R61" i="1" s="1"/>
  <c r="G133" i="1"/>
  <c r="R133" i="1" s="1" a="1"/>
  <c r="R133" i="1" s="1"/>
  <c r="G26" i="1"/>
  <c r="R26" i="1" s="1" a="1"/>
  <c r="R26" i="1" s="1"/>
  <c r="G34" i="1"/>
  <c r="R34" i="1" s="1" a="1"/>
  <c r="R34" i="1" s="1"/>
  <c r="G42" i="1"/>
  <c r="R42" i="1" s="1" a="1"/>
  <c r="R42" i="1" s="1"/>
  <c r="G50" i="1"/>
  <c r="R50" i="1" s="1" a="1"/>
  <c r="R50" i="1" s="1"/>
  <c r="G58" i="1"/>
  <c r="R58" i="1" s="1" a="1"/>
  <c r="R58" i="1" s="1"/>
  <c r="G66" i="1"/>
  <c r="R66" i="1" s="1" a="1"/>
  <c r="R66" i="1" s="1"/>
  <c r="G74" i="1"/>
  <c r="R74" i="1" s="1" a="1"/>
  <c r="R74" i="1" s="1"/>
  <c r="G82" i="1"/>
  <c r="R82" i="1" s="1" a="1"/>
  <c r="R82" i="1" s="1"/>
  <c r="G90" i="1"/>
  <c r="R90" i="1" s="1" a="1"/>
  <c r="R90" i="1" s="1"/>
  <c r="G98" i="1"/>
  <c r="R98" i="1" s="1" a="1"/>
  <c r="R98" i="1" s="1"/>
  <c r="G106" i="1"/>
  <c r="R106" i="1" s="1" a="1"/>
  <c r="R106" i="1" s="1"/>
  <c r="G114" i="1"/>
  <c r="R114" i="1" s="1" a="1"/>
  <c r="R114" i="1" s="1"/>
  <c r="G122" i="1"/>
  <c r="R122" i="1" s="1" a="1"/>
  <c r="R122" i="1" s="1"/>
  <c r="G130" i="1"/>
  <c r="R130" i="1" s="1" a="1"/>
  <c r="R130" i="1" s="1"/>
  <c r="G138" i="1"/>
  <c r="R138" i="1" s="1" a="1"/>
  <c r="R138" i="1" s="1"/>
  <c r="G146" i="1"/>
  <c r="R146" i="1" s="1" a="1"/>
  <c r="R146" i="1" s="1"/>
  <c r="G154" i="1"/>
  <c r="R154" i="1" s="1" a="1"/>
  <c r="R154" i="1" s="1"/>
  <c r="G162" i="1"/>
  <c r="R162" i="1" s="1" a="1"/>
  <c r="R162" i="1" s="1"/>
  <c r="G170" i="1"/>
  <c r="R170" i="1" s="1" a="1"/>
  <c r="R170" i="1" s="1"/>
  <c r="G178" i="1"/>
  <c r="R178" i="1" s="1" a="1"/>
  <c r="R178" i="1" s="1"/>
  <c r="G186" i="1"/>
  <c r="R186" i="1" s="1" a="1"/>
  <c r="R186" i="1" s="1"/>
  <c r="G194" i="1"/>
  <c r="R194" i="1" s="1" a="1"/>
  <c r="R194" i="1" s="1"/>
  <c r="G85" i="1"/>
  <c r="R85" i="1" s="1" a="1"/>
  <c r="R85" i="1" s="1"/>
  <c r="G157" i="1"/>
  <c r="R157" i="1" s="1" a="1"/>
  <c r="R157" i="1" s="1"/>
  <c r="G27" i="1"/>
  <c r="R27" i="1" s="1" a="1"/>
  <c r="R27" i="1" s="1"/>
  <c r="G35" i="1"/>
  <c r="R35" i="1" s="1" a="1"/>
  <c r="R35" i="1" s="1"/>
  <c r="G43" i="1"/>
  <c r="R43" i="1" s="1" a="1"/>
  <c r="R43" i="1" s="1"/>
  <c r="G51" i="1"/>
  <c r="R51" i="1" s="1" a="1"/>
  <c r="R51" i="1" s="1"/>
  <c r="G59" i="1"/>
  <c r="R59" i="1" s="1" a="1"/>
  <c r="R59" i="1" s="1"/>
  <c r="G67" i="1"/>
  <c r="R67" i="1" s="1" a="1"/>
  <c r="R67" i="1" s="1"/>
  <c r="G75" i="1"/>
  <c r="R75" i="1" s="1" a="1"/>
  <c r="R75" i="1" s="1"/>
  <c r="G83" i="1"/>
  <c r="R83" i="1" s="1" a="1"/>
  <c r="R83" i="1" s="1"/>
  <c r="G91" i="1"/>
  <c r="R91" i="1" s="1" a="1"/>
  <c r="R91" i="1" s="1"/>
  <c r="G99" i="1"/>
  <c r="R99" i="1" s="1" a="1"/>
  <c r="R99" i="1" s="1"/>
  <c r="G107" i="1"/>
  <c r="R107" i="1" s="1" a="1"/>
  <c r="R107" i="1" s="1"/>
  <c r="G115" i="1"/>
  <c r="R115" i="1" s="1" a="1"/>
  <c r="R115" i="1" s="1"/>
  <c r="G123" i="1"/>
  <c r="R123" i="1" s="1" a="1"/>
  <c r="R123" i="1" s="1"/>
  <c r="G131" i="1"/>
  <c r="R131" i="1" s="1" a="1"/>
  <c r="R131" i="1" s="1"/>
  <c r="G139" i="1"/>
  <c r="R139" i="1" s="1" a="1"/>
  <c r="R139" i="1" s="1"/>
  <c r="G147" i="1"/>
  <c r="R147" i="1" s="1" a="1"/>
  <c r="R147" i="1" s="1"/>
  <c r="G155" i="1"/>
  <c r="R155" i="1" s="1" a="1"/>
  <c r="R155" i="1" s="1"/>
  <c r="G163" i="1"/>
  <c r="R163" i="1" s="1" a="1"/>
  <c r="R163" i="1" s="1"/>
  <c r="G171" i="1"/>
  <c r="R171" i="1" s="1" a="1"/>
  <c r="R171" i="1" s="1"/>
  <c r="G179" i="1"/>
  <c r="R179" i="1" s="1" a="1"/>
  <c r="R179" i="1" s="1"/>
  <c r="G187" i="1"/>
  <c r="R187" i="1" s="1" a="1"/>
  <c r="R187" i="1" s="1"/>
  <c r="G195" i="1"/>
  <c r="R195" i="1" s="1" a="1"/>
  <c r="R195" i="1" s="1"/>
  <c r="G37" i="1"/>
  <c r="R37" i="1" s="1" a="1"/>
  <c r="R37" i="1" s="1"/>
  <c r="G101" i="1"/>
  <c r="R101" i="1" s="1" a="1"/>
  <c r="R101" i="1" s="1"/>
  <c r="G149" i="1"/>
  <c r="R149" i="1" s="1" a="1"/>
  <c r="R149" i="1" s="1"/>
  <c r="G189" i="1"/>
  <c r="R189" i="1" s="1" a="1"/>
  <c r="R189" i="1" s="1"/>
  <c r="G28" i="1"/>
  <c r="R28" i="1" s="1" a="1"/>
  <c r="R28" i="1" s="1"/>
  <c r="G36" i="1"/>
  <c r="R36" i="1" s="1" a="1"/>
  <c r="R36" i="1" s="1"/>
  <c r="G44" i="1"/>
  <c r="R44" i="1" s="1" a="1"/>
  <c r="R44" i="1" s="1"/>
  <c r="G52" i="1"/>
  <c r="R52" i="1" s="1" a="1"/>
  <c r="R52" i="1" s="1"/>
  <c r="G60" i="1"/>
  <c r="R60" i="1" s="1" a="1"/>
  <c r="R60" i="1" s="1"/>
  <c r="G68" i="1"/>
  <c r="R68" i="1" s="1" a="1"/>
  <c r="R68" i="1" s="1"/>
  <c r="G76" i="1"/>
  <c r="R76" i="1" s="1" a="1"/>
  <c r="R76" i="1" s="1"/>
  <c r="G84" i="1"/>
  <c r="R84" i="1" s="1" a="1"/>
  <c r="R84" i="1" s="1"/>
  <c r="G92" i="1"/>
  <c r="R92" i="1" s="1" a="1"/>
  <c r="R92" i="1" s="1"/>
  <c r="G100" i="1"/>
  <c r="R100" i="1" s="1" a="1"/>
  <c r="R100" i="1" s="1"/>
  <c r="G108" i="1"/>
  <c r="R108" i="1" s="1" a="1"/>
  <c r="R108" i="1" s="1"/>
  <c r="G116" i="1"/>
  <c r="R116" i="1" s="1" a="1"/>
  <c r="R116" i="1" s="1"/>
  <c r="G124" i="1"/>
  <c r="R124" i="1" s="1" a="1"/>
  <c r="R124" i="1" s="1"/>
  <c r="G132" i="1"/>
  <c r="R132" i="1" s="1" a="1"/>
  <c r="R132" i="1" s="1"/>
  <c r="G140" i="1"/>
  <c r="R140" i="1" s="1" a="1"/>
  <c r="R140" i="1" s="1"/>
  <c r="G148" i="1"/>
  <c r="R148" i="1" s="1" a="1"/>
  <c r="R148" i="1" s="1"/>
  <c r="G156" i="1"/>
  <c r="R156" i="1" s="1" a="1"/>
  <c r="R156" i="1" s="1"/>
  <c r="G164" i="1"/>
  <c r="R164" i="1" s="1" a="1"/>
  <c r="R164" i="1" s="1"/>
  <c r="G172" i="1"/>
  <c r="R172" i="1" s="1" a="1"/>
  <c r="R172" i="1" s="1"/>
  <c r="G180" i="1"/>
  <c r="R180" i="1" s="1" a="1"/>
  <c r="R180" i="1" s="1"/>
  <c r="G188" i="1"/>
  <c r="R188" i="1" s="1" a="1"/>
  <c r="R188" i="1" s="1"/>
  <c r="G196" i="1"/>
  <c r="R196" i="1" s="1" a="1"/>
  <c r="R196" i="1" s="1"/>
  <c r="G29" i="1"/>
  <c r="R29" i="1" s="1" a="1"/>
  <c r="R29" i="1" s="1"/>
  <c r="G117" i="1"/>
  <c r="R117" i="1" s="1" a="1"/>
  <c r="R117" i="1" s="1"/>
  <c r="G181" i="1"/>
  <c r="R181" i="1" s="1" a="1"/>
  <c r="R181" i="1" s="1"/>
  <c r="AB26" i="10" l="1"/>
  <c r="AC26" i="10" s="1"/>
  <c r="AD26" i="10" s="1"/>
  <c r="AE26" i="10" s="1"/>
  <c r="AA27" i="10" s="1"/>
  <c r="U28" i="10"/>
  <c r="Y27" i="10"/>
  <c r="AB26" i="9"/>
  <c r="AC26" i="9" s="1"/>
  <c r="AD26" i="9" s="1"/>
  <c r="AE26" i="9" s="1"/>
  <c r="AA27" i="9" s="1"/>
  <c r="U30" i="9"/>
  <c r="Y29" i="9"/>
  <c r="AB26" i="8"/>
  <c r="AC26" i="8" s="1"/>
  <c r="AD26" i="8" s="1"/>
  <c r="AE26" i="8" s="1"/>
  <c r="AA27" i="8" s="1"/>
  <c r="Y27" i="8"/>
  <c r="U28" i="8"/>
  <c r="Q189" i="1" a="1"/>
  <c r="Q189" i="1" s="1"/>
  <c r="P189" i="1" a="1"/>
  <c r="P189" i="1" s="1"/>
  <c r="P98" i="1" a="1"/>
  <c r="P98" i="1" s="1"/>
  <c r="Q98" i="1" a="1"/>
  <c r="Q98" i="1" s="1"/>
  <c r="P192" i="1" a="1"/>
  <c r="P192" i="1" s="1"/>
  <c r="Q192" i="1" a="1"/>
  <c r="Q192" i="1" s="1"/>
  <c r="P23" i="1" a="1"/>
  <c r="P23" i="1" s="1"/>
  <c r="Q23" i="1" a="1"/>
  <c r="Q23" i="1" s="1"/>
  <c r="Q76" i="1" a="1"/>
  <c r="Q76" i="1" s="1"/>
  <c r="P76" i="1" a="1"/>
  <c r="P76" i="1" s="1"/>
  <c r="P27" i="1" a="1"/>
  <c r="P27" i="1" s="1"/>
  <c r="Q27" i="1" a="1"/>
  <c r="Q27" i="1" s="1"/>
  <c r="Q97" i="1" a="1"/>
  <c r="Q97" i="1" s="1"/>
  <c r="P97" i="1" a="1"/>
  <c r="P97" i="1" s="1"/>
  <c r="Q120" i="1" a="1"/>
  <c r="Q120" i="1" s="1"/>
  <c r="P120" i="1" a="1"/>
  <c r="P120" i="1" s="1"/>
  <c r="Q197" i="1" a="1"/>
  <c r="Q197" i="1" s="1"/>
  <c r="P197" i="1" a="1"/>
  <c r="P197" i="1" s="1"/>
  <c r="P132" i="1" a="1"/>
  <c r="P132" i="1" s="1"/>
  <c r="Q132" i="1" a="1"/>
  <c r="Q132" i="1" s="1"/>
  <c r="P82" i="1" a="1"/>
  <c r="P82" i="1" s="1"/>
  <c r="Q82" i="1" a="1"/>
  <c r="Q82" i="1" s="1"/>
  <c r="P176" i="1" a="1"/>
  <c r="P176" i="1" s="1"/>
  <c r="Q176" i="1" a="1"/>
  <c r="Q176" i="1" s="1"/>
  <c r="Q112" i="1" a="1"/>
  <c r="Q112" i="1" s="1"/>
  <c r="P112" i="1" a="1"/>
  <c r="P112" i="1" s="1"/>
  <c r="P48" i="1" a="1"/>
  <c r="P48" i="1" s="1"/>
  <c r="Q48" i="1" a="1"/>
  <c r="Q48" i="1" s="1"/>
  <c r="P199" i="1" a="1"/>
  <c r="P199" i="1" s="1"/>
  <c r="Q199" i="1" a="1"/>
  <c r="Q199" i="1" s="1"/>
  <c r="Q135" i="1" a="1"/>
  <c r="Q135" i="1" s="1"/>
  <c r="P135" i="1" a="1"/>
  <c r="P135" i="1" s="1"/>
  <c r="P71" i="1" a="1"/>
  <c r="P71" i="1" s="1"/>
  <c r="Q71" i="1" a="1"/>
  <c r="Q71" i="1" s="1"/>
  <c r="Q141" i="1" a="1"/>
  <c r="Q141" i="1" s="1"/>
  <c r="P141" i="1" a="1"/>
  <c r="P141" i="1" s="1"/>
  <c r="Q150" i="1" a="1"/>
  <c r="Q150" i="1" s="1"/>
  <c r="P150" i="1" a="1"/>
  <c r="P150" i="1" s="1"/>
  <c r="Q86" i="1" a="1"/>
  <c r="Q86" i="1" s="1"/>
  <c r="P86" i="1" a="1"/>
  <c r="P86" i="1" s="1"/>
  <c r="Q101" i="1" a="1"/>
  <c r="Q101" i="1" s="1"/>
  <c r="P101" i="1" a="1"/>
  <c r="P101" i="1" s="1"/>
  <c r="P133" i="1" a="1"/>
  <c r="P133" i="1" s="1"/>
  <c r="Q133" i="1" a="1"/>
  <c r="Q133" i="1" s="1"/>
  <c r="P37" i="1" a="1"/>
  <c r="P37" i="1" s="1"/>
  <c r="Q37" i="1" a="1"/>
  <c r="Q37" i="1" s="1"/>
  <c r="Q75" i="1" a="1"/>
  <c r="Q75" i="1" s="1"/>
  <c r="P75" i="1" a="1"/>
  <c r="P75" i="1" s="1"/>
  <c r="Q74" i="1" a="1"/>
  <c r="Q74" i="1" s="1"/>
  <c r="P74" i="1" a="1"/>
  <c r="P74" i="1" s="1"/>
  <c r="Q145" i="1" a="1"/>
  <c r="Q145" i="1" s="1"/>
  <c r="P145" i="1" a="1"/>
  <c r="P145" i="1" s="1"/>
  <c r="Q173" i="1" a="1"/>
  <c r="Q173" i="1" s="1"/>
  <c r="P173" i="1" a="1"/>
  <c r="P173" i="1" s="1"/>
  <c r="P168" i="1" a="1"/>
  <c r="P168" i="1" s="1"/>
  <c r="Q168" i="1" a="1"/>
  <c r="Q168" i="1" s="1"/>
  <c r="P40" i="1" a="1"/>
  <c r="P40" i="1" s="1"/>
  <c r="Q40" i="1" a="1"/>
  <c r="Q40" i="1" s="1"/>
  <c r="P191" i="1" a="1"/>
  <c r="P191" i="1" s="1"/>
  <c r="Q191" i="1" a="1"/>
  <c r="Q191" i="1" s="1"/>
  <c r="Q127" i="1" a="1"/>
  <c r="Q127" i="1" s="1"/>
  <c r="P127" i="1" a="1"/>
  <c r="P127" i="1" s="1"/>
  <c r="Q63" i="1" a="1"/>
  <c r="Q63" i="1" s="1"/>
  <c r="P63" i="1" a="1"/>
  <c r="P63" i="1" s="1"/>
  <c r="P93" i="1" a="1"/>
  <c r="P93" i="1" s="1"/>
  <c r="Q93" i="1" a="1"/>
  <c r="Q93" i="1" s="1"/>
  <c r="Q142" i="1" a="1"/>
  <c r="Q142" i="1" s="1"/>
  <c r="P142" i="1" a="1"/>
  <c r="P142" i="1" s="1"/>
  <c r="P78" i="1" a="1"/>
  <c r="P78" i="1" s="1"/>
  <c r="Q78" i="1" a="1"/>
  <c r="Q78" i="1" s="1"/>
  <c r="P148" i="1" a="1"/>
  <c r="P148" i="1" s="1"/>
  <c r="Q148" i="1" a="1"/>
  <c r="Q148" i="1" s="1"/>
  <c r="P35" i="1" a="1"/>
  <c r="P35" i="1" s="1"/>
  <c r="Q35" i="1" a="1"/>
  <c r="Q35" i="1" s="1"/>
  <c r="Q105" i="1" a="1"/>
  <c r="Q105" i="1" s="1"/>
  <c r="P105" i="1" a="1"/>
  <c r="P105" i="1" s="1"/>
  <c r="Q64" i="1" a="1"/>
  <c r="Q64" i="1" s="1"/>
  <c r="P64" i="1" a="1"/>
  <c r="P64" i="1" s="1"/>
  <c r="P87" i="1" a="1"/>
  <c r="P87" i="1" s="1"/>
  <c r="Q87" i="1" a="1"/>
  <c r="Q87" i="1" s="1"/>
  <c r="P38" i="1" a="1"/>
  <c r="P38" i="1" s="1"/>
  <c r="Q38" i="1" a="1"/>
  <c r="Q38" i="1" s="1"/>
  <c r="Q140" i="1" a="1"/>
  <c r="Q140" i="1" s="1"/>
  <c r="P140" i="1" a="1"/>
  <c r="P140" i="1" s="1"/>
  <c r="P26" i="1" a="1"/>
  <c r="P26" i="1" s="1"/>
  <c r="Q26" i="1" a="1"/>
  <c r="Q26" i="1" s="1"/>
  <c r="Q158" i="1" a="1"/>
  <c r="Q158" i="1" s="1"/>
  <c r="P158" i="1" a="1"/>
  <c r="P158" i="1" s="1"/>
  <c r="Q68" i="1" a="1"/>
  <c r="Q68" i="1" s="1"/>
  <c r="P68" i="1" a="1"/>
  <c r="P68" i="1" s="1"/>
  <c r="P146" i="1" a="1"/>
  <c r="P146" i="1" s="1"/>
  <c r="Q146" i="1" a="1"/>
  <c r="Q146" i="1" s="1"/>
  <c r="Q188" i="1" a="1"/>
  <c r="Q188" i="1" s="1"/>
  <c r="P188" i="1" a="1"/>
  <c r="P188" i="1" s="1"/>
  <c r="Q139" i="1" a="1"/>
  <c r="Q139" i="1" s="1"/>
  <c r="P139" i="1" a="1"/>
  <c r="P139" i="1" s="1"/>
  <c r="Q85" i="1" a="1"/>
  <c r="Q85" i="1" s="1"/>
  <c r="P85" i="1" a="1"/>
  <c r="P85" i="1" s="1"/>
  <c r="P138" i="1" a="1"/>
  <c r="P138" i="1" s="1"/>
  <c r="Q138" i="1" a="1"/>
  <c r="Q138" i="1" s="1"/>
  <c r="P61" i="1" a="1"/>
  <c r="P61" i="1" s="1"/>
  <c r="Q61" i="1" a="1"/>
  <c r="Q61" i="1" s="1"/>
  <c r="Q81" i="1" a="1"/>
  <c r="Q81" i="1" s="1"/>
  <c r="P81" i="1" a="1"/>
  <c r="P81" i="1" s="1"/>
  <c r="Q104" i="1" a="1"/>
  <c r="Q104" i="1" s="1"/>
  <c r="P104" i="1" a="1"/>
  <c r="P104" i="1" s="1"/>
  <c r="Q180" i="1" a="1"/>
  <c r="Q180" i="1" s="1"/>
  <c r="P180" i="1" a="1"/>
  <c r="P180" i="1" s="1"/>
  <c r="P116" i="1" a="1"/>
  <c r="P116" i="1" s="1"/>
  <c r="Q116" i="1" a="1"/>
  <c r="Q116" i="1" s="1"/>
  <c r="P52" i="1" a="1"/>
  <c r="P52" i="1" s="1"/>
  <c r="Q52" i="1" a="1"/>
  <c r="Q52" i="1" s="1"/>
  <c r="P195" i="1" a="1"/>
  <c r="P195" i="1" s="1"/>
  <c r="Q195" i="1" a="1"/>
  <c r="Q195" i="1" s="1"/>
  <c r="P131" i="1" a="1"/>
  <c r="P131" i="1" s="1"/>
  <c r="Q131" i="1" a="1"/>
  <c r="Q131" i="1" s="1"/>
  <c r="Q67" i="1" a="1"/>
  <c r="Q67" i="1" s="1"/>
  <c r="P67" i="1" a="1"/>
  <c r="P67" i="1" s="1"/>
  <c r="Q194" i="1" a="1"/>
  <c r="Q194" i="1" s="1"/>
  <c r="P194" i="1" a="1"/>
  <c r="P194" i="1" s="1"/>
  <c r="Q130" i="1" a="1"/>
  <c r="Q130" i="1" s="1"/>
  <c r="P130" i="1" a="1"/>
  <c r="P130" i="1" s="1"/>
  <c r="Q66" i="1" a="1"/>
  <c r="Q66" i="1" s="1"/>
  <c r="P66" i="1" a="1"/>
  <c r="P66" i="1" s="1"/>
  <c r="P201" i="1" a="1"/>
  <c r="P201" i="1" s="1"/>
  <c r="Q201" i="1" a="1"/>
  <c r="Q201" i="1" s="1"/>
  <c r="P137" i="1" a="1"/>
  <c r="P137" i="1" s="1"/>
  <c r="Q137" i="1" a="1"/>
  <c r="Q137" i="1" s="1"/>
  <c r="P73" i="1" a="1"/>
  <c r="P73" i="1" s="1"/>
  <c r="Q73" i="1" a="1"/>
  <c r="Q73" i="1" s="1"/>
  <c r="Q109" i="1" a="1"/>
  <c r="Q109" i="1" s="1"/>
  <c r="P109" i="1" a="1"/>
  <c r="P109" i="1" s="1"/>
  <c r="Q160" i="1" a="1"/>
  <c r="Q160" i="1" s="1"/>
  <c r="P160" i="1" a="1"/>
  <c r="P160" i="1" s="1"/>
  <c r="Q96" i="1" a="1"/>
  <c r="Q96" i="1" s="1"/>
  <c r="P96" i="1" a="1"/>
  <c r="P96" i="1" s="1"/>
  <c r="P32" i="1" a="1"/>
  <c r="P32" i="1" s="1"/>
  <c r="Q32" i="1" a="1"/>
  <c r="Q32" i="1" s="1"/>
  <c r="P183" i="1" a="1"/>
  <c r="P183" i="1" s="1"/>
  <c r="Q183" i="1" a="1"/>
  <c r="Q183" i="1" s="1"/>
  <c r="Q119" i="1" a="1"/>
  <c r="Q119" i="1" s="1"/>
  <c r="P119" i="1" a="1"/>
  <c r="P119" i="1" s="1"/>
  <c r="P55" i="1" a="1"/>
  <c r="P55" i="1" s="1"/>
  <c r="Q55" i="1" a="1"/>
  <c r="Q55" i="1" s="1"/>
  <c r="Q198" i="1" a="1"/>
  <c r="Q198" i="1" s="1"/>
  <c r="P198" i="1" a="1"/>
  <c r="P198" i="1" s="1"/>
  <c r="P134" i="1" a="1"/>
  <c r="P134" i="1" s="1"/>
  <c r="Q134" i="1" a="1"/>
  <c r="Q134" i="1" s="1"/>
  <c r="Q70" i="1" a="1"/>
  <c r="Q70" i="1" s="1"/>
  <c r="P70" i="1" a="1"/>
  <c r="P70" i="1" s="1"/>
  <c r="Q163" i="1" a="1"/>
  <c r="Q163" i="1" s="1"/>
  <c r="P163" i="1" a="1"/>
  <c r="P163" i="1" s="1"/>
  <c r="P34" i="1" a="1"/>
  <c r="P34" i="1" s="1"/>
  <c r="Q34" i="1" a="1"/>
  <c r="Q34" i="1" s="1"/>
  <c r="Q128" i="1" a="1"/>
  <c r="Q128" i="1" s="1"/>
  <c r="P128" i="1" a="1"/>
  <c r="P128" i="1" s="1"/>
  <c r="Q166" i="1" a="1"/>
  <c r="Q166" i="1" s="1"/>
  <c r="P166" i="1" a="1"/>
  <c r="P166" i="1" s="1"/>
  <c r="P29" i="1" a="1"/>
  <c r="P29" i="1" s="1"/>
  <c r="Q29" i="1" a="1"/>
  <c r="Q29" i="1" s="1"/>
  <c r="Q91" i="1" a="1"/>
  <c r="Q91" i="1" s="1"/>
  <c r="P91" i="1" a="1"/>
  <c r="P91" i="1" s="1"/>
  <c r="P154" i="1" a="1"/>
  <c r="P154" i="1" s="1"/>
  <c r="Q154" i="1" a="1"/>
  <c r="Q154" i="1" s="1"/>
  <c r="P33" i="1" a="1"/>
  <c r="P33" i="1" s="1"/>
  <c r="Q33" i="1" a="1"/>
  <c r="Q33" i="1" s="1"/>
  <c r="P56" i="1" a="1"/>
  <c r="P56" i="1" s="1"/>
  <c r="Q56" i="1" a="1"/>
  <c r="Q56" i="1" s="1"/>
  <c r="P79" i="1" a="1"/>
  <c r="P79" i="1" s="1"/>
  <c r="Q79" i="1" a="1"/>
  <c r="Q79" i="1" s="1"/>
  <c r="P30" i="1" a="1"/>
  <c r="P30" i="1" s="1"/>
  <c r="Q30" i="1" a="1"/>
  <c r="Q30" i="1" s="1"/>
  <c r="P147" i="1" a="1"/>
  <c r="P147" i="1" s="1"/>
  <c r="Q147" i="1" a="1"/>
  <c r="Q147" i="1" s="1"/>
  <c r="P25" i="1" a="1"/>
  <c r="P25" i="1" s="1"/>
  <c r="Q25" i="1" a="1"/>
  <c r="Q25" i="1" s="1"/>
  <c r="Q108" i="1" a="1"/>
  <c r="Q108" i="1" s="1"/>
  <c r="P108" i="1" a="1"/>
  <c r="P108" i="1" s="1"/>
  <c r="Q123" i="1" a="1"/>
  <c r="Q123" i="1" s="1"/>
  <c r="P123" i="1" a="1"/>
  <c r="P123" i="1" s="1"/>
  <c r="Q186" i="1" a="1"/>
  <c r="Q186" i="1" s="1"/>
  <c r="P186" i="1" a="1"/>
  <c r="P186" i="1" s="1"/>
  <c r="Q122" i="1" a="1"/>
  <c r="Q122" i="1" s="1"/>
  <c r="P122" i="1" a="1"/>
  <c r="P122" i="1" s="1"/>
  <c r="Q58" i="1" a="1"/>
  <c r="Q58" i="1" s="1"/>
  <c r="P58" i="1" a="1"/>
  <c r="P58" i="1" s="1"/>
  <c r="P193" i="1" a="1"/>
  <c r="P193" i="1" s="1"/>
  <c r="Q193" i="1" a="1"/>
  <c r="Q193" i="1" s="1"/>
  <c r="Q129" i="1" a="1"/>
  <c r="Q129" i="1" s="1"/>
  <c r="P129" i="1" a="1"/>
  <c r="P129" i="1" s="1"/>
  <c r="Q65" i="1" a="1"/>
  <c r="Q65" i="1" s="1"/>
  <c r="P65" i="1" a="1"/>
  <c r="P65" i="1" s="1"/>
  <c r="Q69" i="1" a="1"/>
  <c r="Q69" i="1" s="1"/>
  <c r="P69" i="1" a="1"/>
  <c r="P69" i="1" s="1"/>
  <c r="Q152" i="1" a="1"/>
  <c r="Q152" i="1" s="1"/>
  <c r="P152" i="1" a="1"/>
  <c r="P152" i="1" s="1"/>
  <c r="Q88" i="1" a="1"/>
  <c r="Q88" i="1" s="1"/>
  <c r="P88" i="1" a="1"/>
  <c r="P88" i="1" s="1"/>
  <c r="P24" i="1" a="1"/>
  <c r="P24" i="1" s="1"/>
  <c r="Q24" i="1" a="1"/>
  <c r="Q24" i="1" s="1"/>
  <c r="P175" i="1" a="1"/>
  <c r="P175" i="1" s="1"/>
  <c r="Q175" i="1" a="1"/>
  <c r="Q175" i="1" s="1"/>
  <c r="Q111" i="1" a="1"/>
  <c r="Q111" i="1" s="1"/>
  <c r="P111" i="1" a="1"/>
  <c r="P111" i="1" s="1"/>
  <c r="P47" i="1" a="1"/>
  <c r="P47" i="1" s="1"/>
  <c r="Q47" i="1" a="1"/>
  <c r="Q47" i="1" s="1"/>
  <c r="Q190" i="1" a="1"/>
  <c r="Q190" i="1" s="1"/>
  <c r="P190" i="1" a="1"/>
  <c r="P190" i="1" s="1"/>
  <c r="Q126" i="1" a="1"/>
  <c r="Q126" i="1" s="1"/>
  <c r="P126" i="1" a="1"/>
  <c r="P126" i="1" s="1"/>
  <c r="P62" i="1" a="1"/>
  <c r="P62" i="1" s="1"/>
  <c r="Q62" i="1" a="1"/>
  <c r="Q62" i="1" s="1"/>
  <c r="P117" i="1" a="1"/>
  <c r="P117" i="1" s="1"/>
  <c r="Q117" i="1" a="1"/>
  <c r="Q117" i="1" s="1"/>
  <c r="Q99" i="1" a="1"/>
  <c r="Q99" i="1" s="1"/>
  <c r="P99" i="1" a="1"/>
  <c r="P99" i="1" s="1"/>
  <c r="P169" i="1" a="1"/>
  <c r="P169" i="1" s="1"/>
  <c r="Q169" i="1" a="1"/>
  <c r="Q169" i="1" s="1"/>
  <c r="P77" i="1" a="1"/>
  <c r="P77" i="1" s="1"/>
  <c r="Q77" i="1" a="1"/>
  <c r="Q77" i="1" s="1"/>
  <c r="Q149" i="1" a="1"/>
  <c r="Q149" i="1" s="1"/>
  <c r="P149" i="1" a="1"/>
  <c r="P149" i="1" s="1"/>
  <c r="Q161" i="1" a="1"/>
  <c r="Q161" i="1" s="1"/>
  <c r="P161" i="1" a="1"/>
  <c r="P161" i="1" s="1"/>
  <c r="P184" i="1" a="1"/>
  <c r="P184" i="1" s="1"/>
  <c r="Q184" i="1" a="1"/>
  <c r="Q184" i="1" s="1"/>
  <c r="Q53" i="1" a="1"/>
  <c r="Q53" i="1" s="1"/>
  <c r="P53" i="1" a="1"/>
  <c r="P53" i="1" s="1"/>
  <c r="P94" i="1" a="1"/>
  <c r="P94" i="1" s="1"/>
  <c r="Q94" i="1" a="1"/>
  <c r="Q94" i="1" s="1"/>
  <c r="Q196" i="1" a="1"/>
  <c r="Q196" i="1" s="1"/>
  <c r="P196" i="1" a="1"/>
  <c r="P196" i="1" s="1"/>
  <c r="Q83" i="1" a="1"/>
  <c r="Q83" i="1" s="1"/>
  <c r="P83" i="1" a="1"/>
  <c r="P83" i="1" s="1"/>
  <c r="P153" i="1" a="1"/>
  <c r="P153" i="1" s="1"/>
  <c r="Q153" i="1" a="1"/>
  <c r="Q153" i="1" s="1"/>
  <c r="P60" i="1" a="1"/>
  <c r="P60" i="1" s="1"/>
  <c r="Q60" i="1" a="1"/>
  <c r="Q60" i="1" s="1"/>
  <c r="P44" i="1" a="1"/>
  <c r="P44" i="1" s="1"/>
  <c r="Q44" i="1" a="1"/>
  <c r="Q44" i="1" s="1"/>
  <c r="Q59" i="1" a="1"/>
  <c r="Q59" i="1" s="1"/>
  <c r="P59" i="1" a="1"/>
  <c r="P59" i="1" s="1"/>
  <c r="Q164" i="1" a="1"/>
  <c r="Q164" i="1" s="1"/>
  <c r="P164" i="1" a="1"/>
  <c r="P164" i="1" s="1"/>
  <c r="Q100" i="1" a="1"/>
  <c r="Q100" i="1" s="1"/>
  <c r="P100" i="1" a="1"/>
  <c r="P100" i="1" s="1"/>
  <c r="P36" i="1" a="1"/>
  <c r="P36" i="1" s="1"/>
  <c r="Q36" i="1" a="1"/>
  <c r="Q36" i="1" s="1"/>
  <c r="Q179" i="1" a="1"/>
  <c r="Q179" i="1" s="1"/>
  <c r="P179" i="1" a="1"/>
  <c r="P179" i="1" s="1"/>
  <c r="P115" i="1" a="1"/>
  <c r="P115" i="1" s="1"/>
  <c r="Q115" i="1" a="1"/>
  <c r="Q115" i="1" s="1"/>
  <c r="P51" i="1" a="1"/>
  <c r="P51" i="1" s="1"/>
  <c r="Q51" i="1" a="1"/>
  <c r="Q51" i="1" s="1"/>
  <c r="Q178" i="1" a="1"/>
  <c r="Q178" i="1" s="1"/>
  <c r="P178" i="1" a="1"/>
  <c r="P178" i="1" s="1"/>
  <c r="Q114" i="1" a="1"/>
  <c r="Q114" i="1" s="1"/>
  <c r="P114" i="1" a="1"/>
  <c r="P114" i="1" s="1"/>
  <c r="P50" i="1" a="1"/>
  <c r="P50" i="1" s="1"/>
  <c r="Q50" i="1" a="1"/>
  <c r="Q50" i="1" s="1"/>
  <c r="Q185" i="1" a="1"/>
  <c r="Q185" i="1" s="1"/>
  <c r="P185" i="1" a="1"/>
  <c r="P185" i="1" s="1"/>
  <c r="P121" i="1" a="1"/>
  <c r="P121" i="1" s="1"/>
  <c r="Q121" i="1" a="1"/>
  <c r="Q121" i="1" s="1"/>
  <c r="P57" i="1" a="1"/>
  <c r="P57" i="1" s="1"/>
  <c r="Q57" i="1" a="1"/>
  <c r="Q57" i="1" s="1"/>
  <c r="P45" i="1" a="1"/>
  <c r="P45" i="1" s="1"/>
  <c r="Q45" i="1" a="1"/>
  <c r="Q45" i="1" s="1"/>
  <c r="Q144" i="1" a="1"/>
  <c r="Q144" i="1" s="1"/>
  <c r="P144" i="1" a="1"/>
  <c r="P144" i="1" s="1"/>
  <c r="Q80" i="1" a="1"/>
  <c r="Q80" i="1" s="1"/>
  <c r="P80" i="1" a="1"/>
  <c r="P80" i="1" s="1"/>
  <c r="Q165" i="1" a="1"/>
  <c r="Q165" i="1" s="1"/>
  <c r="P165" i="1" a="1"/>
  <c r="P165" i="1" s="1"/>
  <c r="Q167" i="1" a="1"/>
  <c r="Q167" i="1" s="1"/>
  <c r="P167" i="1" a="1"/>
  <c r="P167" i="1" s="1"/>
  <c r="P103" i="1" a="1"/>
  <c r="P103" i="1" s="1"/>
  <c r="Q103" i="1" a="1"/>
  <c r="Q103" i="1" s="1"/>
  <c r="P39" i="1" a="1"/>
  <c r="P39" i="1" s="1"/>
  <c r="Q39" i="1" a="1"/>
  <c r="Q39" i="1" s="1"/>
  <c r="Q182" i="1" a="1"/>
  <c r="Q182" i="1" s="1"/>
  <c r="P182" i="1" a="1"/>
  <c r="P182" i="1" s="1"/>
  <c r="Q118" i="1" a="1"/>
  <c r="Q118" i="1" s="1"/>
  <c r="P118" i="1" a="1"/>
  <c r="P118" i="1" s="1"/>
  <c r="Q54" i="1" a="1"/>
  <c r="Q54" i="1" s="1"/>
  <c r="P54" i="1" a="1"/>
  <c r="P54" i="1" s="1"/>
  <c r="Q84" i="1" a="1"/>
  <c r="Q84" i="1" s="1"/>
  <c r="P84" i="1" a="1"/>
  <c r="P84" i="1" s="1"/>
  <c r="P162" i="1" a="1"/>
  <c r="P162" i="1" s="1"/>
  <c r="Q162" i="1" a="1"/>
  <c r="Q162" i="1" s="1"/>
  <c r="P41" i="1" a="1"/>
  <c r="P41" i="1" s="1"/>
  <c r="Q41" i="1" a="1"/>
  <c r="Q41" i="1" s="1"/>
  <c r="Q151" i="1" a="1"/>
  <c r="Q151" i="1" s="1"/>
  <c r="P151" i="1" a="1"/>
  <c r="P151" i="1" s="1"/>
  <c r="Q102" i="1" a="1"/>
  <c r="Q102" i="1" s="1"/>
  <c r="P102" i="1" a="1"/>
  <c r="P102" i="1" s="1"/>
  <c r="Q155" i="1" a="1"/>
  <c r="Q155" i="1" s="1"/>
  <c r="P155" i="1" a="1"/>
  <c r="P155" i="1" s="1"/>
  <c r="Q90" i="1" a="1"/>
  <c r="Q90" i="1" s="1"/>
  <c r="P90" i="1" a="1"/>
  <c r="P90" i="1" s="1"/>
  <c r="Q143" i="1" a="1"/>
  <c r="Q143" i="1" s="1"/>
  <c r="P143" i="1" a="1"/>
  <c r="P143" i="1" s="1"/>
  <c r="Q157" i="1" a="1"/>
  <c r="Q157" i="1" s="1"/>
  <c r="P157" i="1" a="1"/>
  <c r="P157" i="1" s="1"/>
  <c r="Q89" i="1" a="1"/>
  <c r="Q89" i="1" s="1"/>
  <c r="P89" i="1" a="1"/>
  <c r="P89" i="1" s="1"/>
  <c r="Q124" i="1" a="1"/>
  <c r="Q124" i="1" s="1"/>
  <c r="P124" i="1" a="1"/>
  <c r="P124" i="1" s="1"/>
  <c r="Q172" i="1" a="1"/>
  <c r="Q172" i="1" s="1"/>
  <c r="P172" i="1" a="1"/>
  <c r="P172" i="1" s="1"/>
  <c r="Q187" i="1" a="1"/>
  <c r="Q187" i="1" s="1"/>
  <c r="P187" i="1" a="1"/>
  <c r="P187" i="1" s="1"/>
  <c r="P181" i="1" a="1"/>
  <c r="P181" i="1" s="1"/>
  <c r="Q181" i="1" a="1"/>
  <c r="Q181" i="1" s="1"/>
  <c r="Q156" i="1" a="1"/>
  <c r="Q156" i="1" s="1"/>
  <c r="P156" i="1" a="1"/>
  <c r="P156" i="1" s="1"/>
  <c r="Q92" i="1" a="1"/>
  <c r="Q92" i="1" s="1"/>
  <c r="P92" i="1" a="1"/>
  <c r="P92" i="1" s="1"/>
  <c r="P28" i="1" a="1"/>
  <c r="P28" i="1" s="1"/>
  <c r="Q28" i="1" a="1"/>
  <c r="Q28" i="1" s="1"/>
  <c r="Q171" i="1" a="1"/>
  <c r="Q171" i="1" s="1"/>
  <c r="P171" i="1" a="1"/>
  <c r="P171" i="1" s="1"/>
  <c r="Q107" i="1" a="1"/>
  <c r="Q107" i="1" s="1"/>
  <c r="P107" i="1" a="1"/>
  <c r="P107" i="1" s="1"/>
  <c r="P43" i="1" a="1"/>
  <c r="P43" i="1" s="1"/>
  <c r="Q43" i="1" a="1"/>
  <c r="Q43" i="1" s="1"/>
  <c r="P170" i="1" a="1"/>
  <c r="P170" i="1" s="1"/>
  <c r="Q170" i="1" a="1"/>
  <c r="Q170" i="1" s="1"/>
  <c r="Q106" i="1" a="1"/>
  <c r="Q106" i="1" s="1"/>
  <c r="P106" i="1" a="1"/>
  <c r="P106" i="1" s="1"/>
  <c r="P42" i="1" a="1"/>
  <c r="P42" i="1" s="1"/>
  <c r="Q42" i="1" a="1"/>
  <c r="Q42" i="1" s="1"/>
  <c r="Q177" i="1" a="1"/>
  <c r="Q177" i="1" s="1"/>
  <c r="P177" i="1" a="1"/>
  <c r="P177" i="1" s="1"/>
  <c r="Q113" i="1" a="1"/>
  <c r="Q113" i="1" s="1"/>
  <c r="P113" i="1" a="1"/>
  <c r="P113" i="1" s="1"/>
  <c r="P49" i="1" a="1"/>
  <c r="P49" i="1" s="1"/>
  <c r="Q49" i="1" a="1"/>
  <c r="Q49" i="1" s="1"/>
  <c r="P200" i="1" a="1"/>
  <c r="P200" i="1" s="1"/>
  <c r="Q200" i="1" a="1"/>
  <c r="Q200" i="1" s="1"/>
  <c r="Q136" i="1" a="1"/>
  <c r="Q136" i="1" s="1"/>
  <c r="P136" i="1" a="1"/>
  <c r="P136" i="1" s="1"/>
  <c r="P72" i="1" a="1"/>
  <c r="P72" i="1" s="1"/>
  <c r="Q72" i="1" a="1"/>
  <c r="Q72" i="1" s="1"/>
  <c r="P125" i="1" a="1"/>
  <c r="P125" i="1" s="1"/>
  <c r="Q125" i="1" a="1"/>
  <c r="Q125" i="1" s="1"/>
  <c r="Q159" i="1" a="1"/>
  <c r="Q159" i="1" s="1"/>
  <c r="P159" i="1" a="1"/>
  <c r="P159" i="1" s="1"/>
  <c r="P95" i="1" a="1"/>
  <c r="P95" i="1" s="1"/>
  <c r="Q95" i="1" a="1"/>
  <c r="Q95" i="1" s="1"/>
  <c r="P31" i="1" a="1"/>
  <c r="P31" i="1" s="1"/>
  <c r="Q31" i="1" a="1"/>
  <c r="Q31" i="1" s="1"/>
  <c r="P174" i="1" a="1"/>
  <c r="P174" i="1" s="1"/>
  <c r="Q174" i="1" a="1"/>
  <c r="Q174" i="1" s="1"/>
  <c r="P110" i="1" a="1"/>
  <c r="P110" i="1" s="1"/>
  <c r="Q110" i="1" a="1"/>
  <c r="Q110" i="1" s="1"/>
  <c r="P46" i="1" a="1"/>
  <c r="P46" i="1" s="1"/>
  <c r="Q46" i="1" a="1"/>
  <c r="Q46" i="1" s="1"/>
  <c r="G22" i="1"/>
  <c r="H22" i="1" a="1"/>
  <c r="H22" i="1" s="1"/>
  <c r="I22" i="1" a="1"/>
  <c r="I22" i="1" s="1"/>
  <c r="AB27" i="10" l="1"/>
  <c r="AC27" i="10" s="1"/>
  <c r="AD27" i="10" s="1"/>
  <c r="AE27" i="10" s="1"/>
  <c r="AA28" i="10" s="1"/>
  <c r="U29" i="10"/>
  <c r="Y28" i="10"/>
  <c r="AB27" i="9"/>
  <c r="AC27" i="9" s="1"/>
  <c r="AD27" i="9" s="1"/>
  <c r="AE27" i="9" s="1"/>
  <c r="AA28" i="9" s="1"/>
  <c r="U31" i="9"/>
  <c r="Y30" i="9"/>
  <c r="R22" i="1" a="1"/>
  <c r="R22" i="1" s="1"/>
  <c r="AB27" i="8"/>
  <c r="AC27" i="8" s="1"/>
  <c r="AD27" i="8" s="1"/>
  <c r="AE27" i="8" s="1"/>
  <c r="AA28" i="8" s="1"/>
  <c r="U29" i="8"/>
  <c r="Y28" i="8"/>
  <c r="P22" i="1" a="1"/>
  <c r="P22" i="1" s="1"/>
  <c r="Q22" i="1" a="1"/>
  <c r="Q22" i="1" s="1"/>
  <c r="J166" i="1"/>
  <c r="K108" i="1"/>
  <c r="L166" i="1"/>
  <c r="M115" i="1"/>
  <c r="L28" i="1"/>
  <c r="M105" i="1"/>
  <c r="K197" i="1"/>
  <c r="J129" i="1"/>
  <c r="L101" i="1"/>
  <c r="L107" i="1"/>
  <c r="K189" i="1"/>
  <c r="J196" i="1"/>
  <c r="K196" i="1"/>
  <c r="J192" i="1"/>
  <c r="J190" i="1"/>
  <c r="J179" i="1"/>
  <c r="K138" i="1"/>
  <c r="K101" i="1"/>
  <c r="K82" i="1"/>
  <c r="J80" i="1"/>
  <c r="K30" i="1"/>
  <c r="K109" i="1"/>
  <c r="L94" i="1"/>
  <c r="M142" i="1"/>
  <c r="L87" i="1"/>
  <c r="L197" i="1"/>
  <c r="L188" i="1"/>
  <c r="M85" i="1"/>
  <c r="L82" i="1"/>
  <c r="M35" i="1"/>
  <c r="L111" i="1"/>
  <c r="M98" i="1"/>
  <c r="L56" i="1"/>
  <c r="J145" i="1"/>
  <c r="J141" i="1"/>
  <c r="J95" i="1"/>
  <c r="J24" i="1"/>
  <c r="M99" i="1"/>
  <c r="M110" i="1"/>
  <c r="L26" i="1"/>
  <c r="K198" i="1"/>
  <c r="J198" i="1"/>
  <c r="J65" i="1"/>
  <c r="K128" i="1"/>
  <c r="K67" i="1"/>
  <c r="M132" i="1"/>
  <c r="L160" i="1"/>
  <c r="M160" i="1"/>
  <c r="M24" i="1"/>
  <c r="J154" i="1"/>
  <c r="K182" i="1"/>
  <c r="J155" i="1"/>
  <c r="J176" i="1"/>
  <c r="J188" i="1"/>
  <c r="J156" i="1"/>
  <c r="J70" i="1"/>
  <c r="J94" i="1"/>
  <c r="K64" i="1"/>
  <c r="J66" i="1"/>
  <c r="K28" i="1"/>
  <c r="K84" i="1"/>
  <c r="M192" i="1"/>
  <c r="L135" i="1"/>
  <c r="L137" i="1"/>
  <c r="M196" i="1"/>
  <c r="L198" i="1"/>
  <c r="N198" i="1" s="1"/>
  <c r="M66" i="1"/>
  <c r="L69" i="1"/>
  <c r="M30" i="1"/>
  <c r="M86" i="1"/>
  <c r="L81" i="1"/>
  <c r="L47" i="1"/>
  <c r="K38" i="1"/>
  <c r="L171" i="1"/>
  <c r="J200" i="1"/>
  <c r="J101" i="1"/>
  <c r="L142" i="1"/>
  <c r="L88" i="1"/>
  <c r="K180" i="1"/>
  <c r="J153" i="1"/>
  <c r="K147" i="1"/>
  <c r="J63" i="1"/>
  <c r="K50" i="1"/>
  <c r="K78" i="1"/>
  <c r="M197" i="1"/>
  <c r="M193" i="1"/>
  <c r="M180" i="1"/>
  <c r="M55" i="1"/>
  <c r="L120" i="1"/>
  <c r="L62" i="1"/>
  <c r="K166" i="1"/>
  <c r="K146" i="1"/>
  <c r="J144" i="1"/>
  <c r="J36" i="1"/>
  <c r="J43" i="1"/>
  <c r="J93" i="1"/>
  <c r="K68" i="1"/>
  <c r="L200" i="1"/>
  <c r="M159" i="1"/>
  <c r="M48" i="1"/>
  <c r="L60" i="1"/>
  <c r="J136" i="1"/>
  <c r="K164" i="1"/>
  <c r="K118" i="1"/>
  <c r="J62" i="1"/>
  <c r="K142" i="1"/>
  <c r="K178" i="1"/>
  <c r="K87" i="1"/>
  <c r="J27" i="1"/>
  <c r="J23" i="1"/>
  <c r="J131" i="1"/>
  <c r="J83" i="1"/>
  <c r="J44" i="1"/>
  <c r="L134" i="1"/>
  <c r="L195" i="1"/>
  <c r="L149" i="1"/>
  <c r="L138" i="1"/>
  <c r="L145" i="1"/>
  <c r="L23" i="1"/>
  <c r="L131" i="1"/>
  <c r="L91" i="1"/>
  <c r="L46" i="1"/>
  <c r="L42" i="1"/>
  <c r="J68" i="1"/>
  <c r="J157" i="1"/>
  <c r="K175" i="1"/>
  <c r="J110" i="1"/>
  <c r="K26" i="1"/>
  <c r="M147" i="1"/>
  <c r="L95" i="1"/>
  <c r="J107" i="1"/>
  <c r="J147" i="1"/>
  <c r="J85" i="1"/>
  <c r="L176" i="1"/>
  <c r="M75" i="1"/>
  <c r="M92" i="1"/>
  <c r="J152" i="1"/>
  <c r="J150" i="1"/>
  <c r="K165" i="1"/>
  <c r="K105" i="1"/>
  <c r="K61" i="1"/>
  <c r="K113" i="1"/>
  <c r="M167" i="1"/>
  <c r="M161" i="1"/>
  <c r="M64" i="1"/>
  <c r="M81" i="1"/>
  <c r="J138" i="1"/>
  <c r="J132" i="1"/>
  <c r="J84" i="1"/>
  <c r="K103" i="1"/>
  <c r="J41" i="1"/>
  <c r="M153" i="1"/>
  <c r="M175" i="1"/>
  <c r="L159" i="1"/>
  <c r="L45" i="1"/>
  <c r="L93" i="1"/>
  <c r="M68" i="1"/>
  <c r="J81" i="1"/>
  <c r="K157" i="1"/>
  <c r="J175" i="1"/>
  <c r="J171" i="1"/>
  <c r="J60" i="1"/>
  <c r="K191" i="1"/>
  <c r="J49" i="1"/>
  <c r="J128" i="1"/>
  <c r="J126" i="1"/>
  <c r="J97" i="1"/>
  <c r="K46" i="1"/>
  <c r="K42" i="1"/>
  <c r="L38" i="1"/>
  <c r="M170" i="1"/>
  <c r="M138" i="1"/>
  <c r="L180" i="1"/>
  <c r="L128" i="1"/>
  <c r="M131" i="1"/>
  <c r="M104" i="1"/>
  <c r="M51" i="1"/>
  <c r="M42" i="1"/>
  <c r="L118" i="1"/>
  <c r="J177" i="1"/>
  <c r="K123" i="1"/>
  <c r="J189" i="1"/>
  <c r="J161" i="1"/>
  <c r="K176" i="1"/>
  <c r="J76" i="1"/>
  <c r="K188" i="1"/>
  <c r="K144" i="1"/>
  <c r="K150" i="1"/>
  <c r="K179" i="1"/>
  <c r="J135" i="1"/>
  <c r="K186" i="1"/>
  <c r="J142" i="1"/>
  <c r="J186" i="1"/>
  <c r="J133" i="1"/>
  <c r="J96" i="1"/>
  <c r="K29" i="1"/>
  <c r="J92" i="1"/>
  <c r="K25" i="1"/>
  <c r="K90" i="1"/>
  <c r="J54" i="1"/>
  <c r="J119" i="1"/>
  <c r="J77" i="1"/>
  <c r="J39" i="1"/>
  <c r="K91" i="1"/>
  <c r="K127" i="1"/>
  <c r="J67" i="1"/>
  <c r="J127" i="1"/>
  <c r="K76" i="1"/>
  <c r="K33" i="1"/>
  <c r="M25" i="1"/>
  <c r="L148" i="1"/>
  <c r="L174" i="1"/>
  <c r="L103" i="1"/>
  <c r="M184" i="1"/>
  <c r="M133" i="1"/>
  <c r="L186" i="1"/>
  <c r="M136" i="1"/>
  <c r="L190" i="1"/>
  <c r="L152" i="1"/>
  <c r="L192" i="1"/>
  <c r="L189" i="1"/>
  <c r="L143" i="1"/>
  <c r="L99" i="1"/>
  <c r="M59" i="1"/>
  <c r="L124" i="1"/>
  <c r="L77" i="1"/>
  <c r="N77" i="1" s="1"/>
  <c r="L41" i="1"/>
  <c r="M93" i="1"/>
  <c r="M129" i="1"/>
  <c r="L75" i="1"/>
  <c r="L127" i="1"/>
  <c r="N127" i="1" s="1"/>
  <c r="M78" i="1"/>
  <c r="M40" i="1"/>
  <c r="L89" i="1"/>
  <c r="M56" i="1"/>
  <c r="L98" i="1"/>
  <c r="M38" i="1"/>
  <c r="K159" i="1"/>
  <c r="J109" i="1"/>
  <c r="K187" i="1"/>
  <c r="J159" i="1"/>
  <c r="K167" i="1"/>
  <c r="K49" i="1"/>
  <c r="J183" i="1"/>
  <c r="K135" i="1"/>
  <c r="J78" i="1"/>
  <c r="J172" i="1"/>
  <c r="J86" i="1"/>
  <c r="K184" i="1"/>
  <c r="K133" i="1"/>
  <c r="K177" i="1"/>
  <c r="K96" i="1"/>
  <c r="K94" i="1"/>
  <c r="K27" i="1"/>
  <c r="J79" i="1"/>
  <c r="J130" i="1"/>
  <c r="K85" i="1"/>
  <c r="J52" i="1"/>
  <c r="K117" i="1"/>
  <c r="J72" i="1"/>
  <c r="J32" i="1"/>
  <c r="K75" i="1"/>
  <c r="J122" i="1"/>
  <c r="K53" i="1"/>
  <c r="J113" i="1"/>
  <c r="K70" i="1"/>
  <c r="J26" i="1"/>
  <c r="L199" i="1"/>
  <c r="L139" i="1"/>
  <c r="M165" i="1"/>
  <c r="L182" i="1"/>
  <c r="L179" i="1"/>
  <c r="N179" i="1" s="1"/>
  <c r="M130" i="1"/>
  <c r="L184" i="1"/>
  <c r="M128" i="1"/>
  <c r="M198" i="1"/>
  <c r="M143" i="1"/>
  <c r="M172" i="1"/>
  <c r="M187" i="1"/>
  <c r="L27" i="1"/>
  <c r="M88" i="1"/>
  <c r="L52" i="1"/>
  <c r="N52" i="1" s="1"/>
  <c r="L119" i="1"/>
  <c r="L74" i="1"/>
  <c r="L34" i="1"/>
  <c r="M83" i="1"/>
  <c r="L122" i="1"/>
  <c r="N122" i="1" s="1"/>
  <c r="L67" i="1"/>
  <c r="M125" i="1"/>
  <c r="M73" i="1"/>
  <c r="M31" i="1"/>
  <c r="L84" i="1"/>
  <c r="M49" i="1"/>
  <c r="L96" i="1"/>
  <c r="M29" i="1"/>
  <c r="K47" i="1"/>
  <c r="J160" i="1"/>
  <c r="K173" i="1"/>
  <c r="K58" i="1"/>
  <c r="J42" i="1"/>
  <c r="K71" i="1"/>
  <c r="J121" i="1"/>
  <c r="K54" i="1"/>
  <c r="K77" i="1"/>
  <c r="J108" i="1"/>
  <c r="K120" i="1"/>
  <c r="J106" i="1"/>
  <c r="K107" i="1"/>
  <c r="M150" i="1"/>
  <c r="M158" i="1"/>
  <c r="M174" i="1"/>
  <c r="L165" i="1"/>
  <c r="L170" i="1"/>
  <c r="M112" i="1"/>
  <c r="L173" i="1"/>
  <c r="M80" i="1"/>
  <c r="L108" i="1"/>
  <c r="M122" i="1"/>
  <c r="M111" i="1"/>
  <c r="M44" i="1"/>
  <c r="M65" i="1"/>
  <c r="L76" i="1"/>
  <c r="L33" i="1"/>
  <c r="K145" i="1"/>
  <c r="J40" i="1"/>
  <c r="J173" i="1"/>
  <c r="J143" i="1"/>
  <c r="J148" i="1"/>
  <c r="K139" i="1"/>
  <c r="J167" i="1"/>
  <c r="K161" i="1"/>
  <c r="K200" i="1"/>
  <c r="K158" i="1"/>
  <c r="K169" i="1"/>
  <c r="J165" i="1"/>
  <c r="J201" i="1"/>
  <c r="K154" i="1"/>
  <c r="J123" i="1"/>
  <c r="K63" i="1"/>
  <c r="K112" i="1"/>
  <c r="K45" i="1"/>
  <c r="J114" i="1"/>
  <c r="K74" i="1"/>
  <c r="K34" i="1"/>
  <c r="K95" i="1"/>
  <c r="J59" i="1"/>
  <c r="J115" i="1"/>
  <c r="J50" i="1"/>
  <c r="J104" i="1"/>
  <c r="J35" i="1"/>
  <c r="J100" i="1"/>
  <c r="J53" i="1"/>
  <c r="M148" i="1"/>
  <c r="M178" i="1"/>
  <c r="L92" i="1"/>
  <c r="L151" i="1"/>
  <c r="M146" i="1"/>
  <c r="M163" i="1"/>
  <c r="M169" i="1"/>
  <c r="L163" i="1"/>
  <c r="L157" i="1"/>
  <c r="L177" i="1"/>
  <c r="L71" i="1"/>
  <c r="L105" i="1"/>
  <c r="M166" i="1"/>
  <c r="M119" i="1"/>
  <c r="M74" i="1"/>
  <c r="M39" i="1"/>
  <c r="M97" i="1"/>
  <c r="L61" i="1"/>
  <c r="L117" i="1"/>
  <c r="L50" i="1"/>
  <c r="N50" i="1" s="1"/>
  <c r="L106" i="1"/>
  <c r="L37" i="1"/>
  <c r="L102" i="1"/>
  <c r="M60" i="1"/>
  <c r="M118" i="1"/>
  <c r="L73" i="1"/>
  <c r="L31" i="1"/>
  <c r="M71" i="1"/>
  <c r="K174" i="1"/>
  <c r="K194" i="1"/>
  <c r="K170" i="1"/>
  <c r="J168" i="1"/>
  <c r="K124" i="1"/>
  <c r="K39" i="1"/>
  <c r="J64" i="1"/>
  <c r="J55" i="1"/>
  <c r="K44" i="1"/>
  <c r="K62" i="1"/>
  <c r="M183" i="1"/>
  <c r="L132" i="1"/>
  <c r="L187" i="1"/>
  <c r="M45" i="1"/>
  <c r="L191" i="1"/>
  <c r="M144" i="1"/>
  <c r="M126" i="1"/>
  <c r="M41" i="1"/>
  <c r="L66" i="1"/>
  <c r="L57" i="1"/>
  <c r="M109" i="1"/>
  <c r="L125" i="1"/>
  <c r="M87" i="1"/>
  <c r="K143" i="1"/>
  <c r="K201" i="1"/>
  <c r="K171" i="1"/>
  <c r="K141" i="1"/>
  <c r="K137" i="1"/>
  <c r="K192" i="1"/>
  <c r="K160" i="1"/>
  <c r="K199" i="1"/>
  <c r="J197" i="1"/>
  <c r="J151" i="1"/>
  <c r="K148" i="1"/>
  <c r="J158" i="1"/>
  <c r="J187" i="1"/>
  <c r="K152" i="1"/>
  <c r="J118" i="1"/>
  <c r="J56" i="1"/>
  <c r="J103" i="1"/>
  <c r="K43" i="1"/>
  <c r="J112" i="1"/>
  <c r="K69" i="1"/>
  <c r="J25" i="1"/>
  <c r="J88" i="1"/>
  <c r="K57" i="1"/>
  <c r="K106" i="1"/>
  <c r="K37" i="1"/>
  <c r="K100" i="1"/>
  <c r="J28" i="1"/>
  <c r="K89" i="1"/>
  <c r="J51" i="1"/>
  <c r="M139" i="1"/>
  <c r="L169" i="1"/>
  <c r="M52" i="1"/>
  <c r="L146" i="1"/>
  <c r="M200" i="1"/>
  <c r="L156" i="1"/>
  <c r="L178" i="1"/>
  <c r="M152" i="1"/>
  <c r="M190" i="1"/>
  <c r="L175" i="1"/>
  <c r="L29" i="1"/>
  <c r="M195" i="1"/>
  <c r="L161" i="1"/>
  <c r="L114" i="1"/>
  <c r="N114" i="1" s="1"/>
  <c r="M72" i="1"/>
  <c r="M32" i="1"/>
  <c r="L90" i="1"/>
  <c r="M57" i="1"/>
  <c r="L115" i="1"/>
  <c r="N115" i="1" s="1"/>
  <c r="L48" i="1"/>
  <c r="M102" i="1"/>
  <c r="L30" i="1"/>
  <c r="M89" i="1"/>
  <c r="L53" i="1"/>
  <c r="N53" i="1" s="1"/>
  <c r="M116" i="1"/>
  <c r="L68" i="1"/>
  <c r="M121" i="1"/>
  <c r="L58" i="1"/>
  <c r="J139" i="1"/>
  <c r="J193" i="1"/>
  <c r="J194" i="1"/>
  <c r="K172" i="1"/>
  <c r="J137" i="1"/>
  <c r="K185" i="1"/>
  <c r="J199" i="1"/>
  <c r="K181" i="1"/>
  <c r="K156" i="1"/>
  <c r="J73" i="1"/>
  <c r="J185" i="1"/>
  <c r="K168" i="1"/>
  <c r="J140" i="1"/>
  <c r="J180" i="1"/>
  <c r="J170" i="1"/>
  <c r="K136" i="1"/>
  <c r="K121" i="1"/>
  <c r="K92" i="1"/>
  <c r="J47" i="1"/>
  <c r="K114" i="1"/>
  <c r="J87" i="1"/>
  <c r="J38" i="1"/>
  <c r="N38" i="1" s="1"/>
  <c r="K126" i="1"/>
  <c r="J99" i="1"/>
  <c r="K72" i="1"/>
  <c r="J45" i="1"/>
  <c r="K131" i="1"/>
  <c r="K97" i="1"/>
  <c r="J74" i="1"/>
  <c r="K55" i="1"/>
  <c r="K122" i="1"/>
  <c r="K93" i="1"/>
  <c r="J48" i="1"/>
  <c r="J120" i="1"/>
  <c r="J91" i="1"/>
  <c r="J37" i="1"/>
  <c r="K125" i="1"/>
  <c r="K86" i="1"/>
  <c r="K65" i="1"/>
  <c r="K40" i="1"/>
  <c r="L141" i="1"/>
  <c r="M194" i="1"/>
  <c r="L155" i="1"/>
  <c r="L121" i="1"/>
  <c r="L172" i="1"/>
  <c r="L144" i="1"/>
  <c r="M188" i="1"/>
  <c r="M186" i="1"/>
  <c r="L158" i="1"/>
  <c r="M101" i="1"/>
  <c r="M135" i="1"/>
  <c r="L168" i="1"/>
  <c r="N168" i="1" s="1"/>
  <c r="L133" i="1"/>
  <c r="L183" i="1"/>
  <c r="L193" i="1"/>
  <c r="L154" i="1"/>
  <c r="M43" i="1"/>
  <c r="L167" i="1"/>
  <c r="M201" i="1"/>
  <c r="M171" i="1"/>
  <c r="M141" i="1"/>
  <c r="L112" i="1"/>
  <c r="M82" i="1"/>
  <c r="M61" i="1"/>
  <c r="M34" i="1"/>
  <c r="M117" i="1"/>
  <c r="L85" i="1"/>
  <c r="L64" i="1"/>
  <c r="L39" i="1"/>
  <c r="M106" i="1"/>
  <c r="M67" i="1"/>
  <c r="M28" i="1"/>
  <c r="L104" i="1"/>
  <c r="N104" i="1" s="1"/>
  <c r="M53" i="1"/>
  <c r="M26" i="1"/>
  <c r="M107" i="1"/>
  <c r="M76" i="1"/>
  <c r="L51" i="1"/>
  <c r="L24" i="1"/>
  <c r="M96" i="1"/>
  <c r="L70" i="1"/>
  <c r="M47" i="1"/>
  <c r="L116" i="1"/>
  <c r="M79" i="1"/>
  <c r="M36" i="1"/>
  <c r="J169" i="1"/>
  <c r="J134" i="1"/>
  <c r="J182" i="1"/>
  <c r="K190" i="1"/>
  <c r="K162" i="1"/>
  <c r="K116" i="1"/>
  <c r="J164" i="1"/>
  <c r="K183" i="1"/>
  <c r="J174" i="1"/>
  <c r="J146" i="1"/>
  <c r="J31" i="1"/>
  <c r="J195" i="1"/>
  <c r="K163" i="1"/>
  <c r="K98" i="1"/>
  <c r="K193" i="1"/>
  <c r="J163" i="1"/>
  <c r="J125" i="1"/>
  <c r="J116" i="1"/>
  <c r="K79" i="1"/>
  <c r="K36" i="1"/>
  <c r="J105" i="1"/>
  <c r="J71" i="1"/>
  <c r="J29" i="1"/>
  <c r="K119" i="1"/>
  <c r="K88" i="1"/>
  <c r="K66" i="1"/>
  <c r="K41" i="1"/>
  <c r="J124" i="1"/>
  <c r="J90" i="1"/>
  <c r="J69" i="1"/>
  <c r="K48" i="1"/>
  <c r="J117" i="1"/>
  <c r="K83" i="1"/>
  <c r="K35" i="1"/>
  <c r="K111" i="1"/>
  <c r="J75" i="1"/>
  <c r="J30" i="1"/>
  <c r="J111" i="1"/>
  <c r="N111" i="1" s="1"/>
  <c r="K81" i="1"/>
  <c r="K60" i="1"/>
  <c r="K31" i="1"/>
  <c r="M134" i="1"/>
  <c r="L185" i="1"/>
  <c r="L150" i="1"/>
  <c r="L79" i="1"/>
  <c r="L162" i="1"/>
  <c r="M140" i="1"/>
  <c r="M151" i="1"/>
  <c r="L181" i="1"/>
  <c r="M149" i="1"/>
  <c r="M199" i="1"/>
  <c r="M191" i="1"/>
  <c r="M154" i="1"/>
  <c r="M114" i="1"/>
  <c r="M162" i="1"/>
  <c r="M189" i="1"/>
  <c r="M145" i="1"/>
  <c r="L201" i="1"/>
  <c r="L153" i="1"/>
  <c r="L196" i="1"/>
  <c r="M164" i="1"/>
  <c r="L130" i="1"/>
  <c r="M108" i="1"/>
  <c r="M77" i="1"/>
  <c r="L54" i="1"/>
  <c r="L25" i="1"/>
  <c r="L110" i="1"/>
  <c r="L80" i="1"/>
  <c r="L59" i="1"/>
  <c r="L32" i="1"/>
  <c r="L97" i="1"/>
  <c r="L55" i="1"/>
  <c r="M127" i="1"/>
  <c r="M100" i="1"/>
  <c r="M46" i="1"/>
  <c r="L129" i="1"/>
  <c r="L100" i="1"/>
  <c r="M70" i="1"/>
  <c r="L44" i="1"/>
  <c r="M123" i="1"/>
  <c r="L86" i="1"/>
  <c r="L65" i="1"/>
  <c r="N65" i="1" s="1"/>
  <c r="L40" i="1"/>
  <c r="M103" i="1"/>
  <c r="M63" i="1"/>
  <c r="M27" i="1"/>
  <c r="K153" i="1"/>
  <c r="J89" i="1"/>
  <c r="K134" i="1"/>
  <c r="J178" i="1"/>
  <c r="K151" i="1"/>
  <c r="J33" i="1"/>
  <c r="K132" i="1"/>
  <c r="K195" i="1"/>
  <c r="J162" i="1"/>
  <c r="K140" i="1"/>
  <c r="K155" i="1"/>
  <c r="J181" i="1"/>
  <c r="K149" i="1"/>
  <c r="J191" i="1"/>
  <c r="J184" i="1"/>
  <c r="J149" i="1"/>
  <c r="K56" i="1"/>
  <c r="J98" i="1"/>
  <c r="J58" i="1"/>
  <c r="K130" i="1"/>
  <c r="K99" i="1"/>
  <c r="K52" i="1"/>
  <c r="K23" i="1"/>
  <c r="K110" i="1"/>
  <c r="K80" i="1"/>
  <c r="K59" i="1"/>
  <c r="K32" i="1"/>
  <c r="K115" i="1"/>
  <c r="J82" i="1"/>
  <c r="J61" i="1"/>
  <c r="J34" i="1"/>
  <c r="K104" i="1"/>
  <c r="J57" i="1"/>
  <c r="K129" i="1"/>
  <c r="K102" i="1"/>
  <c r="K51" i="1"/>
  <c r="K24" i="1"/>
  <c r="J102" i="1"/>
  <c r="K73" i="1"/>
  <c r="J46" i="1"/>
  <c r="M155" i="1"/>
  <c r="M54" i="1"/>
  <c r="M176" i="1"/>
  <c r="M137" i="1"/>
  <c r="M23" i="1"/>
  <c r="M156" i="1"/>
  <c r="L63" i="1"/>
  <c r="M179" i="1"/>
  <c r="M168" i="1"/>
  <c r="L140" i="1"/>
  <c r="N140" i="1" s="1"/>
  <c r="L194" i="1"/>
  <c r="M177" i="1"/>
  <c r="L147" i="1"/>
  <c r="N147" i="1" s="1"/>
  <c r="M185" i="1"/>
  <c r="M181" i="1"/>
  <c r="M173" i="1"/>
  <c r="L136" i="1"/>
  <c r="L164" i="1"/>
  <c r="L36" i="1"/>
  <c r="M182" i="1"/>
  <c r="M157" i="1"/>
  <c r="M124" i="1"/>
  <c r="M90" i="1"/>
  <c r="M69" i="1"/>
  <c r="L43" i="1"/>
  <c r="L126" i="1"/>
  <c r="M95" i="1"/>
  <c r="L72" i="1"/>
  <c r="M50" i="1"/>
  <c r="M120" i="1"/>
  <c r="M91" i="1"/>
  <c r="M37" i="1"/>
  <c r="M113" i="1"/>
  <c r="L83" i="1"/>
  <c r="L35" i="1"/>
  <c r="L113" i="1"/>
  <c r="M84" i="1"/>
  <c r="M62" i="1"/>
  <c r="M33" i="1"/>
  <c r="L109" i="1"/>
  <c r="N109" i="1" s="1"/>
  <c r="L78" i="1"/>
  <c r="M58" i="1"/>
  <c r="L123" i="1"/>
  <c r="N123" i="1" s="1"/>
  <c r="M94" i="1"/>
  <c r="L49" i="1"/>
  <c r="N49" i="1" s="1"/>
  <c r="J22" i="1"/>
  <c r="K22" i="1"/>
  <c r="M22" i="1"/>
  <c r="L22" i="1"/>
  <c r="AB28" i="10" l="1"/>
  <c r="AC28" i="10" s="1"/>
  <c r="AD28" i="10" s="1"/>
  <c r="AE28" i="10" s="1"/>
  <c r="AA29" i="10" s="1"/>
  <c r="U30" i="10"/>
  <c r="Y29" i="10"/>
  <c r="AB28" i="9"/>
  <c r="AC28" i="9" s="1"/>
  <c r="AD28" i="9" s="1"/>
  <c r="AE28" i="9" s="1"/>
  <c r="AA29" i="9" s="1"/>
  <c r="U32" i="9"/>
  <c r="Y31" i="9"/>
  <c r="AB28" i="8"/>
  <c r="AC28" i="8" s="1"/>
  <c r="AD28" i="8" s="1"/>
  <c r="AE28" i="8" s="1"/>
  <c r="AA29" i="8" s="1"/>
  <c r="Y29" i="8"/>
  <c r="U30" i="8"/>
  <c r="O140" i="1"/>
  <c r="N120" i="1"/>
  <c r="O147" i="1"/>
  <c r="O65" i="1"/>
  <c r="N90" i="1"/>
  <c r="O90" i="1" s="1"/>
  <c r="N76" i="1"/>
  <c r="O76" i="1" s="1"/>
  <c r="N190" i="1"/>
  <c r="O190" i="1" s="1"/>
  <c r="N43" i="1"/>
  <c r="O43" i="1" s="1"/>
  <c r="N97" i="1"/>
  <c r="O97" i="1" s="1"/>
  <c r="N125" i="1"/>
  <c r="O125" i="1" s="1"/>
  <c r="N89" i="1"/>
  <c r="O89" i="1" s="1"/>
  <c r="N60" i="1"/>
  <c r="O60" i="1" s="1"/>
  <c r="N159" i="1"/>
  <c r="O159" i="1" s="1"/>
  <c r="N34" i="1"/>
  <c r="N28" i="1"/>
  <c r="O28" i="1" s="1"/>
  <c r="N128" i="1"/>
  <c r="O128" i="1" s="1"/>
  <c r="N176" i="1"/>
  <c r="O176" i="1" s="1"/>
  <c r="N169" i="1"/>
  <c r="O169" i="1" s="1"/>
  <c r="O77" i="1"/>
  <c r="N172" i="1"/>
  <c r="O172" i="1" s="1"/>
  <c r="N160" i="1"/>
  <c r="O160" i="1" s="1"/>
  <c r="N94" i="1"/>
  <c r="O94" i="1" s="1"/>
  <c r="O34" i="1"/>
  <c r="N100" i="1"/>
  <c r="O100" i="1" s="1"/>
  <c r="N79" i="1"/>
  <c r="O79" i="1" s="1"/>
  <c r="N156" i="1"/>
  <c r="O156" i="1" s="1"/>
  <c r="N135" i="1"/>
  <c r="O135" i="1" s="1"/>
  <c r="N81" i="1"/>
  <c r="O81" i="1" s="1"/>
  <c r="N102" i="1"/>
  <c r="O102" i="1" s="1"/>
  <c r="N158" i="1"/>
  <c r="N161" i="1"/>
  <c r="O161" i="1" s="1"/>
  <c r="N110" i="1"/>
  <c r="O110" i="1" s="1"/>
  <c r="N182" i="1"/>
  <c r="O182" i="1" s="1"/>
  <c r="N99" i="1"/>
  <c r="O99" i="1" s="1"/>
  <c r="N134" i="1"/>
  <c r="O134" i="1" s="1"/>
  <c r="N118" i="1"/>
  <c r="O118" i="1" s="1"/>
  <c r="N107" i="1"/>
  <c r="O107" i="1" s="1"/>
  <c r="N200" i="1"/>
  <c r="O200" i="1" s="1"/>
  <c r="N66" i="1"/>
  <c r="O66" i="1" s="1"/>
  <c r="N133" i="1"/>
  <c r="O133" i="1" s="1"/>
  <c r="N171" i="1"/>
  <c r="O171" i="1" s="1"/>
  <c r="N62" i="1"/>
  <c r="O62" i="1" s="1"/>
  <c r="O127" i="1"/>
  <c r="N46" i="1"/>
  <c r="O46" i="1" s="1"/>
  <c r="N63" i="1"/>
  <c r="O63" i="1" s="1"/>
  <c r="N184" i="1"/>
  <c r="O184" i="1" s="1"/>
  <c r="N59" i="1"/>
  <c r="O59" i="1" s="1"/>
  <c r="N167" i="1"/>
  <c r="O167" i="1" s="1"/>
  <c r="N73" i="1"/>
  <c r="O73" i="1" s="1"/>
  <c r="N145" i="1"/>
  <c r="O145" i="1" s="1"/>
  <c r="N61" i="1"/>
  <c r="O61" i="1" s="1"/>
  <c r="N150" i="1"/>
  <c r="O150" i="1" s="1"/>
  <c r="N154" i="1"/>
  <c r="O154" i="1" s="1"/>
  <c r="N197" i="1"/>
  <c r="O197" i="1" s="1"/>
  <c r="N42" i="1"/>
  <c r="O42" i="1" s="1"/>
  <c r="O120" i="1"/>
  <c r="N45" i="1"/>
  <c r="O45" i="1" s="1"/>
  <c r="O114" i="1"/>
  <c r="N173" i="1"/>
  <c r="O173" i="1" s="1"/>
  <c r="N23" i="1"/>
  <c r="O23" i="1" s="1"/>
  <c r="N188" i="1"/>
  <c r="O188" i="1" s="1"/>
  <c r="O198" i="1"/>
  <c r="N33" i="1"/>
  <c r="O33" i="1" s="1"/>
  <c r="N195" i="1"/>
  <c r="O195" i="1" s="1"/>
  <c r="N141" i="1"/>
  <c r="O141" i="1" s="1"/>
  <c r="N151" i="1"/>
  <c r="O151" i="1" s="1"/>
  <c r="N106" i="1"/>
  <c r="O106" i="1" s="1"/>
  <c r="N157" i="1"/>
  <c r="O157" i="1" s="1"/>
  <c r="N144" i="1"/>
  <c r="O144" i="1" s="1"/>
  <c r="O38" i="1"/>
  <c r="O49" i="1"/>
  <c r="O123" i="1"/>
  <c r="O104" i="1"/>
  <c r="N108" i="1"/>
  <c r="O108" i="1" s="1"/>
  <c r="N180" i="1"/>
  <c r="O180" i="1" s="1"/>
  <c r="N138" i="1"/>
  <c r="O138" i="1" s="1"/>
  <c r="O122" i="1"/>
  <c r="O158" i="1"/>
  <c r="N139" i="1"/>
  <c r="O139" i="1" s="1"/>
  <c r="O52" i="1"/>
  <c r="O50" i="1"/>
  <c r="O115" i="1"/>
  <c r="N124" i="1"/>
  <c r="O124" i="1" s="1"/>
  <c r="N152" i="1"/>
  <c r="O152" i="1" s="1"/>
  <c r="N87" i="1"/>
  <c r="O87" i="1" s="1"/>
  <c r="N166" i="1"/>
  <c r="O166" i="1" s="1"/>
  <c r="O168" i="1"/>
  <c r="O53" i="1"/>
  <c r="O179" i="1"/>
  <c r="O109" i="1"/>
  <c r="O111" i="1"/>
  <c r="N58" i="1"/>
  <c r="O58" i="1" s="1"/>
  <c r="N48" i="1"/>
  <c r="O48" i="1" s="1"/>
  <c r="N103" i="1"/>
  <c r="O103" i="1" s="1"/>
  <c r="N55" i="1"/>
  <c r="O55" i="1" s="1"/>
  <c r="N84" i="1"/>
  <c r="O84" i="1" s="1"/>
  <c r="N74" i="1"/>
  <c r="O74" i="1" s="1"/>
  <c r="N183" i="1"/>
  <c r="O183" i="1" s="1"/>
  <c r="N98" i="1"/>
  <c r="O98" i="1" s="1"/>
  <c r="N174" i="1"/>
  <c r="O174" i="1" s="1"/>
  <c r="N177" i="1"/>
  <c r="O177" i="1" s="1"/>
  <c r="N68" i="1"/>
  <c r="O68" i="1" s="1"/>
  <c r="N101" i="1"/>
  <c r="O101" i="1" s="1"/>
  <c r="N95" i="1"/>
  <c r="O95" i="1" s="1"/>
  <c r="N80" i="1"/>
  <c r="O80" i="1" s="1"/>
  <c r="N196" i="1"/>
  <c r="O196" i="1" s="1"/>
  <c r="N82" i="1"/>
  <c r="O82" i="1" s="1"/>
  <c r="N113" i="1"/>
  <c r="O113" i="1" s="1"/>
  <c r="N181" i="1"/>
  <c r="O181" i="1" s="1"/>
  <c r="N24" i="1"/>
  <c r="O24" i="1" s="1"/>
  <c r="N170" i="1"/>
  <c r="O170" i="1" s="1"/>
  <c r="N56" i="1"/>
  <c r="O56" i="1" s="1"/>
  <c r="N92" i="1"/>
  <c r="O92" i="1" s="1"/>
  <c r="N119" i="1"/>
  <c r="O119" i="1" s="1"/>
  <c r="N41" i="1"/>
  <c r="O41" i="1" s="1"/>
  <c r="N40" i="1"/>
  <c r="O40" i="1" s="1"/>
  <c r="N44" i="1"/>
  <c r="O44" i="1" s="1"/>
  <c r="N187" i="1"/>
  <c r="O187" i="1" s="1"/>
  <c r="N27" i="1"/>
  <c r="O27" i="1" s="1"/>
  <c r="N186" i="1"/>
  <c r="O186" i="1" s="1"/>
  <c r="N142" i="1"/>
  <c r="O142" i="1" s="1"/>
  <c r="N131" i="1"/>
  <c r="O131" i="1" s="1"/>
  <c r="N32" i="1"/>
  <c r="O32" i="1" s="1"/>
  <c r="N85" i="1"/>
  <c r="O85" i="1" s="1"/>
  <c r="N91" i="1"/>
  <c r="O91" i="1" s="1"/>
  <c r="N105" i="1"/>
  <c r="O105" i="1" s="1"/>
  <c r="N112" i="1"/>
  <c r="O112" i="1" s="1"/>
  <c r="N35" i="1"/>
  <c r="O35" i="1" s="1"/>
  <c r="N75" i="1"/>
  <c r="O75" i="1" s="1"/>
  <c r="N189" i="1"/>
  <c r="O189" i="1" s="1"/>
  <c r="N126" i="1"/>
  <c r="O126" i="1" s="1"/>
  <c r="N36" i="1"/>
  <c r="O36" i="1" s="1"/>
  <c r="N88" i="1"/>
  <c r="O88" i="1" s="1"/>
  <c r="N165" i="1"/>
  <c r="O165" i="1" s="1"/>
  <c r="N192" i="1"/>
  <c r="O192" i="1" s="1"/>
  <c r="N199" i="1"/>
  <c r="O199" i="1" s="1"/>
  <c r="N146" i="1"/>
  <c r="O146" i="1" s="1"/>
  <c r="N78" i="1"/>
  <c r="O78" i="1" s="1"/>
  <c r="N136" i="1"/>
  <c r="O136" i="1" s="1"/>
  <c r="N164" i="1"/>
  <c r="O164" i="1" s="1"/>
  <c r="N51" i="1"/>
  <c r="O51" i="1" s="1"/>
  <c r="N132" i="1"/>
  <c r="O132" i="1" s="1"/>
  <c r="N86" i="1"/>
  <c r="O86" i="1" s="1"/>
  <c r="N54" i="1"/>
  <c r="O54" i="1" s="1"/>
  <c r="N175" i="1"/>
  <c r="O175" i="1" s="1"/>
  <c r="N72" i="1"/>
  <c r="O72" i="1" s="1"/>
  <c r="N149" i="1"/>
  <c r="O149" i="1" s="1"/>
  <c r="N69" i="1"/>
  <c r="O69" i="1" s="1"/>
  <c r="N155" i="1"/>
  <c r="O155" i="1" s="1"/>
  <c r="N121" i="1"/>
  <c r="O121" i="1" s="1"/>
  <c r="N67" i="1"/>
  <c r="O67" i="1" s="1"/>
  <c r="N83" i="1"/>
  <c r="O83" i="1" s="1"/>
  <c r="N93" i="1"/>
  <c r="O93" i="1" s="1"/>
  <c r="N153" i="1"/>
  <c r="O153" i="1" s="1"/>
  <c r="N137" i="1"/>
  <c r="O137" i="1" s="1"/>
  <c r="N70" i="1"/>
  <c r="O70" i="1" s="1"/>
  <c r="N26" i="1"/>
  <c r="O26" i="1" s="1"/>
  <c r="N129" i="1"/>
  <c r="O129" i="1" s="1"/>
  <c r="N178" i="1"/>
  <c r="O178" i="1" s="1"/>
  <c r="N116" i="1"/>
  <c r="O116" i="1" s="1"/>
  <c r="N30" i="1"/>
  <c r="O30" i="1" s="1"/>
  <c r="N37" i="1"/>
  <c r="O37" i="1" s="1"/>
  <c r="N143" i="1"/>
  <c r="O143" i="1" s="1"/>
  <c r="N57" i="1"/>
  <c r="O57" i="1" s="1"/>
  <c r="N130" i="1"/>
  <c r="O130" i="1" s="1"/>
  <c r="N162" i="1"/>
  <c r="O162" i="1" s="1"/>
  <c r="N47" i="1"/>
  <c r="O47" i="1" s="1"/>
  <c r="N185" i="1"/>
  <c r="O185" i="1" s="1"/>
  <c r="N194" i="1"/>
  <c r="O194" i="1" s="1"/>
  <c r="N25" i="1"/>
  <c r="O25" i="1" s="1"/>
  <c r="N201" i="1"/>
  <c r="O201" i="1" s="1"/>
  <c r="N193" i="1"/>
  <c r="O193" i="1" s="1"/>
  <c r="N29" i="1"/>
  <c r="O29" i="1" s="1"/>
  <c r="N191" i="1"/>
  <c r="O191" i="1" s="1"/>
  <c r="N64" i="1"/>
  <c r="O64" i="1" s="1"/>
  <c r="N31" i="1"/>
  <c r="O31" i="1" s="1"/>
  <c r="N117" i="1"/>
  <c r="O117" i="1" s="1"/>
  <c r="N71" i="1"/>
  <c r="O71" i="1" s="1"/>
  <c r="N148" i="1"/>
  <c r="O148" i="1" s="1"/>
  <c r="N39" i="1"/>
  <c r="O39" i="1" s="1"/>
  <c r="N96" i="1"/>
  <c r="O96" i="1" s="1"/>
  <c r="N163" i="1"/>
  <c r="O163" i="1" s="1"/>
  <c r="N22" i="1"/>
  <c r="O22" i="1" s="1"/>
  <c r="O19" i="1" s="1"/>
  <c r="AB29" i="10" l="1"/>
  <c r="AC29" i="10" s="1"/>
  <c r="AD29" i="10" s="1"/>
  <c r="AE29" i="10" s="1"/>
  <c r="AA30" i="10" s="1"/>
  <c r="U31" i="10"/>
  <c r="Y30" i="10"/>
  <c r="AB29" i="9"/>
  <c r="AC29" i="9" s="1"/>
  <c r="AD29" i="9" s="1"/>
  <c r="AE29" i="9" s="1"/>
  <c r="AA30" i="9" s="1"/>
  <c r="U33" i="9"/>
  <c r="Y32" i="9"/>
  <c r="AB29" i="8"/>
  <c r="AC29" i="8" s="1"/>
  <c r="AD29" i="8" s="1"/>
  <c r="AE29" i="8" s="1"/>
  <c r="AA30" i="8" s="1"/>
  <c r="Y30" i="8"/>
  <c r="U31" i="8"/>
  <c r="AB30" i="10" l="1"/>
  <c r="AC30" i="10" s="1"/>
  <c r="AD30" i="10" s="1"/>
  <c r="AE30" i="10" s="1"/>
  <c r="AA31" i="10" s="1"/>
  <c r="Y31" i="10"/>
  <c r="U32" i="10"/>
  <c r="AB30" i="9"/>
  <c r="AC30" i="9" s="1"/>
  <c r="AD30" i="9" s="1"/>
  <c r="AE30" i="9" s="1"/>
  <c r="AA31" i="9" s="1"/>
  <c r="U34" i="9"/>
  <c r="Y33" i="9"/>
  <c r="AB30" i="8"/>
  <c r="AC30" i="8" s="1"/>
  <c r="AD30" i="8" s="1"/>
  <c r="AE30" i="8" s="1"/>
  <c r="AA31" i="8" s="1"/>
  <c r="U32" i="8"/>
  <c r="Y31" i="8"/>
  <c r="AB31" i="10" l="1"/>
  <c r="AC31" i="10" s="1"/>
  <c r="AD31" i="10" s="1"/>
  <c r="AE31" i="10" s="1"/>
  <c r="AA32" i="10" s="1"/>
  <c r="U33" i="10"/>
  <c r="Y32" i="10"/>
  <c r="AB31" i="9"/>
  <c r="AC31" i="9" s="1"/>
  <c r="AD31" i="9" s="1"/>
  <c r="AE31" i="9" s="1"/>
  <c r="AA32" i="9" s="1"/>
  <c r="U35" i="9"/>
  <c r="Y34" i="9"/>
  <c r="AB31" i="8"/>
  <c r="AC31" i="8" s="1"/>
  <c r="AD31" i="8" s="1"/>
  <c r="AE31" i="8" s="1"/>
  <c r="AA32" i="8" s="1"/>
  <c r="Y32" i="8"/>
  <c r="U33" i="8"/>
  <c r="AB32" i="10" l="1"/>
  <c r="AC32" i="10" s="1"/>
  <c r="AD32" i="10" s="1"/>
  <c r="AE32" i="10" s="1"/>
  <c r="AA33" i="10" s="1"/>
  <c r="U34" i="10"/>
  <c r="Y33" i="10"/>
  <c r="AB32" i="9"/>
  <c r="AC32" i="9" s="1"/>
  <c r="AD32" i="9" s="1"/>
  <c r="AE32" i="9" s="1"/>
  <c r="AA33" i="9" s="1"/>
  <c r="Y35" i="9"/>
  <c r="U36" i="9"/>
  <c r="AB32" i="8"/>
  <c r="AC32" i="8" s="1"/>
  <c r="AD32" i="8" s="1"/>
  <c r="AE32" i="8" s="1"/>
  <c r="AA33" i="8" s="1"/>
  <c r="U34" i="8"/>
  <c r="Y33" i="8"/>
  <c r="AB33" i="10" l="1"/>
  <c r="AC33" i="10" s="1"/>
  <c r="AD33" i="10" s="1"/>
  <c r="AE33" i="10" s="1"/>
  <c r="AA34" i="10" s="1"/>
  <c r="U35" i="10"/>
  <c r="Y34" i="10"/>
  <c r="AB33" i="9"/>
  <c r="AC33" i="9" s="1"/>
  <c r="AD33" i="9" s="1"/>
  <c r="AE33" i="9" s="1"/>
  <c r="AA34" i="9" s="1"/>
  <c r="U37" i="9"/>
  <c r="Y36" i="9"/>
  <c r="AB33" i="8"/>
  <c r="AC33" i="8" s="1"/>
  <c r="AD33" i="8" s="1"/>
  <c r="AE33" i="8" s="1"/>
  <c r="AA34" i="8" s="1"/>
  <c r="Y34" i="8"/>
  <c r="U35" i="8"/>
  <c r="AB34" i="10" l="1"/>
  <c r="AC34" i="10" s="1"/>
  <c r="AD34" i="10" s="1"/>
  <c r="AE34" i="10" s="1"/>
  <c r="AA35" i="10" s="1"/>
  <c r="Y35" i="10"/>
  <c r="U36" i="10"/>
  <c r="AB34" i="9"/>
  <c r="AC34" i="9" s="1"/>
  <c r="AD34" i="9" s="1"/>
  <c r="AE34" i="9" s="1"/>
  <c r="AA35" i="9" s="1"/>
  <c r="U38" i="9"/>
  <c r="Y37" i="9"/>
  <c r="AB34" i="8"/>
  <c r="AC34" i="8" s="1"/>
  <c r="AD34" i="8" s="1"/>
  <c r="AE34" i="8" s="1"/>
  <c r="AA35" i="8" s="1"/>
  <c r="Y35" i="8"/>
  <c r="U36" i="8"/>
  <c r="AB35" i="10" l="1"/>
  <c r="AC35" i="10" s="1"/>
  <c r="AD35" i="10" s="1"/>
  <c r="AE35" i="10" s="1"/>
  <c r="AA36" i="10" s="1"/>
  <c r="U37" i="10"/>
  <c r="Y36" i="10"/>
  <c r="AB35" i="9"/>
  <c r="AC35" i="9" s="1"/>
  <c r="AD35" i="9" s="1"/>
  <c r="AE35" i="9" s="1"/>
  <c r="AA36" i="9" s="1"/>
  <c r="U39" i="9"/>
  <c r="Y38" i="9"/>
  <c r="AB35" i="8"/>
  <c r="AC35" i="8" s="1"/>
  <c r="AD35" i="8" s="1"/>
  <c r="AE35" i="8" s="1"/>
  <c r="AA36" i="8" s="1"/>
  <c r="Y36" i="8"/>
  <c r="U37" i="8"/>
  <c r="AB36" i="10" l="1"/>
  <c r="AC36" i="10" s="1"/>
  <c r="AD36" i="10" s="1"/>
  <c r="AE36" i="10" s="1"/>
  <c r="AA37" i="10" s="1"/>
  <c r="U38" i="10"/>
  <c r="Y37" i="10"/>
  <c r="AB36" i="9"/>
  <c r="AC36" i="9" s="1"/>
  <c r="AD36" i="9" s="1"/>
  <c r="AE36" i="9" s="1"/>
  <c r="AA37" i="9" s="1"/>
  <c r="U40" i="9"/>
  <c r="Y39" i="9"/>
  <c r="AB36" i="8"/>
  <c r="AC36" i="8" s="1"/>
  <c r="AD36" i="8" s="1"/>
  <c r="AE36" i="8" s="1"/>
  <c r="AA37" i="8" s="1"/>
  <c r="U38" i="8"/>
  <c r="Y37" i="8"/>
  <c r="AB37" i="10" l="1"/>
  <c r="AC37" i="10" s="1"/>
  <c r="AD37" i="10" s="1"/>
  <c r="AE37" i="10" s="1"/>
  <c r="AA38" i="10" s="1"/>
  <c r="U39" i="10"/>
  <c r="Y38" i="10"/>
  <c r="AB37" i="9"/>
  <c r="AC37" i="9" s="1"/>
  <c r="AD37" i="9" s="1"/>
  <c r="AE37" i="9" s="1"/>
  <c r="AA38" i="9" s="1"/>
  <c r="U41" i="9"/>
  <c r="Y40" i="9"/>
  <c r="AB37" i="8"/>
  <c r="AC37" i="8" s="1"/>
  <c r="AD37" i="8" s="1"/>
  <c r="AE37" i="8" s="1"/>
  <c r="AA38" i="8" s="1"/>
  <c r="Y38" i="8"/>
  <c r="U39" i="8"/>
  <c r="AB38" i="10" l="1"/>
  <c r="AC38" i="10" s="1"/>
  <c r="AD38" i="10" s="1"/>
  <c r="AE38" i="10" s="1"/>
  <c r="AA39" i="10" s="1"/>
  <c r="Y39" i="10"/>
  <c r="U40" i="10"/>
  <c r="AB38" i="9"/>
  <c r="AC38" i="9" s="1"/>
  <c r="AD38" i="9" s="1"/>
  <c r="AE38" i="9" s="1"/>
  <c r="AA39" i="9" s="1"/>
  <c r="Y41" i="9"/>
  <c r="U42" i="9"/>
  <c r="AB38" i="8"/>
  <c r="AC38" i="8" s="1"/>
  <c r="AD38" i="8" s="1"/>
  <c r="AE38" i="8" s="1"/>
  <c r="AA39" i="8" s="1"/>
  <c r="Y39" i="8"/>
  <c r="U40" i="8"/>
  <c r="AB39" i="10" l="1"/>
  <c r="AC39" i="10" s="1"/>
  <c r="AD39" i="10" s="1"/>
  <c r="AE39" i="10" s="1"/>
  <c r="AA40" i="10" s="1"/>
  <c r="U41" i="10"/>
  <c r="Y40" i="10"/>
  <c r="AB39" i="9"/>
  <c r="AC39" i="9" s="1"/>
  <c r="AD39" i="9" s="1"/>
  <c r="AE39" i="9" s="1"/>
  <c r="AA40" i="9" s="1"/>
  <c r="U43" i="9"/>
  <c r="Y42" i="9"/>
  <c r="AB39" i="8"/>
  <c r="AC39" i="8" s="1"/>
  <c r="AD39" i="8" s="1"/>
  <c r="AE39" i="8" s="1"/>
  <c r="AA40" i="8" s="1"/>
  <c r="Y40" i="8"/>
  <c r="U41" i="8"/>
  <c r="AB40" i="10" l="1"/>
  <c r="AC40" i="10" s="1"/>
  <c r="AD40" i="10" s="1"/>
  <c r="AE40" i="10" s="1"/>
  <c r="AA41" i="10" s="1"/>
  <c r="U42" i="10"/>
  <c r="Y41" i="10"/>
  <c r="AB40" i="9"/>
  <c r="AC40" i="9" s="1"/>
  <c r="AD40" i="9" s="1"/>
  <c r="AE40" i="9" s="1"/>
  <c r="AA41" i="9" s="1"/>
  <c r="U44" i="9"/>
  <c r="Y43" i="9"/>
  <c r="AB40" i="8"/>
  <c r="AC40" i="8" s="1"/>
  <c r="AD40" i="8" s="1"/>
  <c r="AE40" i="8" s="1"/>
  <c r="AA41" i="8" s="1"/>
  <c r="U42" i="8"/>
  <c r="Y41" i="8"/>
  <c r="AB41" i="10" l="1"/>
  <c r="AC41" i="10" s="1"/>
  <c r="AD41" i="10" s="1"/>
  <c r="AE41" i="10" s="1"/>
  <c r="AA42" i="10" s="1"/>
  <c r="U43" i="10"/>
  <c r="Y42" i="10"/>
  <c r="AB41" i="9"/>
  <c r="AC41" i="9" s="1"/>
  <c r="AD41" i="9" s="1"/>
  <c r="AE41" i="9" s="1"/>
  <c r="AA42" i="9" s="1"/>
  <c r="U45" i="9"/>
  <c r="Y44" i="9"/>
  <c r="AB41" i="8"/>
  <c r="AC41" i="8" s="1"/>
  <c r="AD41" i="8" s="1"/>
  <c r="AE41" i="8" s="1"/>
  <c r="AA42" i="8" s="1"/>
  <c r="Y42" i="8"/>
  <c r="U43" i="8"/>
  <c r="AB42" i="10" l="1"/>
  <c r="AC42" i="10" s="1"/>
  <c r="AD42" i="10" s="1"/>
  <c r="AE42" i="10" s="1"/>
  <c r="AA43" i="10" s="1"/>
  <c r="Y43" i="10"/>
  <c r="U44" i="10"/>
  <c r="AB42" i="9"/>
  <c r="AC42" i="9" s="1"/>
  <c r="AD42" i="9" s="1"/>
  <c r="AE42" i="9" s="1"/>
  <c r="AA43" i="9" s="1"/>
  <c r="Y45" i="9"/>
  <c r="U46" i="9"/>
  <c r="AB42" i="8"/>
  <c r="AC42" i="8" s="1"/>
  <c r="AD42" i="8" s="1"/>
  <c r="AE42" i="8" s="1"/>
  <c r="AA43" i="8" s="1"/>
  <c r="Y43" i="8"/>
  <c r="U44" i="8"/>
  <c r="AB43" i="10" l="1"/>
  <c r="AC43" i="10" s="1"/>
  <c r="AD43" i="10" s="1"/>
  <c r="AE43" i="10" s="1"/>
  <c r="AA44" i="10" s="1"/>
  <c r="U45" i="10"/>
  <c r="Y44" i="10"/>
  <c r="AB43" i="9"/>
  <c r="AC43" i="9" s="1"/>
  <c r="AD43" i="9" s="1"/>
  <c r="AE43" i="9" s="1"/>
  <c r="AA44" i="9" s="1"/>
  <c r="U47" i="9"/>
  <c r="Y46" i="9"/>
  <c r="AB43" i="8"/>
  <c r="AC43" i="8" s="1"/>
  <c r="AD43" i="8" s="1"/>
  <c r="AE43" i="8" s="1"/>
  <c r="AA44" i="8" s="1"/>
  <c r="Y44" i="8"/>
  <c r="U45" i="8"/>
  <c r="AB44" i="10" l="1"/>
  <c r="AC44" i="10" s="1"/>
  <c r="AD44" i="10" s="1"/>
  <c r="AE44" i="10" s="1"/>
  <c r="AA45" i="10" s="1"/>
  <c r="U46" i="10"/>
  <c r="Y45" i="10"/>
  <c r="AB44" i="9"/>
  <c r="AC44" i="9" s="1"/>
  <c r="AD44" i="9" s="1"/>
  <c r="AE44" i="9" s="1"/>
  <c r="AA45" i="9" s="1"/>
  <c r="U48" i="9"/>
  <c r="Y47" i="9"/>
  <c r="AB44" i="8"/>
  <c r="AC44" i="8" s="1"/>
  <c r="AD44" i="8" s="1"/>
  <c r="AE44" i="8" s="1"/>
  <c r="AA45" i="8" s="1"/>
  <c r="U46" i="8"/>
  <c r="Y45" i="8"/>
  <c r="AB45" i="10" l="1"/>
  <c r="AC45" i="10" s="1"/>
  <c r="AD45" i="10" s="1"/>
  <c r="AE45" i="10" s="1"/>
  <c r="AA46" i="10" s="1"/>
  <c r="U47" i="10"/>
  <c r="Y46" i="10"/>
  <c r="AB45" i="9"/>
  <c r="AC45" i="9" s="1"/>
  <c r="AD45" i="9" s="1"/>
  <c r="AE45" i="9" s="1"/>
  <c r="AA46" i="9" s="1"/>
  <c r="U49" i="9"/>
  <c r="Y48" i="9"/>
  <c r="AB45" i="8"/>
  <c r="AC45" i="8" s="1"/>
  <c r="AD45" i="8" s="1"/>
  <c r="AE45" i="8" s="1"/>
  <c r="AA46" i="8" s="1"/>
  <c r="Y46" i="8"/>
  <c r="U47" i="8"/>
  <c r="AB46" i="10" l="1"/>
  <c r="AC46" i="10" s="1"/>
  <c r="AD46" i="10" s="1"/>
  <c r="AE46" i="10" s="1"/>
  <c r="AA47" i="10" s="1"/>
  <c r="Y47" i="10"/>
  <c r="U48" i="10"/>
  <c r="AB46" i="9"/>
  <c r="AC46" i="9" s="1"/>
  <c r="AD46" i="9" s="1"/>
  <c r="AE46" i="9" s="1"/>
  <c r="AA47" i="9" s="1"/>
  <c r="Y49" i="9"/>
  <c r="U50" i="9"/>
  <c r="AB46" i="8"/>
  <c r="AC46" i="8" s="1"/>
  <c r="AD46" i="8" s="1"/>
  <c r="AE46" i="8" s="1"/>
  <c r="AA47" i="8" s="1"/>
  <c r="Y47" i="8"/>
  <c r="U48" i="8"/>
  <c r="AB47" i="10" l="1"/>
  <c r="AC47" i="10" s="1"/>
  <c r="AD47" i="10" s="1"/>
  <c r="AE47" i="10" s="1"/>
  <c r="AA48" i="10" s="1"/>
  <c r="U49" i="10"/>
  <c r="Y48" i="10"/>
  <c r="AB47" i="9"/>
  <c r="AC47" i="9" s="1"/>
  <c r="AD47" i="9" s="1"/>
  <c r="AE47" i="9" s="1"/>
  <c r="AA48" i="9" s="1"/>
  <c r="U51" i="9"/>
  <c r="Y50" i="9"/>
  <c r="AB47" i="8"/>
  <c r="AC47" i="8" s="1"/>
  <c r="AD47" i="8" s="1"/>
  <c r="AE47" i="8" s="1"/>
  <c r="AA48" i="8" s="1"/>
  <c r="Y48" i="8"/>
  <c r="U49" i="8"/>
  <c r="AB48" i="10" l="1"/>
  <c r="AC48" i="10" s="1"/>
  <c r="AD48" i="10" s="1"/>
  <c r="AE48" i="10" s="1"/>
  <c r="AA49" i="10" s="1"/>
  <c r="U50" i="10"/>
  <c r="Y49" i="10"/>
  <c r="AB48" i="9"/>
  <c r="AC48" i="9" s="1"/>
  <c r="AD48" i="9" s="1"/>
  <c r="AE48" i="9" s="1"/>
  <c r="AA49" i="9" s="1"/>
  <c r="U52" i="9"/>
  <c r="Y51" i="9"/>
  <c r="AB48" i="8"/>
  <c r="AC48" i="8" s="1"/>
  <c r="AD48" i="8" s="1"/>
  <c r="AE48" i="8" s="1"/>
  <c r="AA49" i="8" s="1"/>
  <c r="U50" i="8"/>
  <c r="Y49" i="8"/>
  <c r="AB49" i="10" l="1"/>
  <c r="AC49" i="10" s="1"/>
  <c r="AD49" i="10" s="1"/>
  <c r="AE49" i="10" s="1"/>
  <c r="AA50" i="10" s="1"/>
  <c r="U51" i="10"/>
  <c r="Y50" i="10"/>
  <c r="AB49" i="9"/>
  <c r="AC49" i="9" s="1"/>
  <c r="AD49" i="9" s="1"/>
  <c r="AE49" i="9" s="1"/>
  <c r="AA50" i="9" s="1"/>
  <c r="U53" i="9"/>
  <c r="Y52" i="9"/>
  <c r="AB49" i="8"/>
  <c r="AC49" i="8" s="1"/>
  <c r="AD49" i="8" s="1"/>
  <c r="AE49" i="8" s="1"/>
  <c r="AA50" i="8" s="1"/>
  <c r="Y50" i="8"/>
  <c r="U51" i="8"/>
  <c r="AB50" i="10" l="1"/>
  <c r="AC50" i="10" s="1"/>
  <c r="AD50" i="10" s="1"/>
  <c r="AE50" i="10" s="1"/>
  <c r="AA51" i="10" s="1"/>
  <c r="Y51" i="10"/>
  <c r="U52" i="10"/>
  <c r="AB50" i="9"/>
  <c r="AC50" i="9" s="1"/>
  <c r="AD50" i="9" s="1"/>
  <c r="AE50" i="9" s="1"/>
  <c r="AA51" i="9" s="1"/>
  <c r="Y53" i="9"/>
  <c r="U54" i="9"/>
  <c r="AB50" i="8"/>
  <c r="AC50" i="8" s="1"/>
  <c r="AD50" i="8" s="1"/>
  <c r="AE50" i="8" s="1"/>
  <c r="AA51" i="8" s="1"/>
  <c r="Y51" i="8"/>
  <c r="U52" i="8"/>
  <c r="AB51" i="10" l="1"/>
  <c r="AC51" i="10" s="1"/>
  <c r="AD51" i="10" s="1"/>
  <c r="AE51" i="10" s="1"/>
  <c r="AA52" i="10" s="1"/>
  <c r="U53" i="10"/>
  <c r="Y52" i="10"/>
  <c r="AB51" i="9"/>
  <c r="AC51" i="9" s="1"/>
  <c r="AD51" i="9" s="1"/>
  <c r="AE51" i="9" s="1"/>
  <c r="AA52" i="9" s="1"/>
  <c r="U55" i="9"/>
  <c r="Y54" i="9"/>
  <c r="AB51" i="8"/>
  <c r="AC51" i="8" s="1"/>
  <c r="AD51" i="8" s="1"/>
  <c r="AE51" i="8" s="1"/>
  <c r="AA52" i="8" s="1"/>
  <c r="Y52" i="8"/>
  <c r="U53" i="8"/>
  <c r="AB52" i="10" l="1"/>
  <c r="AC52" i="10" s="1"/>
  <c r="AD52" i="10" s="1"/>
  <c r="AE52" i="10" s="1"/>
  <c r="AA53" i="10" s="1"/>
  <c r="U54" i="10"/>
  <c r="Y53" i="10"/>
  <c r="AB52" i="9"/>
  <c r="AC52" i="9" s="1"/>
  <c r="AD52" i="9" s="1"/>
  <c r="AE52" i="9" s="1"/>
  <c r="U56" i="9"/>
  <c r="Y55" i="9"/>
  <c r="AB52" i="8"/>
  <c r="AC52" i="8" s="1"/>
  <c r="AD52" i="8" s="1"/>
  <c r="AE52" i="8" s="1"/>
  <c r="AA53" i="8" s="1"/>
  <c r="U54" i="8"/>
  <c r="Y53" i="8"/>
  <c r="AB53" i="10" l="1"/>
  <c r="AC53" i="10" s="1"/>
  <c r="AD53" i="10" s="1"/>
  <c r="AE53" i="10" s="1"/>
  <c r="AA54" i="10" s="1"/>
  <c r="U55" i="10"/>
  <c r="Y54" i="10"/>
  <c r="AA53" i="9"/>
  <c r="AE19" i="9"/>
  <c r="U57" i="9"/>
  <c r="Y56" i="9"/>
  <c r="AB53" i="8"/>
  <c r="AC53" i="8" s="1"/>
  <c r="AD53" i="8" s="1"/>
  <c r="AE53" i="8" s="1"/>
  <c r="AA54" i="8" s="1"/>
  <c r="Y54" i="8"/>
  <c r="U55" i="8"/>
  <c r="AB54" i="10" l="1"/>
  <c r="AC54" i="10" s="1"/>
  <c r="AD54" i="10" s="1"/>
  <c r="AE54" i="10" s="1"/>
  <c r="AA55" i="10" s="1"/>
  <c r="Y55" i="10"/>
  <c r="U56" i="10"/>
  <c r="Y57" i="9"/>
  <c r="U58" i="9"/>
  <c r="AB53" i="9"/>
  <c r="AC53" i="9" s="1"/>
  <c r="AD53" i="9" s="1"/>
  <c r="AE53" i="9" s="1"/>
  <c r="AA54" i="9" s="1"/>
  <c r="AB54" i="8"/>
  <c r="AC54" i="8" s="1"/>
  <c r="AD54" i="8" s="1"/>
  <c r="AE54" i="8" s="1"/>
  <c r="AA55" i="8" s="1"/>
  <c r="Y55" i="8"/>
  <c r="U56" i="8"/>
  <c r="AB55" i="10" l="1"/>
  <c r="AC55" i="10" s="1"/>
  <c r="AD55" i="10" s="1"/>
  <c r="AE55" i="10" s="1"/>
  <c r="AA56" i="10" s="1"/>
  <c r="U57" i="10"/>
  <c r="Y56" i="10"/>
  <c r="AB54" i="9"/>
  <c r="AC54" i="9" s="1"/>
  <c r="AD54" i="9" s="1"/>
  <c r="AE54" i="9" s="1"/>
  <c r="AA55" i="9" s="1"/>
  <c r="U59" i="9"/>
  <c r="Y58" i="9"/>
  <c r="AB55" i="8"/>
  <c r="AC55" i="8" s="1"/>
  <c r="AD55" i="8" s="1"/>
  <c r="AE55" i="8" s="1"/>
  <c r="AA56" i="8" s="1"/>
  <c r="Y56" i="8"/>
  <c r="U57" i="8"/>
  <c r="AB56" i="10" l="1"/>
  <c r="AC56" i="10" s="1"/>
  <c r="AD56" i="10" s="1"/>
  <c r="AE56" i="10" s="1"/>
  <c r="AA57" i="10" s="1"/>
  <c r="U58" i="10"/>
  <c r="Y57" i="10"/>
  <c r="AB55" i="9"/>
  <c r="AC55" i="9" s="1"/>
  <c r="AD55" i="9" s="1"/>
  <c r="AE55" i="9" s="1"/>
  <c r="AA56" i="9" s="1"/>
  <c r="U60" i="9"/>
  <c r="Y59" i="9"/>
  <c r="AB56" i="8"/>
  <c r="AC56" i="8" s="1"/>
  <c r="AD56" i="8" s="1"/>
  <c r="AE56" i="8" s="1"/>
  <c r="AA57" i="8" s="1"/>
  <c r="U58" i="8"/>
  <c r="Y57" i="8"/>
  <c r="AB57" i="10" l="1"/>
  <c r="AC57" i="10" s="1"/>
  <c r="AD57" i="10" s="1"/>
  <c r="AE57" i="10" s="1"/>
  <c r="AA58" i="10" s="1"/>
  <c r="U59" i="10"/>
  <c r="Y58" i="10"/>
  <c r="AB56" i="9"/>
  <c r="AC56" i="9" s="1"/>
  <c r="AD56" i="9" s="1"/>
  <c r="AE56" i="9" s="1"/>
  <c r="AA57" i="9" s="1"/>
  <c r="U61" i="9"/>
  <c r="Y60" i="9"/>
  <c r="AB57" i="8"/>
  <c r="AC57" i="8" s="1"/>
  <c r="AD57" i="8" s="1"/>
  <c r="AE57" i="8" s="1"/>
  <c r="AA58" i="8" s="1"/>
  <c r="Y58" i="8"/>
  <c r="U59" i="8"/>
  <c r="AB58" i="10" l="1"/>
  <c r="AC58" i="10" s="1"/>
  <c r="AD58" i="10" s="1"/>
  <c r="AE58" i="10" s="1"/>
  <c r="AA59" i="10" s="1"/>
  <c r="Y59" i="10"/>
  <c r="U60" i="10"/>
  <c r="AB57" i="9"/>
  <c r="AC57" i="9" s="1"/>
  <c r="AD57" i="9" s="1"/>
  <c r="AE57" i="9" s="1"/>
  <c r="AA58" i="9" s="1"/>
  <c r="U62" i="9"/>
  <c r="Y61" i="9"/>
  <c r="AB58" i="8"/>
  <c r="AC58" i="8" s="1"/>
  <c r="AD58" i="8" s="1"/>
  <c r="AE58" i="8" s="1"/>
  <c r="AA59" i="8" s="1"/>
  <c r="Y59" i="8"/>
  <c r="U60" i="8"/>
  <c r="AB59" i="10" l="1"/>
  <c r="AC59" i="10" s="1"/>
  <c r="AD59" i="10" s="1"/>
  <c r="AE59" i="10" s="1"/>
  <c r="AA60" i="10" s="1"/>
  <c r="U61" i="10"/>
  <c r="Y60" i="10"/>
  <c r="AB58" i="9"/>
  <c r="AC58" i="9" s="1"/>
  <c r="AD58" i="9" s="1"/>
  <c r="AE58" i="9" s="1"/>
  <c r="AA59" i="9" s="1"/>
  <c r="Y62" i="9"/>
  <c r="U63" i="9"/>
  <c r="AB59" i="8"/>
  <c r="AC59" i="8" s="1"/>
  <c r="AD59" i="8" s="1"/>
  <c r="AE59" i="8" s="1"/>
  <c r="AA60" i="8" s="1"/>
  <c r="Y60" i="8"/>
  <c r="U61" i="8"/>
  <c r="AB60" i="10" l="1"/>
  <c r="AC60" i="10" s="1"/>
  <c r="AD60" i="10" s="1"/>
  <c r="AE60" i="10" s="1"/>
  <c r="AA61" i="10" s="1"/>
  <c r="U62" i="10"/>
  <c r="Y61" i="10"/>
  <c r="AB59" i="9"/>
  <c r="AC59" i="9" s="1"/>
  <c r="AD59" i="9" s="1"/>
  <c r="AE59" i="9" s="1"/>
  <c r="AA60" i="9" s="1"/>
  <c r="U64" i="9"/>
  <c r="Y63" i="9"/>
  <c r="AB60" i="8"/>
  <c r="AC60" i="8" s="1"/>
  <c r="AD60" i="8" s="1"/>
  <c r="AE60" i="8" s="1"/>
  <c r="AA61" i="8" s="1"/>
  <c r="U62" i="8"/>
  <c r="Y61" i="8"/>
  <c r="AB61" i="10" l="1"/>
  <c r="AC61" i="10" s="1"/>
  <c r="AD61" i="10" s="1"/>
  <c r="AE61" i="10" s="1"/>
  <c r="AA62" i="10" s="1"/>
  <c r="U63" i="10"/>
  <c r="Y62" i="10"/>
  <c r="AB60" i="9"/>
  <c r="AC60" i="9" s="1"/>
  <c r="AD60" i="9" s="1"/>
  <c r="AE60" i="9" s="1"/>
  <c r="AA61" i="9" s="1"/>
  <c r="U65" i="9"/>
  <c r="Y64" i="9"/>
  <c r="AB61" i="8"/>
  <c r="AC61" i="8" s="1"/>
  <c r="AD61" i="8" s="1"/>
  <c r="AE61" i="8" s="1"/>
  <c r="AA62" i="8" s="1"/>
  <c r="Y62" i="8"/>
  <c r="U63" i="8"/>
  <c r="AB62" i="10" l="1"/>
  <c r="AC62" i="10" s="1"/>
  <c r="AD62" i="10" s="1"/>
  <c r="AE62" i="10" s="1"/>
  <c r="AA63" i="10" s="1"/>
  <c r="Y63" i="10"/>
  <c r="U64" i="10"/>
  <c r="AB61" i="9"/>
  <c r="AC61" i="9" s="1"/>
  <c r="AD61" i="9" s="1"/>
  <c r="AE61" i="9" s="1"/>
  <c r="AA62" i="9" s="1"/>
  <c r="U66" i="9"/>
  <c r="Y65" i="9"/>
  <c r="AB62" i="8"/>
  <c r="AC62" i="8" s="1"/>
  <c r="AD62" i="8" s="1"/>
  <c r="AE62" i="8" s="1"/>
  <c r="AA63" i="8" s="1"/>
  <c r="Y63" i="8"/>
  <c r="U64" i="8"/>
  <c r="AB63" i="10" l="1"/>
  <c r="AC63" i="10" s="1"/>
  <c r="AD63" i="10" s="1"/>
  <c r="AE63" i="10" s="1"/>
  <c r="AA64" i="10" s="1"/>
  <c r="U65" i="10"/>
  <c r="Y64" i="10"/>
  <c r="AB62" i="9"/>
  <c r="AC62" i="9" s="1"/>
  <c r="AD62" i="9" s="1"/>
  <c r="AE62" i="9" s="1"/>
  <c r="AA63" i="9" s="1"/>
  <c r="U67" i="9"/>
  <c r="Y66" i="9"/>
  <c r="AB63" i="8"/>
  <c r="AC63" i="8" s="1"/>
  <c r="AD63" i="8" s="1"/>
  <c r="AE63" i="8" s="1"/>
  <c r="AA64" i="8" s="1"/>
  <c r="Y64" i="8"/>
  <c r="U65" i="8"/>
  <c r="AB64" i="10" l="1"/>
  <c r="AC64" i="10" s="1"/>
  <c r="AD64" i="10" s="1"/>
  <c r="AE64" i="10" s="1"/>
  <c r="AA65" i="10" s="1"/>
  <c r="U66" i="10"/>
  <c r="Y65" i="10"/>
  <c r="AB63" i="9"/>
  <c r="AC63" i="9" s="1"/>
  <c r="AD63" i="9" s="1"/>
  <c r="AE63" i="9" s="1"/>
  <c r="AA64" i="9" s="1"/>
  <c r="U68" i="9"/>
  <c r="Y67" i="9"/>
  <c r="AB64" i="8"/>
  <c r="AC64" i="8" s="1"/>
  <c r="AD64" i="8" s="1"/>
  <c r="AE64" i="8" s="1"/>
  <c r="AA65" i="8" s="1"/>
  <c r="U66" i="8"/>
  <c r="Y65" i="8"/>
  <c r="AB65" i="10" l="1"/>
  <c r="AC65" i="10" s="1"/>
  <c r="AD65" i="10" s="1"/>
  <c r="AE65" i="10" s="1"/>
  <c r="AA66" i="10" s="1"/>
  <c r="U67" i="10"/>
  <c r="Y66" i="10"/>
  <c r="AB64" i="9"/>
  <c r="AC64" i="9" s="1"/>
  <c r="AD64" i="9" s="1"/>
  <c r="AE64" i="9" s="1"/>
  <c r="AA65" i="9" s="1"/>
  <c r="U69" i="9"/>
  <c r="Y68" i="9"/>
  <c r="AB65" i="8"/>
  <c r="AC65" i="8" s="1"/>
  <c r="AD65" i="8" s="1"/>
  <c r="AE65" i="8" s="1"/>
  <c r="AA66" i="8" s="1"/>
  <c r="Y66" i="8"/>
  <c r="U67" i="8"/>
  <c r="AB66" i="10" l="1"/>
  <c r="AC66" i="10" s="1"/>
  <c r="Y67" i="10"/>
  <c r="U68" i="10"/>
  <c r="AD66" i="10"/>
  <c r="AE66" i="10" s="1"/>
  <c r="AA67" i="10" s="1"/>
  <c r="AB65" i="9"/>
  <c r="AC65" i="9" s="1"/>
  <c r="AD65" i="9" s="1"/>
  <c r="AE65" i="9" s="1"/>
  <c r="AA66" i="9" s="1"/>
  <c r="U70" i="9"/>
  <c r="Y69" i="9"/>
  <c r="AB66" i="8"/>
  <c r="AC66" i="8" s="1"/>
  <c r="AD66" i="8" s="1"/>
  <c r="AE66" i="8" s="1"/>
  <c r="AA67" i="8" s="1"/>
  <c r="Y67" i="8"/>
  <c r="U68" i="8"/>
  <c r="AB67" i="10" l="1"/>
  <c r="AC67" i="10" s="1"/>
  <c r="AD67" i="10" s="1"/>
  <c r="AE67" i="10" s="1"/>
  <c r="AA68" i="10" s="1"/>
  <c r="U69" i="10"/>
  <c r="Y68" i="10"/>
  <c r="AB66" i="9"/>
  <c r="AC66" i="9" s="1"/>
  <c r="AD66" i="9" s="1"/>
  <c r="AE66" i="9" s="1"/>
  <c r="AA67" i="9" s="1"/>
  <c r="Y70" i="9"/>
  <c r="U71" i="9"/>
  <c r="AB67" i="8"/>
  <c r="AC67" i="8" s="1"/>
  <c r="AD67" i="8" s="1"/>
  <c r="AE67" i="8" s="1"/>
  <c r="AA68" i="8" s="1"/>
  <c r="Y68" i="8"/>
  <c r="U69" i="8"/>
  <c r="AB68" i="10" l="1"/>
  <c r="AC68" i="10" s="1"/>
  <c r="AD68" i="10" s="1"/>
  <c r="AE68" i="10" s="1"/>
  <c r="AA69" i="10" s="1"/>
  <c r="U70" i="10"/>
  <c r="Y69" i="10"/>
  <c r="AB67" i="9"/>
  <c r="AC67" i="9" s="1"/>
  <c r="AD67" i="9" s="1"/>
  <c r="AE67" i="9" s="1"/>
  <c r="AA68" i="9" s="1"/>
  <c r="U72" i="9"/>
  <c r="Y71" i="9"/>
  <c r="AB68" i="8"/>
  <c r="AC68" i="8" s="1"/>
  <c r="AD68" i="8" s="1"/>
  <c r="AE68" i="8" s="1"/>
  <c r="AA69" i="8" s="1"/>
  <c r="U70" i="8"/>
  <c r="Y69" i="8"/>
  <c r="AB69" i="10" l="1"/>
  <c r="AC69" i="10" s="1"/>
  <c r="AD69" i="10" s="1"/>
  <c r="AE69" i="10" s="1"/>
  <c r="AA70" i="10" s="1"/>
  <c r="U71" i="10"/>
  <c r="Y70" i="10"/>
  <c r="AB68" i="9"/>
  <c r="AC68" i="9" s="1"/>
  <c r="AD68" i="9" s="1"/>
  <c r="AE68" i="9" s="1"/>
  <c r="AA69" i="9" s="1"/>
  <c r="U73" i="9"/>
  <c r="Y72" i="9"/>
  <c r="AB69" i="8"/>
  <c r="AC69" i="8" s="1"/>
  <c r="AD69" i="8" s="1"/>
  <c r="AE69" i="8" s="1"/>
  <c r="AA70" i="8" s="1"/>
  <c r="Y70" i="8"/>
  <c r="U71" i="8"/>
  <c r="AB70" i="10" l="1"/>
  <c r="AC70" i="10" s="1"/>
  <c r="AD70" i="10" s="1"/>
  <c r="AE70" i="10" s="1"/>
  <c r="AA71" i="10" s="1"/>
  <c r="U72" i="10"/>
  <c r="Y71" i="10"/>
  <c r="AB69" i="9"/>
  <c r="AC69" i="9" s="1"/>
  <c r="AD69" i="9" s="1"/>
  <c r="AE69" i="9" s="1"/>
  <c r="AA70" i="9" s="1"/>
  <c r="U74" i="9"/>
  <c r="Y73" i="9"/>
  <c r="AB70" i="8"/>
  <c r="AC70" i="8" s="1"/>
  <c r="AD70" i="8" s="1"/>
  <c r="AE70" i="8" s="1"/>
  <c r="AA71" i="8" s="1"/>
  <c r="Y71" i="8"/>
  <c r="U72" i="8"/>
  <c r="AB71" i="10" l="1"/>
  <c r="AC71" i="10" s="1"/>
  <c r="AD71" i="10" s="1"/>
  <c r="AE71" i="10" s="1"/>
  <c r="AA72" i="10" s="1"/>
  <c r="Y72" i="10"/>
  <c r="U73" i="10"/>
  <c r="AB70" i="9"/>
  <c r="AC70" i="9" s="1"/>
  <c r="AD70" i="9" s="1"/>
  <c r="AE70" i="9" s="1"/>
  <c r="AA71" i="9" s="1"/>
  <c r="U75" i="9"/>
  <c r="Y74" i="9"/>
  <c r="AB71" i="8"/>
  <c r="AC71" i="8" s="1"/>
  <c r="AD71" i="8" s="1"/>
  <c r="AE71" i="8" s="1"/>
  <c r="AA72" i="8" s="1"/>
  <c r="Y72" i="8"/>
  <c r="U73" i="8"/>
  <c r="AB72" i="10" l="1"/>
  <c r="AC72" i="10" s="1"/>
  <c r="AD72" i="10" s="1"/>
  <c r="AE72" i="10" s="1"/>
  <c r="AA73" i="10" s="1"/>
  <c r="U74" i="10"/>
  <c r="Y73" i="10"/>
  <c r="AB71" i="9"/>
  <c r="AC71" i="9" s="1"/>
  <c r="AD71" i="9" s="1"/>
  <c r="AE71" i="9" s="1"/>
  <c r="AA72" i="9" s="1"/>
  <c r="U76" i="9"/>
  <c r="Y75" i="9"/>
  <c r="AB72" i="8"/>
  <c r="AC72" i="8" s="1"/>
  <c r="AD72" i="8" s="1"/>
  <c r="AE72" i="8" s="1"/>
  <c r="AA73" i="8" s="1"/>
  <c r="U74" i="8"/>
  <c r="Y73" i="8"/>
  <c r="AB73" i="10" l="1"/>
  <c r="AC73" i="10" s="1"/>
  <c r="AD73" i="10" s="1"/>
  <c r="AE73" i="10" s="1"/>
  <c r="AA74" i="10" s="1"/>
  <c r="U75" i="10"/>
  <c r="Y74" i="10"/>
  <c r="AB72" i="9"/>
  <c r="AC72" i="9" s="1"/>
  <c r="AD72" i="9" s="1"/>
  <c r="AE72" i="9" s="1"/>
  <c r="AA73" i="9" s="1"/>
  <c r="U77" i="9"/>
  <c r="Y76" i="9"/>
  <c r="AB73" i="8"/>
  <c r="AC73" i="8" s="1"/>
  <c r="AD73" i="8" s="1"/>
  <c r="AE73" i="8" s="1"/>
  <c r="AA74" i="8" s="1"/>
  <c r="Y74" i="8"/>
  <c r="U75" i="8"/>
  <c r="AB74" i="10" l="1"/>
  <c r="AC74" i="10" s="1"/>
  <c r="AD74" i="10" s="1"/>
  <c r="AE74" i="10" s="1"/>
  <c r="AA75" i="10" s="1"/>
  <c r="U76" i="10"/>
  <c r="Y75" i="10"/>
  <c r="AB73" i="9"/>
  <c r="AC73" i="9" s="1"/>
  <c r="AD73" i="9" s="1"/>
  <c r="AE73" i="9" s="1"/>
  <c r="AA74" i="9" s="1"/>
  <c r="U78" i="9"/>
  <c r="Y77" i="9"/>
  <c r="Y75" i="8"/>
  <c r="U76" i="8"/>
  <c r="AB74" i="8"/>
  <c r="AC74" i="8" s="1"/>
  <c r="AD74" i="8" s="1"/>
  <c r="AE74" i="8" s="1"/>
  <c r="AA75" i="8" s="1"/>
  <c r="AB75" i="10" l="1"/>
  <c r="AC75" i="10" s="1"/>
  <c r="AD75" i="10" s="1"/>
  <c r="AE75" i="10" s="1"/>
  <c r="AA76" i="10" s="1"/>
  <c r="U77" i="10"/>
  <c r="Y76" i="10"/>
  <c r="AB74" i="9"/>
  <c r="AC74" i="9" s="1"/>
  <c r="AD74" i="9" s="1"/>
  <c r="AE74" i="9" s="1"/>
  <c r="AA75" i="9" s="1"/>
  <c r="Y78" i="9"/>
  <c r="U79" i="9"/>
  <c r="AB75" i="8"/>
  <c r="AC75" i="8" s="1"/>
  <c r="AD75" i="8" s="1"/>
  <c r="AE75" i="8" s="1"/>
  <c r="AA76" i="8" s="1"/>
  <c r="Y76" i="8"/>
  <c r="U77" i="8"/>
  <c r="AB76" i="10" l="1"/>
  <c r="AC76" i="10" s="1"/>
  <c r="AD76" i="10" s="1"/>
  <c r="AE76" i="10" s="1"/>
  <c r="AA77" i="10" s="1"/>
  <c r="Y77" i="10"/>
  <c r="U78" i="10"/>
  <c r="AB75" i="9"/>
  <c r="AC75" i="9" s="1"/>
  <c r="AD75" i="9" s="1"/>
  <c r="AE75" i="9" s="1"/>
  <c r="AA76" i="9" s="1"/>
  <c r="U80" i="9"/>
  <c r="Y79" i="9"/>
  <c r="AB76" i="8"/>
  <c r="AC76" i="8" s="1"/>
  <c r="AD76" i="8" s="1"/>
  <c r="AE76" i="8" s="1"/>
  <c r="AA77" i="8" s="1"/>
  <c r="U78" i="8"/>
  <c r="Y77" i="8"/>
  <c r="AB77" i="10" l="1"/>
  <c r="AC77" i="10" s="1"/>
  <c r="AD77" i="10" s="1"/>
  <c r="AE77" i="10" s="1"/>
  <c r="AA78" i="10" s="1"/>
  <c r="U79" i="10"/>
  <c r="Y78" i="10"/>
  <c r="AB76" i="9"/>
  <c r="AC76" i="9" s="1"/>
  <c r="AD76" i="9" s="1"/>
  <c r="AE76" i="9" s="1"/>
  <c r="AA77" i="9" s="1"/>
  <c r="U81" i="9"/>
  <c r="Y80" i="9"/>
  <c r="AB77" i="8"/>
  <c r="AC77" i="8" s="1"/>
  <c r="AD77" i="8" s="1"/>
  <c r="AE77" i="8" s="1"/>
  <c r="AA78" i="8" s="1"/>
  <c r="Y78" i="8"/>
  <c r="U79" i="8"/>
  <c r="AB78" i="10" l="1"/>
  <c r="AC78" i="10" s="1"/>
  <c r="U80" i="10"/>
  <c r="Y79" i="10"/>
  <c r="AD78" i="10"/>
  <c r="AE78" i="10" s="1"/>
  <c r="AA79" i="10" s="1"/>
  <c r="AB77" i="9"/>
  <c r="AC77" i="9" s="1"/>
  <c r="AD77" i="9" s="1"/>
  <c r="AE77" i="9" s="1"/>
  <c r="AA78" i="9" s="1"/>
  <c r="U82" i="9"/>
  <c r="Y81" i="9"/>
  <c r="AB78" i="8"/>
  <c r="AC78" i="8" s="1"/>
  <c r="AD78" i="8" s="1"/>
  <c r="AE78" i="8" s="1"/>
  <c r="AA79" i="8" s="1"/>
  <c r="Y79" i="8"/>
  <c r="U80" i="8"/>
  <c r="AB79" i="10" l="1"/>
  <c r="AC79" i="10" s="1"/>
  <c r="AD79" i="10" s="1"/>
  <c r="AE79" i="10" s="1"/>
  <c r="AA80" i="10" s="1"/>
  <c r="U81" i="10"/>
  <c r="Y80" i="10"/>
  <c r="AB78" i="9"/>
  <c r="AC78" i="9" s="1"/>
  <c r="AD78" i="9" s="1"/>
  <c r="AE78" i="9" s="1"/>
  <c r="AA79" i="9" s="1"/>
  <c r="U83" i="9"/>
  <c r="Y82" i="9"/>
  <c r="AB79" i="8"/>
  <c r="AC79" i="8" s="1"/>
  <c r="AD79" i="8" s="1"/>
  <c r="AE79" i="8" s="1"/>
  <c r="AA80" i="8" s="1"/>
  <c r="Y80" i="8"/>
  <c r="U81" i="8"/>
  <c r="AB80" i="10" l="1"/>
  <c r="AC80" i="10" s="1"/>
  <c r="Y81" i="10"/>
  <c r="U82" i="10"/>
  <c r="AD80" i="10"/>
  <c r="AE80" i="10" s="1"/>
  <c r="AA81" i="10" s="1"/>
  <c r="AB79" i="9"/>
  <c r="AC79" i="9" s="1"/>
  <c r="AD79" i="9" s="1"/>
  <c r="AE79" i="9" s="1"/>
  <c r="AA80" i="9" s="1"/>
  <c r="U84" i="9"/>
  <c r="Y83" i="9"/>
  <c r="AB80" i="8"/>
  <c r="AC80" i="8" s="1"/>
  <c r="AD80" i="8" s="1"/>
  <c r="AE80" i="8" s="1"/>
  <c r="AA81" i="8" s="1"/>
  <c r="U82" i="8"/>
  <c r="Y81" i="8"/>
  <c r="AB81" i="10" l="1"/>
  <c r="AC81" i="10" s="1"/>
  <c r="AD81" i="10" s="1"/>
  <c r="AE81" i="10" s="1"/>
  <c r="AA82" i="10" s="1"/>
  <c r="U83" i="10"/>
  <c r="Y82" i="10"/>
  <c r="AB80" i="9"/>
  <c r="AC80" i="9" s="1"/>
  <c r="AD80" i="9" s="1"/>
  <c r="AE80" i="9" s="1"/>
  <c r="AA81" i="9" s="1"/>
  <c r="U85" i="9"/>
  <c r="Y84" i="9"/>
  <c r="AB81" i="8"/>
  <c r="AC81" i="8" s="1"/>
  <c r="AD81" i="8" s="1"/>
  <c r="AE81" i="8" s="1"/>
  <c r="AA82" i="8" s="1"/>
  <c r="U83" i="8"/>
  <c r="Y82" i="8"/>
  <c r="AB82" i="10" l="1"/>
  <c r="AC82" i="10" s="1"/>
  <c r="AD82" i="10" s="1"/>
  <c r="AE82" i="10" s="1"/>
  <c r="AA83" i="10" s="1"/>
  <c r="U84" i="10"/>
  <c r="Y83" i="10"/>
  <c r="AB81" i="9"/>
  <c r="AC81" i="9" s="1"/>
  <c r="AD81" i="9" s="1"/>
  <c r="AE81" i="9" s="1"/>
  <c r="AA82" i="9" s="1"/>
  <c r="U86" i="9"/>
  <c r="Y85" i="9"/>
  <c r="AB82" i="8"/>
  <c r="AC82" i="8" s="1"/>
  <c r="AD82" i="8" s="1"/>
  <c r="AE82" i="8" s="1"/>
  <c r="AA83" i="8" s="1"/>
  <c r="U84" i="8"/>
  <c r="Y83" i="8"/>
  <c r="AB83" i="10" l="1"/>
  <c r="AC83" i="10" s="1"/>
  <c r="AD83" i="10" s="1"/>
  <c r="AE83" i="10" s="1"/>
  <c r="AA84" i="10" s="1"/>
  <c r="U85" i="10"/>
  <c r="Y84" i="10"/>
  <c r="AB82" i="9"/>
  <c r="AC82" i="9" s="1"/>
  <c r="AD82" i="9" s="1"/>
  <c r="AE82" i="9" s="1"/>
  <c r="AA83" i="9" s="1"/>
  <c r="Y86" i="9"/>
  <c r="U87" i="9"/>
  <c r="AB83" i="8"/>
  <c r="AC83" i="8" s="1"/>
  <c r="AD83" i="8" s="1"/>
  <c r="AE83" i="8" s="1"/>
  <c r="AA84" i="8" s="1"/>
  <c r="Y84" i="8"/>
  <c r="U85" i="8"/>
  <c r="AB84" i="10" l="1"/>
  <c r="AC84" i="10" s="1"/>
  <c r="Y85" i="10"/>
  <c r="U86" i="10"/>
  <c r="AD84" i="10"/>
  <c r="AE84" i="10" s="1"/>
  <c r="AA85" i="10" s="1"/>
  <c r="AB83" i="9"/>
  <c r="AC83" i="9" s="1"/>
  <c r="AD83" i="9" s="1"/>
  <c r="AE83" i="9" s="1"/>
  <c r="AA84" i="9" s="1"/>
  <c r="U88" i="9"/>
  <c r="Y87" i="9"/>
  <c r="AB84" i="8"/>
  <c r="AC84" i="8" s="1"/>
  <c r="AD84" i="8" s="1"/>
  <c r="AE84" i="8" s="1"/>
  <c r="AA85" i="8" s="1"/>
  <c r="Y85" i="8"/>
  <c r="U86" i="8"/>
  <c r="AB85" i="10" l="1"/>
  <c r="AC85" i="10" s="1"/>
  <c r="AD85" i="10" s="1"/>
  <c r="AE85" i="10" s="1"/>
  <c r="AA86" i="10" s="1"/>
  <c r="U87" i="10"/>
  <c r="Y86" i="10"/>
  <c r="AB84" i="9"/>
  <c r="AC84" i="9" s="1"/>
  <c r="AD84" i="9" s="1"/>
  <c r="AE84" i="9" s="1"/>
  <c r="AA85" i="9" s="1"/>
  <c r="U89" i="9"/>
  <c r="Y88" i="9"/>
  <c r="AB85" i="8"/>
  <c r="AC85" i="8" s="1"/>
  <c r="AD85" i="8" s="1"/>
  <c r="AE85" i="8" s="1"/>
  <c r="AA86" i="8" s="1"/>
  <c r="Y86" i="8"/>
  <c r="U87" i="8"/>
  <c r="AB86" i="10" l="1"/>
  <c r="AC86" i="10" s="1"/>
  <c r="AD86" i="10" s="1"/>
  <c r="AE86" i="10" s="1"/>
  <c r="AA87" i="10" s="1"/>
  <c r="U88" i="10"/>
  <c r="Y87" i="10"/>
  <c r="AB85" i="9"/>
  <c r="AC85" i="9" s="1"/>
  <c r="AD85" i="9" s="1"/>
  <c r="AE85" i="9" s="1"/>
  <c r="AA86" i="9" s="1"/>
  <c r="U90" i="9"/>
  <c r="Y89" i="9"/>
  <c r="AB86" i="8"/>
  <c r="AC86" i="8" s="1"/>
  <c r="AD86" i="8" s="1"/>
  <c r="AE86" i="8" s="1"/>
  <c r="AA87" i="8" s="1"/>
  <c r="U88" i="8"/>
  <c r="Y87" i="8"/>
  <c r="AB87" i="10" l="1"/>
  <c r="AC87" i="10" s="1"/>
  <c r="AD87" i="10" s="1"/>
  <c r="AE87" i="10" s="1"/>
  <c r="AA88" i="10" s="1"/>
  <c r="U89" i="10"/>
  <c r="Y88" i="10"/>
  <c r="AB86" i="9"/>
  <c r="AC86" i="9" s="1"/>
  <c r="AD86" i="9" s="1"/>
  <c r="AE86" i="9" s="1"/>
  <c r="AA87" i="9" s="1"/>
  <c r="Y90" i="9"/>
  <c r="U91" i="9"/>
  <c r="AB87" i="8"/>
  <c r="AC87" i="8" s="1"/>
  <c r="AD87" i="8" s="1"/>
  <c r="AE87" i="8" s="1"/>
  <c r="AA88" i="8" s="1"/>
  <c r="Y88" i="8"/>
  <c r="U89" i="8"/>
  <c r="AB88" i="10" l="1"/>
  <c r="AC88" i="10" s="1"/>
  <c r="Y89" i="10"/>
  <c r="U90" i="10"/>
  <c r="AD88" i="10"/>
  <c r="AE88" i="10" s="1"/>
  <c r="AA89" i="10" s="1"/>
  <c r="AB87" i="9"/>
  <c r="AC87" i="9" s="1"/>
  <c r="AD87" i="9" s="1"/>
  <c r="AE87" i="9" s="1"/>
  <c r="AA88" i="9" s="1"/>
  <c r="U92" i="9"/>
  <c r="Y91" i="9"/>
  <c r="AB88" i="8"/>
  <c r="AC88" i="8" s="1"/>
  <c r="AD88" i="8" s="1"/>
  <c r="AE88" i="8" s="1"/>
  <c r="AA89" i="8" s="1"/>
  <c r="Y89" i="8"/>
  <c r="U90" i="8"/>
  <c r="AB89" i="10" l="1"/>
  <c r="AC89" i="10" s="1"/>
  <c r="AD89" i="10" s="1"/>
  <c r="AE89" i="10" s="1"/>
  <c r="AA90" i="10" s="1"/>
  <c r="U91" i="10"/>
  <c r="Y90" i="10"/>
  <c r="AB88" i="9"/>
  <c r="AC88" i="9" s="1"/>
  <c r="AD88" i="9" s="1"/>
  <c r="AE88" i="9" s="1"/>
  <c r="AA89" i="9" s="1"/>
  <c r="U93" i="9"/>
  <c r="Y92" i="9"/>
  <c r="AB89" i="8"/>
  <c r="AC89" i="8" s="1"/>
  <c r="AD89" i="8" s="1"/>
  <c r="AE89" i="8" s="1"/>
  <c r="AA90" i="8" s="1"/>
  <c r="Y90" i="8"/>
  <c r="U91" i="8"/>
  <c r="AB90" i="10" l="1"/>
  <c r="AC90" i="10" s="1"/>
  <c r="AD90" i="10" s="1"/>
  <c r="AE90" i="10" s="1"/>
  <c r="AA91" i="10" s="1"/>
  <c r="U92" i="10"/>
  <c r="Y91" i="10"/>
  <c r="AB89" i="9"/>
  <c r="AC89" i="9" s="1"/>
  <c r="AD89" i="9" s="1"/>
  <c r="AE89" i="9" s="1"/>
  <c r="AA90" i="9" s="1"/>
  <c r="U94" i="9"/>
  <c r="Y93" i="9"/>
  <c r="AB90" i="8"/>
  <c r="AC90" i="8" s="1"/>
  <c r="AD90" i="8" s="1"/>
  <c r="AE90" i="8" s="1"/>
  <c r="AA91" i="8" s="1"/>
  <c r="U92" i="8"/>
  <c r="Y91" i="8"/>
  <c r="AB91" i="10" l="1"/>
  <c r="AC91" i="10" s="1"/>
  <c r="AD91" i="10" s="1"/>
  <c r="AE91" i="10" s="1"/>
  <c r="AA92" i="10" s="1"/>
  <c r="U93" i="10"/>
  <c r="Y92" i="10"/>
  <c r="AB90" i="9"/>
  <c r="AC90" i="9" s="1"/>
  <c r="AD90" i="9" s="1"/>
  <c r="AE90" i="9" s="1"/>
  <c r="AA91" i="9" s="1"/>
  <c r="U95" i="9"/>
  <c r="Y94" i="9"/>
  <c r="AB91" i="8"/>
  <c r="AC91" i="8" s="1"/>
  <c r="AD91" i="8" s="1"/>
  <c r="AE91" i="8" s="1"/>
  <c r="AA92" i="8" s="1"/>
  <c r="Y92" i="8"/>
  <c r="U93" i="8"/>
  <c r="AB92" i="10" l="1"/>
  <c r="AC92" i="10" s="1"/>
  <c r="Y93" i="10"/>
  <c r="U94" i="10"/>
  <c r="AD92" i="10"/>
  <c r="AE92" i="10" s="1"/>
  <c r="AA93" i="10" s="1"/>
  <c r="AB91" i="9"/>
  <c r="AC91" i="9" s="1"/>
  <c r="AD91" i="9" s="1"/>
  <c r="AE91" i="9" s="1"/>
  <c r="AA92" i="9" s="1"/>
  <c r="U96" i="9"/>
  <c r="Y95" i="9"/>
  <c r="AB92" i="8"/>
  <c r="AC92" i="8" s="1"/>
  <c r="AD92" i="8" s="1"/>
  <c r="AE92" i="8" s="1"/>
  <c r="AA93" i="8" s="1"/>
  <c r="Y93" i="8"/>
  <c r="U94" i="8"/>
  <c r="AB93" i="10" l="1"/>
  <c r="AC93" i="10" s="1"/>
  <c r="AD93" i="10" s="1"/>
  <c r="AE93" i="10" s="1"/>
  <c r="AA94" i="10" s="1"/>
  <c r="U95" i="10"/>
  <c r="Y94" i="10"/>
  <c r="AB92" i="9"/>
  <c r="AC92" i="9" s="1"/>
  <c r="AD92" i="9" s="1"/>
  <c r="AE92" i="9" s="1"/>
  <c r="AA93" i="9" s="1"/>
  <c r="U97" i="9"/>
  <c r="Y96" i="9"/>
  <c r="AB93" i="8"/>
  <c r="AC93" i="8" s="1"/>
  <c r="AD93" i="8" s="1"/>
  <c r="AE93" i="8" s="1"/>
  <c r="AA94" i="8" s="1"/>
  <c r="Y94" i="8"/>
  <c r="U95" i="8"/>
  <c r="AB94" i="10" l="1"/>
  <c r="AC94" i="10" s="1"/>
  <c r="AD94" i="10" s="1"/>
  <c r="AE94" i="10" s="1"/>
  <c r="AA95" i="10" s="1"/>
  <c r="U96" i="10"/>
  <c r="Y95" i="10"/>
  <c r="AB93" i="9"/>
  <c r="AC93" i="9" s="1"/>
  <c r="AD93" i="9" s="1"/>
  <c r="AE93" i="9" s="1"/>
  <c r="AA94" i="9" s="1"/>
  <c r="U98" i="9"/>
  <c r="Y97" i="9"/>
  <c r="AB94" i="8"/>
  <c r="AC94" i="8" s="1"/>
  <c r="AD94" i="8" s="1"/>
  <c r="AE94" i="8" s="1"/>
  <c r="AA95" i="8" s="1"/>
  <c r="U96" i="8"/>
  <c r="Y95" i="8"/>
  <c r="AB95" i="10" l="1"/>
  <c r="AC95" i="10" s="1"/>
  <c r="AD95" i="10" s="1"/>
  <c r="AE95" i="10" s="1"/>
  <c r="AA96" i="10" s="1"/>
  <c r="U97" i="10"/>
  <c r="Y96" i="10"/>
  <c r="AB94" i="9"/>
  <c r="AC94" i="9" s="1"/>
  <c r="AD94" i="9" s="1"/>
  <c r="AE94" i="9" s="1"/>
  <c r="AA95" i="9" s="1"/>
  <c r="Y98" i="9"/>
  <c r="U99" i="9"/>
  <c r="AB95" i="8"/>
  <c r="AC95" i="8" s="1"/>
  <c r="AD95" i="8" s="1"/>
  <c r="AE95" i="8" s="1"/>
  <c r="AA96" i="8" s="1"/>
  <c r="Y96" i="8"/>
  <c r="U97" i="8"/>
  <c r="AB96" i="10" l="1"/>
  <c r="AC96" i="10" s="1"/>
  <c r="AD96" i="10" s="1"/>
  <c r="AE96" i="10" s="1"/>
  <c r="AA97" i="10" s="1"/>
  <c r="Y97" i="10"/>
  <c r="U98" i="10"/>
  <c r="AB95" i="9"/>
  <c r="AC95" i="9" s="1"/>
  <c r="AD95" i="9" s="1"/>
  <c r="AE95" i="9" s="1"/>
  <c r="AA96" i="9" s="1"/>
  <c r="U100" i="9"/>
  <c r="Y99" i="9"/>
  <c r="AB96" i="8"/>
  <c r="AC96" i="8" s="1"/>
  <c r="AD96" i="8" s="1"/>
  <c r="AE96" i="8" s="1"/>
  <c r="AA97" i="8" s="1"/>
  <c r="Y97" i="8"/>
  <c r="U98" i="8"/>
  <c r="AB97" i="10" l="1"/>
  <c r="AC97" i="10" s="1"/>
  <c r="AD97" i="10" s="1"/>
  <c r="AE97" i="10" s="1"/>
  <c r="AA98" i="10" s="1"/>
  <c r="U99" i="10"/>
  <c r="Y98" i="10"/>
  <c r="AB96" i="9"/>
  <c r="AC96" i="9" s="1"/>
  <c r="AD96" i="9" s="1"/>
  <c r="AE96" i="9" s="1"/>
  <c r="AA97" i="9" s="1"/>
  <c r="U101" i="9"/>
  <c r="Y100" i="9"/>
  <c r="AB97" i="8"/>
  <c r="AC97" i="8" s="1"/>
  <c r="AD97" i="8" s="1"/>
  <c r="AE97" i="8" s="1"/>
  <c r="AA98" i="8" s="1"/>
  <c r="Y98" i="8"/>
  <c r="U99" i="8"/>
  <c r="AB98" i="10" l="1"/>
  <c r="AC98" i="10" s="1"/>
  <c r="AD98" i="10" s="1"/>
  <c r="AE98" i="10" s="1"/>
  <c r="AA99" i="10" s="1"/>
  <c r="U100" i="10"/>
  <c r="Y99" i="10"/>
  <c r="AB97" i="9"/>
  <c r="AC97" i="9" s="1"/>
  <c r="AD97" i="9" s="1"/>
  <c r="AE97" i="9" s="1"/>
  <c r="AA98" i="9" s="1"/>
  <c r="Y101" i="9"/>
  <c r="U102" i="9"/>
  <c r="AB98" i="8"/>
  <c r="AC98" i="8" s="1"/>
  <c r="AD98" i="8" s="1"/>
  <c r="AE98" i="8" s="1"/>
  <c r="AA99" i="8" s="1"/>
  <c r="U100" i="8"/>
  <c r="Y99" i="8"/>
  <c r="AB99" i="10" l="1"/>
  <c r="AC99" i="10" s="1"/>
  <c r="AD99" i="10" s="1"/>
  <c r="AE99" i="10" s="1"/>
  <c r="AA100" i="10" s="1"/>
  <c r="U101" i="10"/>
  <c r="Y100" i="10"/>
  <c r="AB98" i="9"/>
  <c r="AC98" i="9" s="1"/>
  <c r="AD98" i="9" s="1"/>
  <c r="AE98" i="9" s="1"/>
  <c r="U103" i="9"/>
  <c r="Y102" i="9"/>
  <c r="AB99" i="8"/>
  <c r="AC99" i="8" s="1"/>
  <c r="AD99" i="8" s="1"/>
  <c r="AE99" i="8" s="1"/>
  <c r="AA100" i="8" s="1"/>
  <c r="Y100" i="8"/>
  <c r="U101" i="8"/>
  <c r="AB100" i="10" l="1"/>
  <c r="AC100" i="10" s="1"/>
  <c r="AD100" i="10" s="1"/>
  <c r="AE100" i="10" s="1"/>
  <c r="AA101" i="10" s="1"/>
  <c r="U102" i="10"/>
  <c r="Y101" i="10"/>
  <c r="AA99" i="9"/>
  <c r="U104" i="9"/>
  <c r="Y103" i="9"/>
  <c r="AB100" i="8"/>
  <c r="AC100" i="8" s="1"/>
  <c r="AD100" i="8" s="1"/>
  <c r="AE100" i="8" s="1"/>
  <c r="AA101" i="8" s="1"/>
  <c r="Y101" i="8"/>
  <c r="U102" i="8"/>
  <c r="AB101" i="10" l="1"/>
  <c r="AC101" i="10" s="1"/>
  <c r="AD101" i="10" s="1"/>
  <c r="AE101" i="10" s="1"/>
  <c r="AA102" i="10" s="1"/>
  <c r="Y102" i="10"/>
  <c r="U103" i="10"/>
  <c r="U105" i="9"/>
  <c r="Y104" i="9"/>
  <c r="AB99" i="9"/>
  <c r="AC99" i="9" s="1"/>
  <c r="AD99" i="9" s="1"/>
  <c r="AE99" i="9" s="1"/>
  <c r="AA100" i="9" s="1"/>
  <c r="AB101" i="8"/>
  <c r="AC101" i="8" s="1"/>
  <c r="AD101" i="8" s="1"/>
  <c r="AE101" i="8" s="1"/>
  <c r="AA102" i="8" s="1"/>
  <c r="Y102" i="8"/>
  <c r="U103" i="8"/>
  <c r="AB102" i="10" l="1"/>
  <c r="AC102" i="10" s="1"/>
  <c r="AD102" i="10" s="1"/>
  <c r="AE102" i="10" s="1"/>
  <c r="AA103" i="10" s="1"/>
  <c r="U104" i="10"/>
  <c r="Y103" i="10"/>
  <c r="AB100" i="9"/>
  <c r="AC100" i="9" s="1"/>
  <c r="AD100" i="9" s="1"/>
  <c r="AE100" i="9" s="1"/>
  <c r="AA101" i="9" s="1"/>
  <c r="Y105" i="9"/>
  <c r="U106" i="9"/>
  <c r="AB102" i="8"/>
  <c r="AC102" i="8" s="1"/>
  <c r="AD102" i="8" s="1"/>
  <c r="AE102" i="8" s="1"/>
  <c r="AA103" i="8" s="1"/>
  <c r="U104" i="8"/>
  <c r="Y103" i="8"/>
  <c r="AB103" i="10" l="1"/>
  <c r="AC103" i="10" s="1"/>
  <c r="AD103" i="10" s="1"/>
  <c r="AE103" i="10" s="1"/>
  <c r="AA104" i="10" s="1"/>
  <c r="U105" i="10"/>
  <c r="Y104" i="10"/>
  <c r="AB101" i="9"/>
  <c r="AC101" i="9" s="1"/>
  <c r="AD101" i="9" s="1"/>
  <c r="AE101" i="9" s="1"/>
  <c r="AA102" i="9" s="1"/>
  <c r="U107" i="9"/>
  <c r="Y106" i="9"/>
  <c r="AB103" i="8"/>
  <c r="AC103" i="8" s="1"/>
  <c r="AD103" i="8" s="1"/>
  <c r="AE103" i="8" s="1"/>
  <c r="AA104" i="8" s="1"/>
  <c r="U105" i="8"/>
  <c r="Y104" i="8"/>
  <c r="AB104" i="10" l="1"/>
  <c r="AC104" i="10" s="1"/>
  <c r="AD104" i="10" s="1"/>
  <c r="AE104" i="10" s="1"/>
  <c r="AA105" i="10" s="1"/>
  <c r="U106" i="10"/>
  <c r="Y105" i="10"/>
  <c r="AB102" i="9"/>
  <c r="AC102" i="9" s="1"/>
  <c r="AD102" i="9" s="1"/>
  <c r="AE102" i="9" s="1"/>
  <c r="AA103" i="9" s="1"/>
  <c r="U108" i="9"/>
  <c r="Y107" i="9"/>
  <c r="AB104" i="8"/>
  <c r="AC104" i="8" s="1"/>
  <c r="AD104" i="8" s="1"/>
  <c r="AE104" i="8" s="1"/>
  <c r="AA105" i="8" s="1"/>
  <c r="Y105" i="8"/>
  <c r="U106" i="8"/>
  <c r="AB105" i="10" l="1"/>
  <c r="AC105" i="10" s="1"/>
  <c r="AD105" i="10" s="1"/>
  <c r="AE105" i="10" s="1"/>
  <c r="AA106" i="10" s="1"/>
  <c r="U107" i="10"/>
  <c r="Y106" i="10"/>
  <c r="AB103" i="9"/>
  <c r="AC103" i="9" s="1"/>
  <c r="AD103" i="9" s="1"/>
  <c r="AE103" i="9" s="1"/>
  <c r="AA104" i="9" s="1"/>
  <c r="U109" i="9"/>
  <c r="Y108" i="9"/>
  <c r="AB105" i="8"/>
  <c r="AC105" i="8" s="1"/>
  <c r="AD105" i="8" s="1"/>
  <c r="AE105" i="8" s="1"/>
  <c r="AA106" i="8" s="1"/>
  <c r="Y106" i="8"/>
  <c r="U107" i="8"/>
  <c r="AB106" i="10" l="1"/>
  <c r="AC106" i="10" s="1"/>
  <c r="AD106" i="10" s="1"/>
  <c r="AE106" i="10" s="1"/>
  <c r="AA107" i="10" s="1"/>
  <c r="U108" i="10"/>
  <c r="Y107" i="10"/>
  <c r="AB104" i="9"/>
  <c r="AC104" i="9" s="1"/>
  <c r="AD104" i="9" s="1"/>
  <c r="AE104" i="9" s="1"/>
  <c r="AA105" i="9" s="1"/>
  <c r="Y109" i="9"/>
  <c r="U110" i="9"/>
  <c r="AB106" i="8"/>
  <c r="AC106" i="8" s="1"/>
  <c r="AD106" i="8" s="1"/>
  <c r="AE106" i="8" s="1"/>
  <c r="AA107" i="8" s="1"/>
  <c r="Y107" i="8"/>
  <c r="U108" i="8"/>
  <c r="AB107" i="10" l="1"/>
  <c r="AC107" i="10" s="1"/>
  <c r="AD107" i="10" s="1"/>
  <c r="AE107" i="10" s="1"/>
  <c r="AA108" i="10" s="1"/>
  <c r="U109" i="10"/>
  <c r="Y108" i="10"/>
  <c r="AB105" i="9"/>
  <c r="AC105" i="9" s="1"/>
  <c r="AD105" i="9" s="1"/>
  <c r="AE105" i="9" s="1"/>
  <c r="AA106" i="9" s="1"/>
  <c r="U111" i="9"/>
  <c r="Y110" i="9"/>
  <c r="AB107" i="8"/>
  <c r="AC107" i="8" s="1"/>
  <c r="AD107" i="8" s="1"/>
  <c r="AE107" i="8" s="1"/>
  <c r="AA108" i="8" s="1"/>
  <c r="U109" i="8"/>
  <c r="Y108" i="8"/>
  <c r="AB108" i="10" l="1"/>
  <c r="AC108" i="10" s="1"/>
  <c r="AD108" i="10" s="1"/>
  <c r="AE108" i="10" s="1"/>
  <c r="AA109" i="10" s="1"/>
  <c r="U110" i="10"/>
  <c r="Y109" i="10"/>
  <c r="AB106" i="9"/>
  <c r="AC106" i="9" s="1"/>
  <c r="AD106" i="9" s="1"/>
  <c r="AE106" i="9" s="1"/>
  <c r="AA107" i="9" s="1"/>
  <c r="U112" i="9"/>
  <c r="Y111" i="9"/>
  <c r="AB108" i="8"/>
  <c r="AC108" i="8" s="1"/>
  <c r="AD108" i="8" s="1"/>
  <c r="AE108" i="8" s="1"/>
  <c r="AA109" i="8" s="1"/>
  <c r="U110" i="8"/>
  <c r="Y109" i="8"/>
  <c r="AB109" i="10" l="1"/>
  <c r="AC109" i="10" s="1"/>
  <c r="AD109" i="10" s="1"/>
  <c r="AE109" i="10" s="1"/>
  <c r="AA110" i="10" s="1"/>
  <c r="Y110" i="10"/>
  <c r="U111" i="10"/>
  <c r="AB107" i="9"/>
  <c r="AC107" i="9" s="1"/>
  <c r="AD107" i="9" s="1"/>
  <c r="AE107" i="9" s="1"/>
  <c r="AA108" i="9" s="1"/>
  <c r="U113" i="9"/>
  <c r="Y112" i="9"/>
  <c r="AB109" i="8"/>
  <c r="AC109" i="8" s="1"/>
  <c r="AD109" i="8" s="1"/>
  <c r="AE109" i="8" s="1"/>
  <c r="AA110" i="8" s="1"/>
  <c r="Y110" i="8"/>
  <c r="U111" i="8"/>
  <c r="AB110" i="10" l="1"/>
  <c r="AC110" i="10" s="1"/>
  <c r="AD110" i="10" s="1"/>
  <c r="AE110" i="10" s="1"/>
  <c r="AA111" i="10" s="1"/>
  <c r="U112" i="10"/>
  <c r="Y111" i="10"/>
  <c r="AB108" i="9"/>
  <c r="AC108" i="9" s="1"/>
  <c r="AD108" i="9" s="1"/>
  <c r="AE108" i="9" s="1"/>
  <c r="AA109" i="9" s="1"/>
  <c r="Y113" i="9"/>
  <c r="U114" i="9"/>
  <c r="AB110" i="8"/>
  <c r="AC110" i="8" s="1"/>
  <c r="AD110" i="8" s="1"/>
  <c r="AE110" i="8" s="1"/>
  <c r="AA111" i="8" s="1"/>
  <c r="Y111" i="8"/>
  <c r="U112" i="8"/>
  <c r="AB111" i="10" l="1"/>
  <c r="AC111" i="10" s="1"/>
  <c r="AD111" i="10" s="1"/>
  <c r="AE111" i="10" s="1"/>
  <c r="AA112" i="10" s="1"/>
  <c r="U113" i="10"/>
  <c r="Y112" i="10"/>
  <c r="AB109" i="9"/>
  <c r="AC109" i="9" s="1"/>
  <c r="AD109" i="9" s="1"/>
  <c r="AE109" i="9" s="1"/>
  <c r="AA110" i="9" s="1"/>
  <c r="U115" i="9"/>
  <c r="Y114" i="9"/>
  <c r="AB111" i="8"/>
  <c r="AC111" i="8" s="1"/>
  <c r="AD111" i="8" s="1"/>
  <c r="AE111" i="8" s="1"/>
  <c r="AA112" i="8" s="1"/>
  <c r="U113" i="8"/>
  <c r="Y112" i="8"/>
  <c r="AB112" i="10" l="1"/>
  <c r="AC112" i="10" s="1"/>
  <c r="U114" i="10"/>
  <c r="Y113" i="10"/>
  <c r="AD112" i="10"/>
  <c r="AE112" i="10" s="1"/>
  <c r="AA113" i="10" s="1"/>
  <c r="AB110" i="9"/>
  <c r="AC110" i="9" s="1"/>
  <c r="AD110" i="9" s="1"/>
  <c r="AE110" i="9" s="1"/>
  <c r="AA111" i="9" s="1"/>
  <c r="U116" i="9"/>
  <c r="Y115" i="9"/>
  <c r="AB112" i="8"/>
  <c r="AC112" i="8" s="1"/>
  <c r="AD112" i="8" s="1"/>
  <c r="AE112" i="8" s="1"/>
  <c r="AA113" i="8" s="1"/>
  <c r="Y113" i="8"/>
  <c r="U114" i="8"/>
  <c r="AB113" i="10" l="1"/>
  <c r="AC113" i="10" s="1"/>
  <c r="AD113" i="10" s="1"/>
  <c r="AE113" i="10" s="1"/>
  <c r="AA114" i="10" s="1"/>
  <c r="U115" i="10"/>
  <c r="Y114" i="10"/>
  <c r="AB111" i="9"/>
  <c r="AC111" i="9" s="1"/>
  <c r="AD111" i="9" s="1"/>
  <c r="AE111" i="9" s="1"/>
  <c r="AA112" i="9" s="1"/>
  <c r="U117" i="9"/>
  <c r="Y116" i="9"/>
  <c r="AB113" i="8"/>
  <c r="AC113" i="8" s="1"/>
  <c r="AD113" i="8" s="1"/>
  <c r="AE113" i="8" s="1"/>
  <c r="AA114" i="8" s="1"/>
  <c r="Y114" i="8"/>
  <c r="U115" i="8"/>
  <c r="AB114" i="10" l="1"/>
  <c r="AC114" i="10" s="1"/>
  <c r="AD114" i="10" s="1"/>
  <c r="AE114" i="10" s="1"/>
  <c r="U116" i="10"/>
  <c r="Y115" i="10"/>
  <c r="AB112" i="9"/>
  <c r="AC112" i="9" s="1"/>
  <c r="AD112" i="9" s="1"/>
  <c r="AE112" i="9" s="1"/>
  <c r="AA113" i="9" s="1"/>
  <c r="Y117" i="9"/>
  <c r="U118" i="9"/>
  <c r="AB114" i="8"/>
  <c r="AC114" i="8" s="1"/>
  <c r="AD114" i="8" s="1"/>
  <c r="AE114" i="8" s="1"/>
  <c r="Y115" i="8"/>
  <c r="U116" i="8"/>
  <c r="AA115" i="10" l="1"/>
  <c r="R4" i="10"/>
  <c r="U117" i="10"/>
  <c r="Y116" i="10"/>
  <c r="AB113" i="9"/>
  <c r="AC113" i="9" s="1"/>
  <c r="AD113" i="9" s="1"/>
  <c r="AE113" i="9" s="1"/>
  <c r="AA114" i="9" s="1"/>
  <c r="U119" i="9"/>
  <c r="Y118" i="9"/>
  <c r="AA115" i="8"/>
  <c r="AB115" i="8" s="1"/>
  <c r="AC115" i="8" s="1"/>
  <c r="AD115" i="8" s="1"/>
  <c r="AE115" i="8" s="1"/>
  <c r="AA116" i="8" s="1"/>
  <c r="R4" i="8"/>
  <c r="U117" i="8"/>
  <c r="Y116" i="8"/>
  <c r="U118" i="10" l="1"/>
  <c r="Y117" i="10"/>
  <c r="AB115" i="10"/>
  <c r="AC115" i="10" s="1"/>
  <c r="AD115" i="10" s="1"/>
  <c r="AE115" i="10" s="1"/>
  <c r="AA116" i="10" s="1"/>
  <c r="AB114" i="9"/>
  <c r="AC114" i="9" s="1"/>
  <c r="AD114" i="9" s="1"/>
  <c r="AE114" i="9" s="1"/>
  <c r="AA115" i="9" s="1"/>
  <c r="U120" i="9"/>
  <c r="Y119" i="9"/>
  <c r="AB116" i="8"/>
  <c r="AC116" i="8" s="1"/>
  <c r="AD116" i="8" s="1"/>
  <c r="AE116" i="8" s="1"/>
  <c r="AA117" i="8" s="1"/>
  <c r="U118" i="8"/>
  <c r="Y117" i="8"/>
  <c r="AB116" i="10" l="1"/>
  <c r="AC116" i="10" s="1"/>
  <c r="AD116" i="10" s="1"/>
  <c r="AE116" i="10" s="1"/>
  <c r="AA117" i="10" s="1"/>
  <c r="Y118" i="10"/>
  <c r="U119" i="10"/>
  <c r="AB115" i="9"/>
  <c r="AC115" i="9" s="1"/>
  <c r="AD115" i="9" s="1"/>
  <c r="AE115" i="9" s="1"/>
  <c r="AA116" i="9" s="1"/>
  <c r="U121" i="9"/>
  <c r="Y120" i="9"/>
  <c r="AB117" i="8"/>
  <c r="AC117" i="8" s="1"/>
  <c r="AD117" i="8" s="1"/>
  <c r="AE117" i="8" s="1"/>
  <c r="AA118" i="8" s="1"/>
  <c r="Y118" i="8"/>
  <c r="U119" i="8"/>
  <c r="AB117" i="10" l="1"/>
  <c r="AC117" i="10" s="1"/>
  <c r="AD117" i="10" s="1"/>
  <c r="AE117" i="10" s="1"/>
  <c r="AA118" i="10" s="1"/>
  <c r="U120" i="10"/>
  <c r="Y119" i="10"/>
  <c r="AB116" i="9"/>
  <c r="AC116" i="9" s="1"/>
  <c r="AD116" i="9" s="1"/>
  <c r="AE116" i="9" s="1"/>
  <c r="AA117" i="9" s="1"/>
  <c r="Y121" i="9"/>
  <c r="U122" i="9"/>
  <c r="AB118" i="8"/>
  <c r="AC118" i="8" s="1"/>
  <c r="AD118" i="8" s="1"/>
  <c r="AE118" i="8" s="1"/>
  <c r="AA119" i="8" s="1"/>
  <c r="Y119" i="8"/>
  <c r="U120" i="8"/>
  <c r="AB118" i="10" l="1"/>
  <c r="AC118" i="10" s="1"/>
  <c r="AD118" i="10" s="1"/>
  <c r="AE118" i="10" s="1"/>
  <c r="AA119" i="10" s="1"/>
  <c r="U121" i="10"/>
  <c r="Y120" i="10"/>
  <c r="AB117" i="9"/>
  <c r="AC117" i="9" s="1"/>
  <c r="AD117" i="9" s="1"/>
  <c r="AE117" i="9" s="1"/>
  <c r="AA118" i="9" s="1"/>
  <c r="U123" i="9"/>
  <c r="Y122" i="9"/>
  <c r="AB119" i="8"/>
  <c r="AC119" i="8" s="1"/>
  <c r="AD119" i="8" s="1"/>
  <c r="AE119" i="8" s="1"/>
  <c r="AA120" i="8" s="1"/>
  <c r="U121" i="8"/>
  <c r="Y120" i="8"/>
  <c r="AB119" i="10" l="1"/>
  <c r="AC119" i="10" s="1"/>
  <c r="AD119" i="10" s="1"/>
  <c r="AE119" i="10" s="1"/>
  <c r="AA120" i="10" s="1"/>
  <c r="U122" i="10"/>
  <c r="Y121" i="10"/>
  <c r="AB118" i="9"/>
  <c r="AC118" i="9" s="1"/>
  <c r="AD118" i="9" s="1"/>
  <c r="AE118" i="9" s="1"/>
  <c r="AA119" i="9" s="1"/>
  <c r="U124" i="9"/>
  <c r="Y123" i="9"/>
  <c r="AB120" i="8"/>
  <c r="AC120" i="8" s="1"/>
  <c r="AD120" i="8" s="1"/>
  <c r="AE120" i="8" s="1"/>
  <c r="AA121" i="8" s="1"/>
  <c r="Y121" i="8"/>
  <c r="U122" i="8"/>
  <c r="AB120" i="10" l="1"/>
  <c r="AC120" i="10" s="1"/>
  <c r="AD120" i="10" s="1"/>
  <c r="AE120" i="10" s="1"/>
  <c r="AA121" i="10" s="1"/>
  <c r="Y122" i="10"/>
  <c r="U123" i="10"/>
  <c r="AB119" i="9"/>
  <c r="AC119" i="9" s="1"/>
  <c r="AD119" i="9" s="1"/>
  <c r="AE119" i="9" s="1"/>
  <c r="AA120" i="9" s="1"/>
  <c r="U125" i="9"/>
  <c r="Y124" i="9"/>
  <c r="AB121" i="8"/>
  <c r="AC121" i="8" s="1"/>
  <c r="AD121" i="8" s="1"/>
  <c r="AE121" i="8" s="1"/>
  <c r="AA122" i="8" s="1"/>
  <c r="Y122" i="8"/>
  <c r="U123" i="8"/>
  <c r="AB121" i="10" l="1"/>
  <c r="AC121" i="10" s="1"/>
  <c r="AD121" i="10" s="1"/>
  <c r="AE121" i="10" s="1"/>
  <c r="AA122" i="10" s="1"/>
  <c r="U124" i="10"/>
  <c r="Y123" i="10"/>
  <c r="AB120" i="9"/>
  <c r="AC120" i="9" s="1"/>
  <c r="AD120" i="9" s="1"/>
  <c r="AE120" i="9" s="1"/>
  <c r="AA121" i="9" s="1"/>
  <c r="U126" i="9"/>
  <c r="Y125" i="9"/>
  <c r="AB122" i="8"/>
  <c r="AC122" i="8" s="1"/>
  <c r="AD122" i="8" s="1"/>
  <c r="AE122" i="8" s="1"/>
  <c r="AA123" i="8" s="1"/>
  <c r="Y123" i="8"/>
  <c r="U124" i="8"/>
  <c r="AB122" i="10" l="1"/>
  <c r="AC122" i="10" s="1"/>
  <c r="AD122" i="10" s="1"/>
  <c r="AE122" i="10" s="1"/>
  <c r="AA123" i="10" s="1"/>
  <c r="U125" i="10"/>
  <c r="Y124" i="10"/>
  <c r="AB121" i="9"/>
  <c r="AC121" i="9" s="1"/>
  <c r="AD121" i="9" s="1"/>
  <c r="AE121" i="9" s="1"/>
  <c r="AA122" i="9" s="1"/>
  <c r="Y126" i="9"/>
  <c r="U127" i="9"/>
  <c r="AB123" i="8"/>
  <c r="AC123" i="8" s="1"/>
  <c r="AD123" i="8" s="1"/>
  <c r="AE123" i="8" s="1"/>
  <c r="AA124" i="8" s="1"/>
  <c r="U125" i="8"/>
  <c r="Y124" i="8"/>
  <c r="AB123" i="10" l="1"/>
  <c r="AC123" i="10" s="1"/>
  <c r="AD123" i="10" s="1"/>
  <c r="AE123" i="10" s="1"/>
  <c r="AA124" i="10" s="1"/>
  <c r="U126" i="10"/>
  <c r="Y125" i="10"/>
  <c r="AB122" i="9"/>
  <c r="AC122" i="9" s="1"/>
  <c r="AD122" i="9" s="1"/>
  <c r="AE122" i="9" s="1"/>
  <c r="AA123" i="9" s="1"/>
  <c r="U128" i="9"/>
  <c r="Y127" i="9"/>
  <c r="AB124" i="8"/>
  <c r="AC124" i="8" s="1"/>
  <c r="AD124" i="8" s="1"/>
  <c r="AE124" i="8" s="1"/>
  <c r="AA125" i="8" s="1"/>
  <c r="U126" i="8"/>
  <c r="Y125" i="8"/>
  <c r="AB124" i="10" l="1"/>
  <c r="AC124" i="10" s="1"/>
  <c r="AD124" i="10" s="1"/>
  <c r="AE124" i="10" s="1"/>
  <c r="AA125" i="10" s="1"/>
  <c r="Y126" i="10"/>
  <c r="U127" i="10"/>
  <c r="AB123" i="9"/>
  <c r="AC123" i="9" s="1"/>
  <c r="AD123" i="9" s="1"/>
  <c r="AE123" i="9" s="1"/>
  <c r="AA124" i="9" s="1"/>
  <c r="U129" i="9"/>
  <c r="Y128" i="9"/>
  <c r="AB125" i="8"/>
  <c r="AC125" i="8" s="1"/>
  <c r="AD125" i="8" s="1"/>
  <c r="AE125" i="8" s="1"/>
  <c r="AA126" i="8" s="1"/>
  <c r="Y126" i="8"/>
  <c r="U127" i="8"/>
  <c r="AB125" i="10" l="1"/>
  <c r="AC125" i="10" s="1"/>
  <c r="AD125" i="10" s="1"/>
  <c r="AE125" i="10" s="1"/>
  <c r="AA126" i="10" s="1"/>
  <c r="U128" i="10"/>
  <c r="Y127" i="10"/>
  <c r="AB124" i="9"/>
  <c r="AC124" i="9" s="1"/>
  <c r="AD124" i="9" s="1"/>
  <c r="AE124" i="9" s="1"/>
  <c r="AA125" i="9" s="1"/>
  <c r="U130" i="9"/>
  <c r="Y129" i="9"/>
  <c r="AB126" i="8"/>
  <c r="AC126" i="8" s="1"/>
  <c r="AD126" i="8" s="1"/>
  <c r="AE126" i="8" s="1"/>
  <c r="AA127" i="8" s="1"/>
  <c r="Y127" i="8"/>
  <c r="U128" i="8"/>
  <c r="AB126" i="10" l="1"/>
  <c r="AC126" i="10" s="1"/>
  <c r="AD126" i="10" s="1"/>
  <c r="AE126" i="10" s="1"/>
  <c r="AA127" i="10" s="1"/>
  <c r="U129" i="10"/>
  <c r="Y128" i="10"/>
  <c r="AB125" i="9"/>
  <c r="AC125" i="9" s="1"/>
  <c r="AD125" i="9" s="1"/>
  <c r="AE125" i="9" s="1"/>
  <c r="AA126" i="9" s="1"/>
  <c r="U131" i="9"/>
  <c r="Y130" i="9"/>
  <c r="AB127" i="8"/>
  <c r="AC127" i="8" s="1"/>
  <c r="AD127" i="8" s="1"/>
  <c r="AE127" i="8" s="1"/>
  <c r="AA128" i="8" s="1"/>
  <c r="U129" i="8"/>
  <c r="Y128" i="8"/>
  <c r="AB127" i="10" l="1"/>
  <c r="AC127" i="10" s="1"/>
  <c r="AD127" i="10" s="1"/>
  <c r="AE127" i="10" s="1"/>
  <c r="AA128" i="10" s="1"/>
  <c r="U130" i="10"/>
  <c r="Y129" i="10"/>
  <c r="AB126" i="9"/>
  <c r="AC126" i="9" s="1"/>
  <c r="AD126" i="9" s="1"/>
  <c r="AE126" i="9" s="1"/>
  <c r="AA127" i="9" s="1"/>
  <c r="U132" i="9"/>
  <c r="Y131" i="9"/>
  <c r="AB128" i="8"/>
  <c r="AC128" i="8" s="1"/>
  <c r="AD128" i="8" s="1"/>
  <c r="AE128" i="8" s="1"/>
  <c r="AA129" i="8" s="1"/>
  <c r="Y129" i="8"/>
  <c r="U130" i="8"/>
  <c r="AB128" i="10" l="1"/>
  <c r="AC128" i="10" s="1"/>
  <c r="AD128" i="10" s="1"/>
  <c r="AE128" i="10" s="1"/>
  <c r="AA129" i="10" s="1"/>
  <c r="Y130" i="10"/>
  <c r="U131" i="10"/>
  <c r="AB127" i="9"/>
  <c r="AC127" i="9" s="1"/>
  <c r="AD127" i="9" s="1"/>
  <c r="AE127" i="9" s="1"/>
  <c r="AA128" i="9" s="1"/>
  <c r="U133" i="9"/>
  <c r="Y132" i="9"/>
  <c r="AB129" i="8"/>
  <c r="AC129" i="8" s="1"/>
  <c r="AD129" i="8" s="1"/>
  <c r="AE129" i="8" s="1"/>
  <c r="AA130" i="8" s="1"/>
  <c r="Y130" i="8"/>
  <c r="U131" i="8"/>
  <c r="AB129" i="10" l="1"/>
  <c r="AC129" i="10" s="1"/>
  <c r="AD129" i="10" s="1"/>
  <c r="AE129" i="10" s="1"/>
  <c r="AA130" i="10" s="1"/>
  <c r="U132" i="10"/>
  <c r="Y131" i="10"/>
  <c r="AB128" i="9"/>
  <c r="AC128" i="9" s="1"/>
  <c r="AD128" i="9" s="1"/>
  <c r="AE128" i="9" s="1"/>
  <c r="AA129" i="9" s="1"/>
  <c r="U134" i="9"/>
  <c r="Y133" i="9"/>
  <c r="AB130" i="8"/>
  <c r="AC130" i="8" s="1"/>
  <c r="AD130" i="8" s="1"/>
  <c r="AE130" i="8" s="1"/>
  <c r="AA131" i="8" s="1"/>
  <c r="Y131" i="8"/>
  <c r="U132" i="8"/>
  <c r="AB130" i="10" l="1"/>
  <c r="AC130" i="10" s="1"/>
  <c r="AD130" i="10" s="1"/>
  <c r="AE130" i="10" s="1"/>
  <c r="AA131" i="10" s="1"/>
  <c r="U133" i="10"/>
  <c r="Y132" i="10"/>
  <c r="AB129" i="9"/>
  <c r="AC129" i="9" s="1"/>
  <c r="AD129" i="9" s="1"/>
  <c r="AE129" i="9" s="1"/>
  <c r="AA130" i="9" s="1"/>
  <c r="Y134" i="9"/>
  <c r="U135" i="9"/>
  <c r="AB131" i="8"/>
  <c r="AC131" i="8" s="1"/>
  <c r="AD131" i="8" s="1"/>
  <c r="AE131" i="8" s="1"/>
  <c r="AA132" i="8" s="1"/>
  <c r="U133" i="8"/>
  <c r="Y132" i="8"/>
  <c r="AB131" i="10" l="1"/>
  <c r="AC131" i="10" s="1"/>
  <c r="AD131" i="10" s="1"/>
  <c r="AE131" i="10" s="1"/>
  <c r="AA132" i="10" s="1"/>
  <c r="U134" i="10"/>
  <c r="Y133" i="10"/>
  <c r="AB130" i="9"/>
  <c r="AC130" i="9" s="1"/>
  <c r="AD130" i="9" s="1"/>
  <c r="AE130" i="9" s="1"/>
  <c r="AA131" i="9" s="1"/>
  <c r="U136" i="9"/>
  <c r="Y135" i="9"/>
  <c r="AB132" i="8"/>
  <c r="AC132" i="8" s="1"/>
  <c r="AD132" i="8" s="1"/>
  <c r="AE132" i="8" s="1"/>
  <c r="AA133" i="8" s="1"/>
  <c r="Y133" i="8"/>
  <c r="U134" i="8"/>
  <c r="AB132" i="10" l="1"/>
  <c r="AC132" i="10" s="1"/>
  <c r="AD132" i="10" s="1"/>
  <c r="AE132" i="10" s="1"/>
  <c r="AA133" i="10" s="1"/>
  <c r="U135" i="10"/>
  <c r="Y134" i="10"/>
  <c r="AB131" i="9"/>
  <c r="AC131" i="9" s="1"/>
  <c r="AD131" i="9" s="1"/>
  <c r="AE131" i="9" s="1"/>
  <c r="AA132" i="9" s="1"/>
  <c r="U137" i="9"/>
  <c r="Y136" i="9"/>
  <c r="AB133" i="8"/>
  <c r="AC133" i="8" s="1"/>
  <c r="AD133" i="8" s="1"/>
  <c r="AE133" i="8" s="1"/>
  <c r="AA134" i="8" s="1"/>
  <c r="Y134" i="8"/>
  <c r="U135" i="8"/>
  <c r="AB133" i="10" l="1"/>
  <c r="AC133" i="10" s="1"/>
  <c r="AD133" i="10" s="1"/>
  <c r="AE133" i="10" s="1"/>
  <c r="AA134" i="10" s="1"/>
  <c r="U136" i="10"/>
  <c r="Y135" i="10"/>
  <c r="AB132" i="9"/>
  <c r="AC132" i="9" s="1"/>
  <c r="AD132" i="9" s="1"/>
  <c r="AE132" i="9" s="1"/>
  <c r="AA133" i="9" s="1"/>
  <c r="U138" i="9"/>
  <c r="Y137" i="9"/>
  <c r="AB134" i="8"/>
  <c r="AC134" i="8" s="1"/>
  <c r="AD134" i="8" s="1"/>
  <c r="AE134" i="8" s="1"/>
  <c r="AA135" i="8" s="1"/>
  <c r="Y135" i="8"/>
  <c r="U136" i="8"/>
  <c r="AB134" i="10" l="1"/>
  <c r="AC134" i="10" s="1"/>
  <c r="AD134" i="10" s="1"/>
  <c r="AE134" i="10" s="1"/>
  <c r="AA135" i="10" s="1"/>
  <c r="Y136" i="10"/>
  <c r="U137" i="10"/>
  <c r="AB133" i="9"/>
  <c r="AC133" i="9" s="1"/>
  <c r="AD133" i="9" s="1"/>
  <c r="AE133" i="9" s="1"/>
  <c r="AA134" i="9" s="1"/>
  <c r="U139" i="9"/>
  <c r="Y138" i="9"/>
  <c r="AB135" i="8"/>
  <c r="AC135" i="8" s="1"/>
  <c r="AD135" i="8" s="1"/>
  <c r="AE135" i="8" s="1"/>
  <c r="AA136" i="8" s="1"/>
  <c r="U137" i="8"/>
  <c r="Y136" i="8"/>
  <c r="AB135" i="10" l="1"/>
  <c r="AC135" i="10" s="1"/>
  <c r="AD135" i="10" s="1"/>
  <c r="AE135" i="10" s="1"/>
  <c r="AA136" i="10" s="1"/>
  <c r="U138" i="10"/>
  <c r="Y137" i="10"/>
  <c r="AB134" i="9"/>
  <c r="AC134" i="9" s="1"/>
  <c r="AD134" i="9" s="1"/>
  <c r="AE134" i="9" s="1"/>
  <c r="AA135" i="9" s="1"/>
  <c r="Y139" i="9"/>
  <c r="U140" i="9"/>
  <c r="AB136" i="8"/>
  <c r="AC136" i="8" s="1"/>
  <c r="AD136" i="8" s="1"/>
  <c r="AE136" i="8" s="1"/>
  <c r="AA137" i="8" s="1"/>
  <c r="Y137" i="8"/>
  <c r="U138" i="8"/>
  <c r="AB136" i="10" l="1"/>
  <c r="AC136" i="10" s="1"/>
  <c r="AD136" i="10" s="1"/>
  <c r="AE136" i="10" s="1"/>
  <c r="AA137" i="10" s="1"/>
  <c r="U139" i="10"/>
  <c r="Y138" i="10"/>
  <c r="AB135" i="9"/>
  <c r="AC135" i="9" s="1"/>
  <c r="AD135" i="9" s="1"/>
  <c r="AE135" i="9" s="1"/>
  <c r="AA136" i="9" s="1"/>
  <c r="U141" i="9"/>
  <c r="Y140" i="9"/>
  <c r="AB137" i="8"/>
  <c r="AC137" i="8" s="1"/>
  <c r="AD137" i="8" s="1"/>
  <c r="AE137" i="8" s="1"/>
  <c r="AA138" i="8" s="1"/>
  <c r="Y138" i="8"/>
  <c r="U139" i="8"/>
  <c r="AB137" i="10" l="1"/>
  <c r="AC137" i="10" s="1"/>
  <c r="AD137" i="10" s="1"/>
  <c r="AE137" i="10" s="1"/>
  <c r="AA138" i="10" s="1"/>
  <c r="U140" i="10"/>
  <c r="Y139" i="10"/>
  <c r="AB136" i="9"/>
  <c r="AC136" i="9" s="1"/>
  <c r="AD136" i="9" s="1"/>
  <c r="AE136" i="9" s="1"/>
  <c r="AA137" i="9" s="1"/>
  <c r="U142" i="9"/>
  <c r="Y141" i="9"/>
  <c r="AB138" i="8"/>
  <c r="AC138" i="8" s="1"/>
  <c r="AD138" i="8" s="1"/>
  <c r="AE138" i="8" s="1"/>
  <c r="AA139" i="8" s="1"/>
  <c r="Y139" i="8"/>
  <c r="U140" i="8"/>
  <c r="AB138" i="10" l="1"/>
  <c r="AC138" i="10" s="1"/>
  <c r="AD138" i="10" s="1"/>
  <c r="AE138" i="10" s="1"/>
  <c r="AA139" i="10" s="1"/>
  <c r="Y140" i="10"/>
  <c r="U141" i="10"/>
  <c r="AB137" i="9"/>
  <c r="AC137" i="9" s="1"/>
  <c r="AD137" i="9" s="1"/>
  <c r="AE137" i="9" s="1"/>
  <c r="AA138" i="9" s="1"/>
  <c r="U143" i="9"/>
  <c r="Y142" i="9"/>
  <c r="AB139" i="8"/>
  <c r="AC139" i="8" s="1"/>
  <c r="AD139" i="8" s="1"/>
  <c r="AE139" i="8" s="1"/>
  <c r="AA140" i="8" s="1"/>
  <c r="U141" i="8"/>
  <c r="Y140" i="8"/>
  <c r="AB139" i="10" l="1"/>
  <c r="AC139" i="10" s="1"/>
  <c r="AD139" i="10" s="1"/>
  <c r="AE139" i="10" s="1"/>
  <c r="AA140" i="10" s="1"/>
  <c r="U142" i="10"/>
  <c r="Y141" i="10"/>
  <c r="AB138" i="9"/>
  <c r="AC138" i="9" s="1"/>
  <c r="AD138" i="9" s="1"/>
  <c r="AE138" i="9" s="1"/>
  <c r="AA139" i="9" s="1"/>
  <c r="Y143" i="9"/>
  <c r="U144" i="9"/>
  <c r="AB140" i="8"/>
  <c r="AC140" i="8" s="1"/>
  <c r="AD140" i="8" s="1"/>
  <c r="AE140" i="8" s="1"/>
  <c r="AA141" i="8" s="1"/>
  <c r="Y141" i="8"/>
  <c r="U142" i="8"/>
  <c r="AB140" i="10" l="1"/>
  <c r="AC140" i="10" s="1"/>
  <c r="AD140" i="10" s="1"/>
  <c r="AE140" i="10" s="1"/>
  <c r="AA141" i="10" s="1"/>
  <c r="U143" i="10"/>
  <c r="Y142" i="10"/>
  <c r="AB139" i="9"/>
  <c r="AC139" i="9" s="1"/>
  <c r="AD139" i="9" s="1"/>
  <c r="AE139" i="9" s="1"/>
  <c r="AA140" i="9" s="1"/>
  <c r="U145" i="9"/>
  <c r="Y144" i="9"/>
  <c r="U19" i="9" a="1"/>
  <c r="U19" i="9" s="1"/>
  <c r="AB141" i="8"/>
  <c r="AC141" i="8" s="1"/>
  <c r="AD141" i="8" s="1"/>
  <c r="AE141" i="8" s="1"/>
  <c r="AA142" i="8" s="1"/>
  <c r="Y142" i="8"/>
  <c r="U143" i="8"/>
  <c r="AB141" i="10" l="1"/>
  <c r="AC141" i="10" s="1"/>
  <c r="AD141" i="10" s="1"/>
  <c r="AE141" i="10" s="1"/>
  <c r="AA142" i="10" s="1"/>
  <c r="U144" i="10"/>
  <c r="Y143" i="10"/>
  <c r="AB140" i="9"/>
  <c r="AC140" i="9" s="1"/>
  <c r="AD140" i="9" s="1"/>
  <c r="AE140" i="9" s="1"/>
  <c r="AA141" i="9" s="1"/>
  <c r="U146" i="9"/>
  <c r="Y145" i="9"/>
  <c r="AB142" i="8"/>
  <c r="AC142" i="8" s="1"/>
  <c r="AD142" i="8" s="1"/>
  <c r="AE142" i="8" s="1"/>
  <c r="AA143" i="8" s="1"/>
  <c r="Y143" i="8"/>
  <c r="U144" i="8"/>
  <c r="AB142" i="10" l="1"/>
  <c r="AC142" i="10" s="1"/>
  <c r="AD142" i="10" s="1"/>
  <c r="AE142" i="10" s="1"/>
  <c r="AA143" i="10" s="1"/>
  <c r="Y144" i="10"/>
  <c r="U145" i="10"/>
  <c r="AB141" i="9"/>
  <c r="AC141" i="9" s="1"/>
  <c r="AD141" i="9" s="1"/>
  <c r="AE141" i="9" s="1"/>
  <c r="AA142" i="9" s="1"/>
  <c r="U147" i="9"/>
  <c r="Y146" i="9"/>
  <c r="AB143" i="8"/>
  <c r="AC143" i="8" s="1"/>
  <c r="AD143" i="8" s="1"/>
  <c r="AE143" i="8" s="1"/>
  <c r="AA144" i="8" s="1"/>
  <c r="U145" i="8"/>
  <c r="Y144" i="8"/>
  <c r="AB143" i="10" l="1"/>
  <c r="AC143" i="10" s="1"/>
  <c r="AD143" i="10" s="1"/>
  <c r="AE143" i="10" s="1"/>
  <c r="AA144" i="10" s="1"/>
  <c r="Y145" i="10"/>
  <c r="U146" i="10"/>
  <c r="AB142" i="9"/>
  <c r="AC142" i="9" s="1"/>
  <c r="AD142" i="9" s="1"/>
  <c r="AE142" i="9" s="1"/>
  <c r="AA143" i="9" s="1"/>
  <c r="Y147" i="9"/>
  <c r="U148" i="9"/>
  <c r="AB144" i="8"/>
  <c r="AC144" i="8" s="1"/>
  <c r="AD144" i="8" s="1"/>
  <c r="AE144" i="8" s="1"/>
  <c r="AA145" i="8" s="1"/>
  <c r="Y145" i="8"/>
  <c r="U146" i="8"/>
  <c r="AB144" i="10" l="1"/>
  <c r="AC144" i="10" s="1"/>
  <c r="AD144" i="10" s="1"/>
  <c r="AE144" i="10" s="1"/>
  <c r="AA145" i="10" s="1"/>
  <c r="U147" i="10"/>
  <c r="Y146" i="10"/>
  <c r="AB143" i="9"/>
  <c r="AC143" i="9" s="1"/>
  <c r="AD143" i="9" s="1"/>
  <c r="AE143" i="9" s="1"/>
  <c r="AA144" i="9" s="1"/>
  <c r="U149" i="9"/>
  <c r="Y148" i="9"/>
  <c r="AB145" i="8"/>
  <c r="AC145" i="8" s="1"/>
  <c r="AD145" i="8" s="1"/>
  <c r="AE145" i="8" s="1"/>
  <c r="AA146" i="8" s="1"/>
  <c r="Y146" i="8"/>
  <c r="U147" i="8"/>
  <c r="AB145" i="10" l="1"/>
  <c r="AC145" i="10" s="1"/>
  <c r="AD145" i="10" s="1"/>
  <c r="AE145" i="10" s="1"/>
  <c r="AA146" i="10" s="1"/>
  <c r="U148" i="10"/>
  <c r="Y147" i="10"/>
  <c r="AB144" i="9"/>
  <c r="AC144" i="9" s="1"/>
  <c r="AD144" i="9" s="1"/>
  <c r="AE144" i="9" s="1"/>
  <c r="AA145" i="9" s="1"/>
  <c r="U150" i="9"/>
  <c r="Y149" i="9"/>
  <c r="AB146" i="8"/>
  <c r="AC146" i="8" s="1"/>
  <c r="AD146" i="8" s="1"/>
  <c r="AE146" i="8" s="1"/>
  <c r="AA147" i="8" s="1"/>
  <c r="Y147" i="8"/>
  <c r="U148" i="8"/>
  <c r="AB146" i="10" l="1"/>
  <c r="AC146" i="10" s="1"/>
  <c r="AD146" i="10" s="1"/>
  <c r="AE146" i="10" s="1"/>
  <c r="AA147" i="10" s="1"/>
  <c r="Y148" i="10"/>
  <c r="U149" i="10"/>
  <c r="AB145" i="9"/>
  <c r="AC145" i="9" s="1"/>
  <c r="AD145" i="9" s="1"/>
  <c r="AE145" i="9" s="1"/>
  <c r="AA146" i="9" s="1"/>
  <c r="U151" i="9"/>
  <c r="Y150" i="9"/>
  <c r="AB147" i="8"/>
  <c r="AC147" i="8" s="1"/>
  <c r="AD147" i="8" s="1"/>
  <c r="AE147" i="8" s="1"/>
  <c r="AA148" i="8" s="1"/>
  <c r="U149" i="8"/>
  <c r="Y148" i="8"/>
  <c r="AB147" i="10" l="1"/>
  <c r="AC147" i="10" s="1"/>
  <c r="AD147" i="10" s="1"/>
  <c r="AE147" i="10" s="1"/>
  <c r="AA148" i="10" s="1"/>
  <c r="U150" i="10"/>
  <c r="Y149" i="10"/>
  <c r="AB146" i="9"/>
  <c r="AC146" i="9" s="1"/>
  <c r="AD146" i="9" s="1"/>
  <c r="AE146" i="9" s="1"/>
  <c r="AA147" i="9" s="1"/>
  <c r="Y151" i="9"/>
  <c r="U152" i="9"/>
  <c r="AB148" i="8"/>
  <c r="AC148" i="8" s="1"/>
  <c r="AD148" i="8" s="1"/>
  <c r="AE148" i="8" s="1"/>
  <c r="AA149" i="8" s="1"/>
  <c r="Y149" i="8"/>
  <c r="U150" i="8"/>
  <c r="AB148" i="10" l="1"/>
  <c r="AC148" i="10" s="1"/>
  <c r="AD148" i="10" s="1"/>
  <c r="AE148" i="10" s="1"/>
  <c r="AA149" i="10" s="1"/>
  <c r="U151" i="10"/>
  <c r="Y150" i="10"/>
  <c r="AB147" i="9"/>
  <c r="AC147" i="9" s="1"/>
  <c r="AD147" i="9" s="1"/>
  <c r="AE147" i="9" s="1"/>
  <c r="AA148" i="9" s="1"/>
  <c r="U153" i="9"/>
  <c r="Y152" i="9"/>
  <c r="AB149" i="8"/>
  <c r="AC149" i="8" s="1"/>
  <c r="AD149" i="8" s="1"/>
  <c r="AE149" i="8" s="1"/>
  <c r="AA150" i="8" s="1"/>
  <c r="Y150" i="8"/>
  <c r="U151" i="8"/>
  <c r="AB149" i="10" l="1"/>
  <c r="AC149" i="10" s="1"/>
  <c r="AD149" i="10" s="1"/>
  <c r="AE149" i="10" s="1"/>
  <c r="AA150" i="10" s="1"/>
  <c r="U152" i="10"/>
  <c r="Y151" i="10"/>
  <c r="AB148" i="9"/>
  <c r="AC148" i="9" s="1"/>
  <c r="AD148" i="9" s="1"/>
  <c r="AE148" i="9" s="1"/>
  <c r="AA149" i="9" s="1"/>
  <c r="Y153" i="9"/>
  <c r="U154" i="9"/>
  <c r="AB150" i="8"/>
  <c r="AC150" i="8" s="1"/>
  <c r="AD150" i="8" s="1"/>
  <c r="AE150" i="8" s="1"/>
  <c r="AA151" i="8" s="1"/>
  <c r="Y151" i="8"/>
  <c r="U152" i="8"/>
  <c r="AB150" i="10" l="1"/>
  <c r="AC150" i="10" s="1"/>
  <c r="AD150" i="10" s="1"/>
  <c r="AE150" i="10" s="1"/>
  <c r="AA151" i="10" s="1"/>
  <c r="U153" i="10"/>
  <c r="Y152" i="10"/>
  <c r="AB149" i="9"/>
  <c r="AC149" i="9" s="1"/>
  <c r="AD149" i="9" s="1"/>
  <c r="AE149" i="9" s="1"/>
  <c r="AA150" i="9" s="1"/>
  <c r="Y154" i="9"/>
  <c r="U155" i="9"/>
  <c r="AB151" i="8"/>
  <c r="AC151" i="8" s="1"/>
  <c r="AD151" i="8" s="1"/>
  <c r="AE151" i="8" s="1"/>
  <c r="AA152" i="8" s="1"/>
  <c r="Y152" i="8"/>
  <c r="U153" i="8"/>
  <c r="AB151" i="10" l="1"/>
  <c r="AC151" i="10" s="1"/>
  <c r="AD151" i="10" s="1"/>
  <c r="AE151" i="10" s="1"/>
  <c r="AA152" i="10" s="1"/>
  <c r="U154" i="10"/>
  <c r="Y153" i="10"/>
  <c r="AB150" i="9"/>
  <c r="AC150" i="9" s="1"/>
  <c r="AD150" i="9" s="1"/>
  <c r="AE150" i="9" s="1"/>
  <c r="AA151" i="9" s="1"/>
  <c r="U156" i="9"/>
  <c r="Y155" i="9"/>
  <c r="AB152" i="8"/>
  <c r="AC152" i="8" s="1"/>
  <c r="AD152" i="8" s="1"/>
  <c r="AE152" i="8" s="1"/>
  <c r="AA153" i="8" s="1"/>
  <c r="U154" i="8"/>
  <c r="Y153" i="8"/>
  <c r="AB152" i="10" l="1"/>
  <c r="AC152" i="10" s="1"/>
  <c r="AD152" i="10" s="1"/>
  <c r="AE152" i="10" s="1"/>
  <c r="AA153" i="10" s="1"/>
  <c r="Y154" i="10"/>
  <c r="U155" i="10"/>
  <c r="AB151" i="9"/>
  <c r="AC151" i="9" s="1"/>
  <c r="AD151" i="9" s="1"/>
  <c r="AE151" i="9" s="1"/>
  <c r="AA152" i="9" s="1"/>
  <c r="U157" i="9"/>
  <c r="Y156" i="9"/>
  <c r="AB153" i="8"/>
  <c r="AC153" i="8" s="1"/>
  <c r="AD153" i="8" s="1"/>
  <c r="AE153" i="8" s="1"/>
  <c r="AA154" i="8" s="1"/>
  <c r="Y154" i="8"/>
  <c r="U155" i="8"/>
  <c r="AB153" i="10" l="1"/>
  <c r="AC153" i="10" s="1"/>
  <c r="AD153" i="10" s="1"/>
  <c r="AE153" i="10" s="1"/>
  <c r="AA154" i="10" s="1"/>
  <c r="Y155" i="10"/>
  <c r="U156" i="10"/>
  <c r="AB152" i="9"/>
  <c r="AC152" i="9" s="1"/>
  <c r="AD152" i="9" s="1"/>
  <c r="AE152" i="9" s="1"/>
  <c r="AA153" i="9" s="1"/>
  <c r="Y157" i="9"/>
  <c r="U158" i="9"/>
  <c r="AB154" i="8"/>
  <c r="AC154" i="8" s="1"/>
  <c r="AD154" i="8" s="1"/>
  <c r="AE154" i="8" s="1"/>
  <c r="AA155" i="8" s="1"/>
  <c r="Y155" i="8"/>
  <c r="U156" i="8"/>
  <c r="AB154" i="10" l="1"/>
  <c r="AC154" i="10" s="1"/>
  <c r="AD154" i="10" s="1"/>
  <c r="AE154" i="10" s="1"/>
  <c r="AA155" i="10" s="1"/>
  <c r="U157" i="10"/>
  <c r="Y156" i="10"/>
  <c r="AB153" i="9"/>
  <c r="AC153" i="9" s="1"/>
  <c r="AD153" i="9" s="1"/>
  <c r="AE153" i="9" s="1"/>
  <c r="AA154" i="9" s="1"/>
  <c r="Y158" i="9"/>
  <c r="U159" i="9"/>
  <c r="AB155" i="8"/>
  <c r="AC155" i="8" s="1"/>
  <c r="AD155" i="8" s="1"/>
  <c r="AE155" i="8" s="1"/>
  <c r="AA156" i="8" s="1"/>
  <c r="Y156" i="8"/>
  <c r="U157" i="8"/>
  <c r="AB155" i="10" l="1"/>
  <c r="AC155" i="10" s="1"/>
  <c r="AD155" i="10" s="1"/>
  <c r="AE155" i="10" s="1"/>
  <c r="AA156" i="10" s="1"/>
  <c r="U158" i="10"/>
  <c r="Y157" i="10"/>
  <c r="AB154" i="9"/>
  <c r="AC154" i="9" s="1"/>
  <c r="AD154" i="9" s="1"/>
  <c r="AE154" i="9" s="1"/>
  <c r="AA155" i="9" s="1"/>
  <c r="U160" i="9"/>
  <c r="Y159" i="9"/>
  <c r="AB156" i="8"/>
  <c r="AC156" i="8" s="1"/>
  <c r="AD156" i="8" s="1"/>
  <c r="AE156" i="8" s="1"/>
  <c r="AA157" i="8" s="1"/>
  <c r="U158" i="8"/>
  <c r="Y157" i="8"/>
  <c r="AB156" i="10" l="1"/>
  <c r="AC156" i="10" s="1"/>
  <c r="AD156" i="10" s="1"/>
  <c r="AE156" i="10" s="1"/>
  <c r="AA157" i="10" s="1"/>
  <c r="Y158" i="10"/>
  <c r="U159" i="10"/>
  <c r="AB155" i="9"/>
  <c r="AC155" i="9" s="1"/>
  <c r="AD155" i="9" s="1"/>
  <c r="AE155" i="9" s="1"/>
  <c r="AA156" i="9" s="1"/>
  <c r="U161" i="9"/>
  <c r="Y160" i="9"/>
  <c r="Y19" i="9" a="1"/>
  <c r="Y19" i="9" s="1"/>
  <c r="AB157" i="8"/>
  <c r="AC157" i="8" s="1"/>
  <c r="AD157" i="8" s="1"/>
  <c r="AE157" i="8" s="1"/>
  <c r="AA158" i="8" s="1"/>
  <c r="Y158" i="8"/>
  <c r="U159" i="8"/>
  <c r="AB157" i="10" l="1"/>
  <c r="AC157" i="10" s="1"/>
  <c r="AD157" i="10" s="1"/>
  <c r="AE157" i="10" s="1"/>
  <c r="AA158" i="10" s="1"/>
  <c r="U160" i="10"/>
  <c r="Y159" i="10"/>
  <c r="AB156" i="9"/>
  <c r="AC156" i="9" s="1"/>
  <c r="AD156" i="9" s="1"/>
  <c r="AE156" i="9" s="1"/>
  <c r="AA157" i="9" s="1"/>
  <c r="Y161" i="9"/>
  <c r="U162" i="9"/>
  <c r="AB158" i="8"/>
  <c r="AC158" i="8" s="1"/>
  <c r="AD158" i="8" s="1"/>
  <c r="AE158" i="8" s="1"/>
  <c r="AA159" i="8" s="1"/>
  <c r="Y159" i="8"/>
  <c r="U160" i="8"/>
  <c r="AB158" i="10" l="1"/>
  <c r="AC158" i="10" s="1"/>
  <c r="AD158" i="10" s="1"/>
  <c r="AE158" i="10" s="1"/>
  <c r="AA159" i="10" s="1"/>
  <c r="U161" i="10"/>
  <c r="Y160" i="10"/>
  <c r="AB157" i="9"/>
  <c r="AC157" i="9" s="1"/>
  <c r="AD157" i="9" s="1"/>
  <c r="AE157" i="9" s="1"/>
  <c r="AA158" i="9" s="1"/>
  <c r="U163" i="9"/>
  <c r="Y162" i="9"/>
  <c r="AB159" i="8"/>
  <c r="AC159" i="8" s="1"/>
  <c r="AD159" i="8" s="1"/>
  <c r="AE159" i="8" s="1"/>
  <c r="AA160" i="8" s="1"/>
  <c r="Y160" i="8"/>
  <c r="U161" i="8"/>
  <c r="AB159" i="10" l="1"/>
  <c r="AC159" i="10" s="1"/>
  <c r="AD159" i="10" s="1"/>
  <c r="AE159" i="10" s="1"/>
  <c r="AA160" i="10" s="1"/>
  <c r="U162" i="10"/>
  <c r="Y161" i="10"/>
  <c r="AB158" i="9"/>
  <c r="AC158" i="9" s="1"/>
  <c r="AD158" i="9" s="1"/>
  <c r="AE158" i="9" s="1"/>
  <c r="AA159" i="9" s="1"/>
  <c r="U164" i="9"/>
  <c r="Y163" i="9"/>
  <c r="AB160" i="8"/>
  <c r="AC160" i="8" s="1"/>
  <c r="AD160" i="8" s="1"/>
  <c r="AE160" i="8" s="1"/>
  <c r="AA161" i="8" s="1"/>
  <c r="U162" i="8"/>
  <c r="Y161" i="8"/>
  <c r="AB160" i="10" l="1"/>
  <c r="AC160" i="10" s="1"/>
  <c r="AD160" i="10" s="1"/>
  <c r="AE160" i="10" s="1"/>
  <c r="AA161" i="10" s="1"/>
  <c r="Y162" i="10"/>
  <c r="U163" i="10"/>
  <c r="AB159" i="9"/>
  <c r="AC159" i="9" s="1"/>
  <c r="AD159" i="9" s="1"/>
  <c r="AE159" i="9" s="1"/>
  <c r="AA160" i="9" s="1"/>
  <c r="U165" i="9"/>
  <c r="Y164" i="9"/>
  <c r="AB161" i="8"/>
  <c r="AC161" i="8" s="1"/>
  <c r="AD161" i="8" s="1"/>
  <c r="AE161" i="8" s="1"/>
  <c r="AA162" i="8" s="1"/>
  <c r="Y162" i="8"/>
  <c r="U163" i="8"/>
  <c r="AB161" i="10" l="1"/>
  <c r="AC161" i="10" s="1"/>
  <c r="AD161" i="10" s="1"/>
  <c r="AE161" i="10" s="1"/>
  <c r="AA162" i="10" s="1"/>
  <c r="Y163" i="10"/>
  <c r="U164" i="10"/>
  <c r="AB160" i="9"/>
  <c r="AC160" i="9" s="1"/>
  <c r="AD160" i="9" s="1"/>
  <c r="AE160" i="9" s="1"/>
  <c r="AA161" i="9" s="1"/>
  <c r="Y165" i="9"/>
  <c r="U166" i="9"/>
  <c r="AB162" i="8"/>
  <c r="AC162" i="8" s="1"/>
  <c r="AD162" i="8" s="1"/>
  <c r="AE162" i="8" s="1"/>
  <c r="AA163" i="8" s="1"/>
  <c r="Y163" i="8"/>
  <c r="U164" i="8"/>
  <c r="AB162" i="10" l="1"/>
  <c r="AC162" i="10" s="1"/>
  <c r="AD162" i="10" s="1"/>
  <c r="AE162" i="10" s="1"/>
  <c r="AA163" i="10" s="1"/>
  <c r="U165" i="10"/>
  <c r="Y164" i="10"/>
  <c r="AB161" i="9"/>
  <c r="AC161" i="9" s="1"/>
  <c r="AD161" i="9" s="1"/>
  <c r="AE161" i="9" s="1"/>
  <c r="AA162" i="9" s="1"/>
  <c r="U167" i="9"/>
  <c r="Y166" i="9"/>
  <c r="AB163" i="8"/>
  <c r="AC163" i="8" s="1"/>
  <c r="AD163" i="8" s="1"/>
  <c r="AE163" i="8" s="1"/>
  <c r="AA164" i="8" s="1"/>
  <c r="Y164" i="8"/>
  <c r="U165" i="8"/>
  <c r="AB163" i="10" l="1"/>
  <c r="AC163" i="10" s="1"/>
  <c r="AD163" i="10" s="1"/>
  <c r="AE163" i="10" s="1"/>
  <c r="AA164" i="10" s="1"/>
  <c r="U166" i="10"/>
  <c r="Y165" i="10"/>
  <c r="AB162" i="9"/>
  <c r="AC162" i="9" s="1"/>
  <c r="AD162" i="9" s="1"/>
  <c r="AE162" i="9" s="1"/>
  <c r="AA163" i="9" s="1"/>
  <c r="U168" i="9"/>
  <c r="Y167" i="9"/>
  <c r="AB164" i="8"/>
  <c r="AC164" i="8" s="1"/>
  <c r="AD164" i="8" s="1"/>
  <c r="AE164" i="8" s="1"/>
  <c r="AA165" i="8" s="1"/>
  <c r="U166" i="8"/>
  <c r="Y165" i="8"/>
  <c r="AB164" i="10" l="1"/>
  <c r="AC164" i="10" s="1"/>
  <c r="AD164" i="10" s="1"/>
  <c r="AE164" i="10" s="1"/>
  <c r="AA165" i="10" s="1"/>
  <c r="Y166" i="10"/>
  <c r="U167" i="10"/>
  <c r="AB163" i="9"/>
  <c r="AC163" i="9" s="1"/>
  <c r="AD163" i="9" s="1"/>
  <c r="AE163" i="9" s="1"/>
  <c r="AA164" i="9" s="1"/>
  <c r="Y168" i="9"/>
  <c r="U169" i="9"/>
  <c r="AB165" i="8"/>
  <c r="AC165" i="8" s="1"/>
  <c r="AD165" i="8" s="1"/>
  <c r="AE165" i="8" s="1"/>
  <c r="AA166" i="8" s="1"/>
  <c r="Y166" i="8"/>
  <c r="U167" i="8"/>
  <c r="AB165" i="10" l="1"/>
  <c r="AC165" i="10" s="1"/>
  <c r="AD165" i="10" s="1"/>
  <c r="AE165" i="10" s="1"/>
  <c r="AA166" i="10" s="1"/>
  <c r="U168" i="10"/>
  <c r="Y167" i="10"/>
  <c r="AB164" i="9"/>
  <c r="AC164" i="9" s="1"/>
  <c r="AD164" i="9" s="1"/>
  <c r="AE164" i="9" s="1"/>
  <c r="AA165" i="9" s="1"/>
  <c r="U170" i="9"/>
  <c r="Y169" i="9"/>
  <c r="AB166" i="8"/>
  <c r="AC166" i="8" s="1"/>
  <c r="AD166" i="8" s="1"/>
  <c r="AE166" i="8" s="1"/>
  <c r="AA167" i="8" s="1"/>
  <c r="Y167" i="8"/>
  <c r="U168" i="8"/>
  <c r="AB166" i="10" l="1"/>
  <c r="AC166" i="10" s="1"/>
  <c r="AD166" i="10" s="1"/>
  <c r="AE166" i="10" s="1"/>
  <c r="AA167" i="10" s="1"/>
  <c r="Y168" i="10"/>
  <c r="U169" i="10"/>
  <c r="AB165" i="9"/>
  <c r="AC165" i="9" s="1"/>
  <c r="AD165" i="9" s="1"/>
  <c r="AE165" i="9" s="1"/>
  <c r="AA166" i="9" s="1"/>
  <c r="U171" i="9"/>
  <c r="Y170" i="9"/>
  <c r="AB167" i="8"/>
  <c r="AC167" i="8" s="1"/>
  <c r="AD167" i="8" s="1"/>
  <c r="AE167" i="8" s="1"/>
  <c r="AA168" i="8" s="1"/>
  <c r="Y168" i="8"/>
  <c r="U169" i="8"/>
  <c r="AB167" i="10" l="1"/>
  <c r="AC167" i="10" s="1"/>
  <c r="AD167" i="10" s="1"/>
  <c r="AE167" i="10" s="1"/>
  <c r="AA168" i="10" s="1"/>
  <c r="U170" i="10"/>
  <c r="Y169" i="10"/>
  <c r="AB166" i="9"/>
  <c r="AC166" i="9" s="1"/>
  <c r="AD166" i="9" s="1"/>
  <c r="AE166" i="9" s="1"/>
  <c r="AA167" i="9" s="1"/>
  <c r="U172" i="9"/>
  <c r="Y171" i="9"/>
  <c r="AB168" i="8"/>
  <c r="AC168" i="8" s="1"/>
  <c r="AD168" i="8" s="1"/>
  <c r="AE168" i="8" s="1"/>
  <c r="AA169" i="8" s="1"/>
  <c r="U170" i="8"/>
  <c r="Y169" i="8"/>
  <c r="AB168" i="10" l="1"/>
  <c r="AC168" i="10" s="1"/>
  <c r="AD168" i="10" s="1"/>
  <c r="AE168" i="10" s="1"/>
  <c r="AA169" i="10" s="1"/>
  <c r="U171" i="10"/>
  <c r="Y170" i="10"/>
  <c r="AB167" i="9"/>
  <c r="AC167" i="9" s="1"/>
  <c r="AD167" i="9" s="1"/>
  <c r="AE167" i="9" s="1"/>
  <c r="AA168" i="9" s="1"/>
  <c r="Y172" i="9"/>
  <c r="U173" i="9"/>
  <c r="AB169" i="8"/>
  <c r="AC169" i="8" s="1"/>
  <c r="AD169" i="8" s="1"/>
  <c r="AE169" i="8" s="1"/>
  <c r="AA170" i="8" s="1"/>
  <c r="Y170" i="8"/>
  <c r="U171" i="8"/>
  <c r="AB169" i="10" l="1"/>
  <c r="AC169" i="10" s="1"/>
  <c r="AD169" i="10" s="1"/>
  <c r="AE169" i="10" s="1"/>
  <c r="AA170" i="10" s="1"/>
  <c r="U172" i="10"/>
  <c r="Y171" i="10"/>
  <c r="AB168" i="9"/>
  <c r="AC168" i="9" s="1"/>
  <c r="AD168" i="9" s="1"/>
  <c r="AE168" i="9" s="1"/>
  <c r="AA169" i="9" s="1"/>
  <c r="U174" i="9"/>
  <c r="Y173" i="9"/>
  <c r="AB170" i="8"/>
  <c r="AC170" i="8" s="1"/>
  <c r="AD170" i="8" s="1"/>
  <c r="AE170" i="8" s="1"/>
  <c r="AA171" i="8" s="1"/>
  <c r="Y171" i="8"/>
  <c r="U172" i="8"/>
  <c r="AB170" i="10" l="1"/>
  <c r="AC170" i="10" s="1"/>
  <c r="AD170" i="10" s="1"/>
  <c r="AE170" i="10" s="1"/>
  <c r="AA171" i="10" s="1"/>
  <c r="Y172" i="10"/>
  <c r="U173" i="10"/>
  <c r="AB169" i="9"/>
  <c r="AC169" i="9" s="1"/>
  <c r="AD169" i="9" s="1"/>
  <c r="AE169" i="9" s="1"/>
  <c r="AA170" i="9" s="1"/>
  <c r="U175" i="9"/>
  <c r="Y174" i="9"/>
  <c r="AB171" i="8"/>
  <c r="AC171" i="8" s="1"/>
  <c r="AD171" i="8" s="1"/>
  <c r="AE171" i="8" s="1"/>
  <c r="AA172" i="8" s="1"/>
  <c r="U173" i="8"/>
  <c r="Y172" i="8"/>
  <c r="AB171" i="10" l="1"/>
  <c r="AC171" i="10" s="1"/>
  <c r="AD171" i="10" s="1"/>
  <c r="AE171" i="10" s="1"/>
  <c r="AA172" i="10" s="1"/>
  <c r="U174" i="10"/>
  <c r="Y173" i="10"/>
  <c r="AB170" i="9"/>
  <c r="AC170" i="9" s="1"/>
  <c r="AD170" i="9" s="1"/>
  <c r="AE170" i="9" s="1"/>
  <c r="AA171" i="9" s="1"/>
  <c r="U176" i="9"/>
  <c r="Y175" i="9"/>
  <c r="AB172" i="8"/>
  <c r="AC172" i="8" s="1"/>
  <c r="AD172" i="8" s="1"/>
  <c r="AE172" i="8" s="1"/>
  <c r="AA173" i="8" s="1"/>
  <c r="Y173" i="8"/>
  <c r="U174" i="8"/>
  <c r="AB172" i="10" l="1"/>
  <c r="AC172" i="10" s="1"/>
  <c r="AD172" i="10" s="1"/>
  <c r="AE172" i="10" s="1"/>
  <c r="AA173" i="10" s="1"/>
  <c r="U175" i="10"/>
  <c r="Y174" i="10"/>
  <c r="AB171" i="9"/>
  <c r="AC171" i="9" s="1"/>
  <c r="AD171" i="9" s="1"/>
  <c r="AE171" i="9" s="1"/>
  <c r="AA172" i="9" s="1"/>
  <c r="Y176" i="9"/>
  <c r="U177" i="9"/>
  <c r="AB173" i="8"/>
  <c r="AC173" i="8" s="1"/>
  <c r="AD173" i="8" s="1"/>
  <c r="AE173" i="8" s="1"/>
  <c r="AA174" i="8" s="1"/>
  <c r="U175" i="8"/>
  <c r="Y174" i="8"/>
  <c r="AB173" i="10" l="1"/>
  <c r="AC173" i="10" s="1"/>
  <c r="AD173" i="10" s="1"/>
  <c r="AE173" i="10" s="1"/>
  <c r="AA174" i="10" s="1"/>
  <c r="U176" i="10"/>
  <c r="Y175" i="10"/>
  <c r="AB172" i="9"/>
  <c r="AC172" i="9" s="1"/>
  <c r="AD172" i="9" s="1"/>
  <c r="AE172" i="9" s="1"/>
  <c r="AA173" i="9" s="1"/>
  <c r="U178" i="9"/>
  <c r="Y177" i="9"/>
  <c r="AB174" i="8"/>
  <c r="AC174" i="8" s="1"/>
  <c r="AD174" i="8" s="1"/>
  <c r="AE174" i="8" s="1"/>
  <c r="AA175" i="8" s="1"/>
  <c r="Y175" i="8"/>
  <c r="U176" i="8"/>
  <c r="AB174" i="10" l="1"/>
  <c r="AC174" i="10" s="1"/>
  <c r="AD174" i="10" s="1"/>
  <c r="AE174" i="10" s="1"/>
  <c r="AA175" i="10" s="1"/>
  <c r="Y176" i="10"/>
  <c r="U177" i="10"/>
  <c r="AB173" i="9"/>
  <c r="AC173" i="9" s="1"/>
  <c r="AD173" i="9" s="1"/>
  <c r="AE173" i="9" s="1"/>
  <c r="AA174" i="9" s="1"/>
  <c r="U179" i="9"/>
  <c r="Y178" i="9"/>
  <c r="AB175" i="8"/>
  <c r="AC175" i="8" s="1"/>
  <c r="AD175" i="8" s="1"/>
  <c r="AE175" i="8" s="1"/>
  <c r="AA176" i="8" s="1"/>
  <c r="U177" i="8"/>
  <c r="Y176" i="8"/>
  <c r="AB175" i="10" l="1"/>
  <c r="AC175" i="10" s="1"/>
  <c r="AD175" i="10" s="1"/>
  <c r="AE175" i="10" s="1"/>
  <c r="AA176" i="10" s="1"/>
  <c r="U178" i="10"/>
  <c r="Y177" i="10"/>
  <c r="AB174" i="9"/>
  <c r="AC174" i="9" s="1"/>
  <c r="AD174" i="9" s="1"/>
  <c r="AE174" i="9" s="1"/>
  <c r="AA175" i="9" s="1"/>
  <c r="U180" i="9"/>
  <c r="Y179" i="9"/>
  <c r="AB176" i="8"/>
  <c r="AC176" i="8" s="1"/>
  <c r="AD176" i="8" s="1"/>
  <c r="AE176" i="8" s="1"/>
  <c r="AA177" i="8" s="1"/>
  <c r="Y177" i="8"/>
  <c r="U178" i="8"/>
  <c r="AB176" i="10" l="1"/>
  <c r="AC176" i="10" s="1"/>
  <c r="AD176" i="10" s="1"/>
  <c r="AE176" i="10" s="1"/>
  <c r="AA177" i="10" s="1"/>
  <c r="U179" i="10"/>
  <c r="Y178" i="10"/>
  <c r="AB175" i="9"/>
  <c r="AC175" i="9" s="1"/>
  <c r="AD175" i="9" s="1"/>
  <c r="AE175" i="9" s="1"/>
  <c r="AA176" i="9" s="1"/>
  <c r="Y180" i="9"/>
  <c r="U181" i="9"/>
  <c r="AB177" i="8"/>
  <c r="AC177" i="8" s="1"/>
  <c r="AD177" i="8" s="1"/>
  <c r="AE177" i="8" s="1"/>
  <c r="AA178" i="8" s="1"/>
  <c r="U179" i="8"/>
  <c r="Y178" i="8"/>
  <c r="AB177" i="10" l="1"/>
  <c r="AC177" i="10" s="1"/>
  <c r="AD177" i="10" s="1"/>
  <c r="AE177" i="10" s="1"/>
  <c r="AA178" i="10" s="1"/>
  <c r="U180" i="10"/>
  <c r="Y179" i="10"/>
  <c r="AB176" i="9"/>
  <c r="AC176" i="9" s="1"/>
  <c r="AD176" i="9" s="1"/>
  <c r="AE176" i="9" s="1"/>
  <c r="AA177" i="9" s="1"/>
  <c r="U182" i="9"/>
  <c r="Y181" i="9"/>
  <c r="AB178" i="8"/>
  <c r="AC178" i="8" s="1"/>
  <c r="AD178" i="8" s="1"/>
  <c r="AE178" i="8" s="1"/>
  <c r="AA179" i="8" s="1"/>
  <c r="Y179" i="8"/>
  <c r="U180" i="8"/>
  <c r="AB178" i="10" l="1"/>
  <c r="AC178" i="10" s="1"/>
  <c r="AD178" i="10" s="1"/>
  <c r="AE178" i="10" s="1"/>
  <c r="AA179" i="10" s="1"/>
  <c r="Y180" i="10"/>
  <c r="U181" i="10"/>
  <c r="AB177" i="9"/>
  <c r="AC177" i="9" s="1"/>
  <c r="AD177" i="9" s="1"/>
  <c r="AE177" i="9" s="1"/>
  <c r="AA178" i="9" s="1"/>
  <c r="U183" i="9"/>
  <c r="Y182" i="9"/>
  <c r="AB179" i="8"/>
  <c r="AC179" i="8" s="1"/>
  <c r="AD179" i="8" s="1"/>
  <c r="AE179" i="8" s="1"/>
  <c r="AA180" i="8" s="1"/>
  <c r="U181" i="8"/>
  <c r="Y180" i="8"/>
  <c r="AB179" i="10" l="1"/>
  <c r="AC179" i="10" s="1"/>
  <c r="AD179" i="10" s="1"/>
  <c r="AE179" i="10" s="1"/>
  <c r="AA180" i="10" s="1"/>
  <c r="U182" i="10"/>
  <c r="Y181" i="10"/>
  <c r="AB178" i="9"/>
  <c r="AC178" i="9" s="1"/>
  <c r="AD178" i="9" s="1"/>
  <c r="AE178" i="9" s="1"/>
  <c r="AA179" i="9" s="1"/>
  <c r="U184" i="9"/>
  <c r="Y183" i="9"/>
  <c r="AB180" i="8"/>
  <c r="AC180" i="8" s="1"/>
  <c r="AD180" i="8" s="1"/>
  <c r="AE180" i="8" s="1"/>
  <c r="AA181" i="8" s="1"/>
  <c r="Y181" i="8"/>
  <c r="U182" i="8"/>
  <c r="AB180" i="10" l="1"/>
  <c r="AC180" i="10" s="1"/>
  <c r="AD180" i="10" s="1"/>
  <c r="AE180" i="10" s="1"/>
  <c r="AA181" i="10" s="1"/>
  <c r="U183" i="10"/>
  <c r="Y182" i="10"/>
  <c r="AB179" i="9"/>
  <c r="AC179" i="9" s="1"/>
  <c r="AD179" i="9" s="1"/>
  <c r="AE179" i="9" s="1"/>
  <c r="AA180" i="9" s="1"/>
  <c r="Y184" i="9"/>
  <c r="U185" i="9"/>
  <c r="AB181" i="8"/>
  <c r="AC181" i="8" s="1"/>
  <c r="AD181" i="8" s="1"/>
  <c r="AE181" i="8" s="1"/>
  <c r="AA182" i="8" s="1"/>
  <c r="U183" i="8"/>
  <c r="Y182" i="8"/>
  <c r="AB181" i="10" l="1"/>
  <c r="AC181" i="10" s="1"/>
  <c r="AD181" i="10" s="1"/>
  <c r="AE181" i="10" s="1"/>
  <c r="AA182" i="10" s="1"/>
  <c r="U184" i="10"/>
  <c r="Y183" i="10"/>
  <c r="AB180" i="9"/>
  <c r="AC180" i="9" s="1"/>
  <c r="AD180" i="9" s="1"/>
  <c r="AE180" i="9" s="1"/>
  <c r="AA181" i="9" s="1"/>
  <c r="U186" i="9"/>
  <c r="Y185" i="9"/>
  <c r="AB182" i="8"/>
  <c r="AC182" i="8" s="1"/>
  <c r="AD182" i="8" s="1"/>
  <c r="AE182" i="8" s="1"/>
  <c r="AA183" i="8" s="1"/>
  <c r="Y183" i="8"/>
  <c r="U184" i="8"/>
  <c r="AB182" i="10" l="1"/>
  <c r="AC182" i="10" s="1"/>
  <c r="AD182" i="10" s="1"/>
  <c r="AE182" i="10" s="1"/>
  <c r="AA183" i="10" s="1"/>
  <c r="Y184" i="10"/>
  <c r="U185" i="10"/>
  <c r="AB181" i="9"/>
  <c r="AC181" i="9" s="1"/>
  <c r="AD181" i="9" s="1"/>
  <c r="AE181" i="9" s="1"/>
  <c r="AA182" i="9" s="1"/>
  <c r="U187" i="9"/>
  <c r="Y186" i="9"/>
  <c r="AB183" i="8"/>
  <c r="AC183" i="8" s="1"/>
  <c r="AD183" i="8" s="1"/>
  <c r="AE183" i="8" s="1"/>
  <c r="AA184" i="8" s="1"/>
  <c r="Y184" i="8"/>
  <c r="U185" i="8"/>
  <c r="AB183" i="10" l="1"/>
  <c r="AC183" i="10" s="1"/>
  <c r="AD183" i="10" s="1"/>
  <c r="AE183" i="10" s="1"/>
  <c r="AA184" i="10" s="1"/>
  <c r="U186" i="10"/>
  <c r="Y185" i="10"/>
  <c r="AB182" i="9"/>
  <c r="AC182" i="9" s="1"/>
  <c r="AD182" i="9" s="1"/>
  <c r="AE182" i="9" s="1"/>
  <c r="AA183" i="9" s="1"/>
  <c r="U188" i="9"/>
  <c r="Y187" i="9"/>
  <c r="AB184" i="8"/>
  <c r="AC184" i="8" s="1"/>
  <c r="AD184" i="8" s="1"/>
  <c r="AE184" i="8" s="1"/>
  <c r="AA185" i="8" s="1"/>
  <c r="U186" i="8"/>
  <c r="Y185" i="8"/>
  <c r="AB184" i="10" l="1"/>
  <c r="AC184" i="10" s="1"/>
  <c r="AD184" i="10" s="1"/>
  <c r="AE184" i="10" s="1"/>
  <c r="AA185" i="10" s="1"/>
  <c r="U187" i="10"/>
  <c r="Y186" i="10"/>
  <c r="AB183" i="9"/>
  <c r="AC183" i="9" s="1"/>
  <c r="AD183" i="9" s="1"/>
  <c r="AE183" i="9" s="1"/>
  <c r="AA184" i="9" s="1"/>
  <c r="Y188" i="9"/>
  <c r="U189" i="9"/>
  <c r="AB185" i="8"/>
  <c r="AC185" i="8" s="1"/>
  <c r="AD185" i="8" s="1"/>
  <c r="AE185" i="8" s="1"/>
  <c r="AA186" i="8" s="1"/>
  <c r="Y186" i="8"/>
  <c r="U187" i="8"/>
  <c r="AB185" i="10" l="1"/>
  <c r="AC185" i="10" s="1"/>
  <c r="AD185" i="10" s="1"/>
  <c r="AE185" i="10" s="1"/>
  <c r="AA186" i="10" s="1"/>
  <c r="U188" i="10"/>
  <c r="Y187" i="10"/>
  <c r="AB184" i="9"/>
  <c r="AC184" i="9" s="1"/>
  <c r="AD184" i="9" s="1"/>
  <c r="AE184" i="9" s="1"/>
  <c r="AA185" i="9" s="1"/>
  <c r="U190" i="9"/>
  <c r="Y189" i="9"/>
  <c r="AB186" i="8"/>
  <c r="AC186" i="8" s="1"/>
  <c r="AD186" i="8" s="1"/>
  <c r="AE186" i="8" s="1"/>
  <c r="AA187" i="8" s="1"/>
  <c r="Y187" i="8"/>
  <c r="U188" i="8"/>
  <c r="AB186" i="10" l="1"/>
  <c r="AC186" i="10" s="1"/>
  <c r="AD186" i="10" s="1"/>
  <c r="AE186" i="10" s="1"/>
  <c r="AA187" i="10" s="1"/>
  <c r="Y188" i="10"/>
  <c r="U189" i="10"/>
  <c r="AB185" i="9"/>
  <c r="AC185" i="9" s="1"/>
  <c r="AD185" i="9" s="1"/>
  <c r="AE185" i="9" s="1"/>
  <c r="AA186" i="9" s="1"/>
  <c r="U191" i="9"/>
  <c r="Y190" i="9"/>
  <c r="AB187" i="8"/>
  <c r="AC187" i="8" s="1"/>
  <c r="AD187" i="8" s="1"/>
  <c r="AE187" i="8" s="1"/>
  <c r="AA188" i="8" s="1"/>
  <c r="Y188" i="8"/>
  <c r="U189" i="8"/>
  <c r="AB187" i="10" l="1"/>
  <c r="AC187" i="10" s="1"/>
  <c r="AD187" i="10" s="1"/>
  <c r="AE187" i="10" s="1"/>
  <c r="AA188" i="10" s="1"/>
  <c r="U190" i="10"/>
  <c r="Y189" i="10"/>
  <c r="AB186" i="9"/>
  <c r="AC186" i="9" s="1"/>
  <c r="AD186" i="9" s="1"/>
  <c r="AE186" i="9" s="1"/>
  <c r="AA187" i="9" s="1"/>
  <c r="U192" i="9"/>
  <c r="Y191" i="9"/>
  <c r="AB188" i="8"/>
  <c r="AC188" i="8" s="1"/>
  <c r="AD188" i="8" s="1"/>
  <c r="AE188" i="8" s="1"/>
  <c r="AA189" i="8" s="1"/>
  <c r="U190" i="8"/>
  <c r="Y189" i="8"/>
  <c r="AB188" i="10" l="1"/>
  <c r="AC188" i="10" s="1"/>
  <c r="AD188" i="10" s="1"/>
  <c r="AE188" i="10" s="1"/>
  <c r="AA189" i="10" s="1"/>
  <c r="U191" i="10"/>
  <c r="Y190" i="10"/>
  <c r="AB187" i="9"/>
  <c r="AC187" i="9" s="1"/>
  <c r="AD187" i="9" s="1"/>
  <c r="AE187" i="9" s="1"/>
  <c r="AA188" i="9" s="1"/>
  <c r="Y192" i="9"/>
  <c r="U193" i="9"/>
  <c r="AB189" i="8"/>
  <c r="AC189" i="8" s="1"/>
  <c r="AD189" i="8" s="1"/>
  <c r="AE189" i="8" s="1"/>
  <c r="AA190" i="8" s="1"/>
  <c r="Y190" i="8"/>
  <c r="U191" i="8"/>
  <c r="AB189" i="10" l="1"/>
  <c r="AC189" i="10" s="1"/>
  <c r="AD189" i="10" s="1"/>
  <c r="AE189" i="10" s="1"/>
  <c r="AA190" i="10" s="1"/>
  <c r="U192" i="10"/>
  <c r="Y191" i="10"/>
  <c r="AB188" i="9"/>
  <c r="AC188" i="9" s="1"/>
  <c r="AD188" i="9" s="1"/>
  <c r="AE188" i="9" s="1"/>
  <c r="AA189" i="9" s="1"/>
  <c r="U194" i="9"/>
  <c r="Y193" i="9"/>
  <c r="AB190" i="8"/>
  <c r="AC190" i="8" s="1"/>
  <c r="AD190" i="8" s="1"/>
  <c r="AE190" i="8" s="1"/>
  <c r="AA191" i="8" s="1"/>
  <c r="Y191" i="8"/>
  <c r="U192" i="8"/>
  <c r="AB190" i="10" l="1"/>
  <c r="AC190" i="10" s="1"/>
  <c r="AD190" i="10" s="1"/>
  <c r="AE190" i="10" s="1"/>
  <c r="AA191" i="10" s="1"/>
  <c r="Y192" i="10"/>
  <c r="U193" i="10"/>
  <c r="AB189" i="9"/>
  <c r="AC189" i="9" s="1"/>
  <c r="AD189" i="9" s="1"/>
  <c r="AE189" i="9" s="1"/>
  <c r="AA190" i="9" s="1"/>
  <c r="U195" i="9"/>
  <c r="Y194" i="9"/>
  <c r="AB191" i="8"/>
  <c r="AC191" i="8" s="1"/>
  <c r="AD191" i="8" s="1"/>
  <c r="AE191" i="8" s="1"/>
  <c r="AA192" i="8" s="1"/>
  <c r="Y192" i="8"/>
  <c r="U193" i="8"/>
  <c r="AB191" i="10" l="1"/>
  <c r="AC191" i="10" s="1"/>
  <c r="AD191" i="10" s="1"/>
  <c r="AE191" i="10" s="1"/>
  <c r="AA192" i="10" s="1"/>
  <c r="U194" i="10"/>
  <c r="Y193" i="10"/>
  <c r="AB190" i="9"/>
  <c r="AC190" i="9" s="1"/>
  <c r="AD190" i="9" s="1"/>
  <c r="AE190" i="9" s="1"/>
  <c r="AA191" i="9" s="1"/>
  <c r="U196" i="9"/>
  <c r="Y195" i="9"/>
  <c r="AB192" i="8"/>
  <c r="AC192" i="8" s="1"/>
  <c r="AD192" i="8" s="1"/>
  <c r="AE192" i="8" s="1"/>
  <c r="AA193" i="8" s="1"/>
  <c r="U194" i="8"/>
  <c r="Y193" i="8"/>
  <c r="AB192" i="10" l="1"/>
  <c r="AC192" i="10" s="1"/>
  <c r="AD192" i="10" s="1"/>
  <c r="AE192" i="10" s="1"/>
  <c r="AA193" i="10" s="1"/>
  <c r="U195" i="10"/>
  <c r="Y194" i="10"/>
  <c r="AB191" i="9"/>
  <c r="AC191" i="9" s="1"/>
  <c r="AD191" i="9" s="1"/>
  <c r="AE191" i="9" s="1"/>
  <c r="AA192" i="9" s="1"/>
  <c r="Y196" i="9"/>
  <c r="U197" i="9"/>
  <c r="AB193" i="8"/>
  <c r="AC193" i="8" s="1"/>
  <c r="AD193" i="8" s="1"/>
  <c r="AE193" i="8" s="1"/>
  <c r="AA194" i="8" s="1"/>
  <c r="Y194" i="8"/>
  <c r="U195" i="8"/>
  <c r="AB193" i="10" l="1"/>
  <c r="AC193" i="10" s="1"/>
  <c r="AD193" i="10" s="1"/>
  <c r="AE193" i="10" s="1"/>
  <c r="AA194" i="10" s="1"/>
  <c r="U196" i="10"/>
  <c r="Y195" i="10"/>
  <c r="AB192" i="9"/>
  <c r="AC192" i="9" s="1"/>
  <c r="AD192" i="9" s="1"/>
  <c r="AE192" i="9" s="1"/>
  <c r="AA193" i="9" s="1"/>
  <c r="U198" i="9"/>
  <c r="Y197" i="9"/>
  <c r="AB194" i="8"/>
  <c r="AC194" i="8" s="1"/>
  <c r="AD194" i="8" s="1"/>
  <c r="AE194" i="8" s="1"/>
  <c r="AA195" i="8" s="1"/>
  <c r="Y195" i="8"/>
  <c r="U196" i="8"/>
  <c r="AB194" i="10" l="1"/>
  <c r="AC194" i="10" s="1"/>
  <c r="AD194" i="10" s="1"/>
  <c r="AE194" i="10" s="1"/>
  <c r="AA195" i="10" s="1"/>
  <c r="Y196" i="10"/>
  <c r="U197" i="10"/>
  <c r="AB193" i="9"/>
  <c r="AC193" i="9" s="1"/>
  <c r="AD193" i="9" s="1"/>
  <c r="AE193" i="9" s="1"/>
  <c r="AA194" i="9" s="1"/>
  <c r="U199" i="9"/>
  <c r="Y198" i="9"/>
  <c r="AB195" i="8"/>
  <c r="AC195" i="8" s="1"/>
  <c r="AD195" i="8" s="1"/>
  <c r="AE195" i="8" s="1"/>
  <c r="AA196" i="8" s="1"/>
  <c r="Y196" i="8"/>
  <c r="U197" i="8"/>
  <c r="AB195" i="10" l="1"/>
  <c r="AC195" i="10" s="1"/>
  <c r="AD195" i="10" s="1"/>
  <c r="AE195" i="10" s="1"/>
  <c r="AA196" i="10" s="1"/>
  <c r="Y197" i="10"/>
  <c r="U198" i="10"/>
  <c r="AB194" i="9"/>
  <c r="AC194" i="9" s="1"/>
  <c r="AD194" i="9" s="1"/>
  <c r="AE194" i="9" s="1"/>
  <c r="AA195" i="9" s="1"/>
  <c r="U200" i="9"/>
  <c r="Y199" i="9"/>
  <c r="AB196" i="8"/>
  <c r="AC196" i="8" s="1"/>
  <c r="AD196" i="8" s="1"/>
  <c r="AE196" i="8" s="1"/>
  <c r="AA197" i="8" s="1"/>
  <c r="U198" i="8"/>
  <c r="Y197" i="8"/>
  <c r="AB196" i="10" l="1"/>
  <c r="AC196" i="10" s="1"/>
  <c r="AD196" i="10" s="1"/>
  <c r="AE196" i="10" s="1"/>
  <c r="AA197" i="10" s="1"/>
  <c r="U199" i="10"/>
  <c r="Y198" i="10"/>
  <c r="AB195" i="9"/>
  <c r="AC195" i="9" s="1"/>
  <c r="AD195" i="9" s="1"/>
  <c r="AE195" i="9" s="1"/>
  <c r="AA196" i="9" s="1"/>
  <c r="Y200" i="9"/>
  <c r="U201" i="9"/>
  <c r="AB197" i="8"/>
  <c r="AC197" i="8" s="1"/>
  <c r="AD197" i="8" s="1"/>
  <c r="AE197" i="8" s="1"/>
  <c r="AA198" i="8" s="1"/>
  <c r="Y198" i="8"/>
  <c r="U199" i="8"/>
  <c r="Y201" i="9" l="1"/>
  <c r="U202" i="9"/>
  <c r="AB197" i="10"/>
  <c r="AC197" i="10" s="1"/>
  <c r="AD197" i="10" s="1"/>
  <c r="AE197" i="10" s="1"/>
  <c r="AA198" i="10" s="1"/>
  <c r="U200" i="10"/>
  <c r="Y199" i="10"/>
  <c r="AB196" i="9"/>
  <c r="AC196" i="9" s="1"/>
  <c r="AD196" i="9" s="1"/>
  <c r="AE196" i="9" s="1"/>
  <c r="AA197" i="9" s="1"/>
  <c r="AB198" i="8"/>
  <c r="AC198" i="8" s="1"/>
  <c r="AD198" i="8" s="1"/>
  <c r="AE198" i="8" s="1"/>
  <c r="AA199" i="8" s="1"/>
  <c r="Y199" i="8"/>
  <c r="U200" i="8"/>
  <c r="Y202" i="9" l="1"/>
  <c r="U203" i="9"/>
  <c r="AB198" i="10"/>
  <c r="AC198" i="10" s="1"/>
  <c r="AD198" i="10" s="1"/>
  <c r="AE198" i="10" s="1"/>
  <c r="AA199" i="10" s="1"/>
  <c r="Y200" i="10"/>
  <c r="U201" i="10"/>
  <c r="AB197" i="9"/>
  <c r="AC197" i="9" s="1"/>
  <c r="AD197" i="9" s="1"/>
  <c r="AE197" i="9" s="1"/>
  <c r="AA198" i="9" s="1"/>
  <c r="AB199" i="8"/>
  <c r="AC199" i="8" s="1"/>
  <c r="AD199" i="8" s="1"/>
  <c r="AE199" i="8" s="1"/>
  <c r="AA200" i="8" s="1"/>
  <c r="Y200" i="8"/>
  <c r="U201" i="8"/>
  <c r="Y201" i="8" s="1"/>
  <c r="Y201" i="10" l="1"/>
  <c r="U202" i="10"/>
  <c r="Y203" i="9"/>
  <c r="U204" i="9"/>
  <c r="AB199" i="10"/>
  <c r="AC199" i="10" s="1"/>
  <c r="AD199" i="10" s="1"/>
  <c r="AE199" i="10" s="1"/>
  <c r="AA200" i="10" s="1"/>
  <c r="AB198" i="9"/>
  <c r="AC198" i="9" s="1"/>
  <c r="AD198" i="9" s="1"/>
  <c r="AE198" i="9" s="1"/>
  <c r="AA199" i="9" s="1"/>
  <c r="AB200" i="8"/>
  <c r="AC200" i="8" s="1"/>
  <c r="AD200" i="8" s="1"/>
  <c r="AE200" i="8" s="1"/>
  <c r="AA201" i="8" s="1"/>
  <c r="Y202" i="10" l="1"/>
  <c r="U203" i="10"/>
  <c r="U205" i="9"/>
  <c r="Y204" i="9"/>
  <c r="AB200" i="10"/>
  <c r="AC200" i="10" s="1"/>
  <c r="AD200" i="10" s="1"/>
  <c r="AE200" i="10" s="1"/>
  <c r="AA201" i="10" s="1"/>
  <c r="AB199" i="9"/>
  <c r="AC199" i="9" s="1"/>
  <c r="AD199" i="9" s="1"/>
  <c r="AE199" i="9" s="1"/>
  <c r="AA200" i="9" s="1"/>
  <c r="AB201" i="8"/>
  <c r="AC201" i="8" s="1"/>
  <c r="AD201" i="8" s="1"/>
  <c r="AE201" i="8" s="1"/>
  <c r="U204" i="10" l="1"/>
  <c r="Y203" i="10"/>
  <c r="U206" i="9"/>
  <c r="Y205" i="9"/>
  <c r="AB201" i="10"/>
  <c r="AC201" i="10" s="1"/>
  <c r="AD201" i="10" s="1"/>
  <c r="AE201" i="10" s="1"/>
  <c r="AA202" i="10" s="1"/>
  <c r="AB202" i="10" s="1"/>
  <c r="AC202" i="10" s="1"/>
  <c r="AD202" i="10" s="1"/>
  <c r="AE202" i="10" s="1"/>
  <c r="AA203" i="10" s="1"/>
  <c r="AB203" i="10" s="1"/>
  <c r="AC203" i="10" s="1"/>
  <c r="AB200" i="9"/>
  <c r="AC200" i="9" s="1"/>
  <c r="AD200" i="9" s="1"/>
  <c r="AE200" i="9" s="1"/>
  <c r="AA201" i="9" s="1"/>
  <c r="AD203" i="10" l="1"/>
  <c r="AE203" i="10" s="1"/>
  <c r="AA204" i="10" s="1"/>
  <c r="AB204" i="10" s="1"/>
  <c r="AC204" i="10" s="1"/>
  <c r="U205" i="10"/>
  <c r="Y204" i="10"/>
  <c r="U207" i="9"/>
  <c r="Y206" i="9"/>
  <c r="AB201" i="9"/>
  <c r="AC201" i="9" s="1"/>
  <c r="AD201" i="9" s="1"/>
  <c r="AE201" i="9" s="1"/>
  <c r="AA202" i="9" s="1"/>
  <c r="AB202" i="9" s="1"/>
  <c r="AC202" i="9" s="1"/>
  <c r="AD202" i="9" s="1"/>
  <c r="AE202" i="9" s="1"/>
  <c r="AA203" i="9" s="1"/>
  <c r="AB203" i="9" s="1"/>
  <c r="AC203" i="9" s="1"/>
  <c r="AD203" i="9" s="1"/>
  <c r="AE203" i="9" s="1"/>
  <c r="AA204" i="9" s="1"/>
  <c r="AB204" i="9" s="1"/>
  <c r="AC204" i="9" s="1"/>
  <c r="AD204" i="9" s="1"/>
  <c r="AE204" i="9" s="1"/>
  <c r="AA205" i="9" s="1"/>
  <c r="AB205" i="9" s="1"/>
  <c r="AC205" i="9" s="1"/>
  <c r="AD205" i="9" s="1"/>
  <c r="AE205" i="9" s="1"/>
  <c r="AA206" i="9" s="1"/>
  <c r="AB206" i="9" s="1"/>
  <c r="AC206" i="9" s="1"/>
  <c r="AD206" i="9" s="1"/>
  <c r="AE206" i="9" s="1"/>
  <c r="AA207" i="9" s="1"/>
  <c r="AB207" i="9" s="1"/>
  <c r="AC207" i="9" s="1"/>
  <c r="AD204" i="10" l="1"/>
  <c r="AE204" i="10" s="1"/>
  <c r="AA205" i="10" s="1"/>
  <c r="AB205" i="10" s="1"/>
  <c r="AC205" i="10" s="1"/>
  <c r="U206" i="10"/>
  <c r="Y205" i="10"/>
  <c r="U208" i="9"/>
  <c r="Y207" i="9"/>
  <c r="AD207" i="9" s="1"/>
  <c r="AE207" i="9" s="1"/>
  <c r="AA208" i="9" s="1"/>
  <c r="AB208" i="9" s="1"/>
  <c r="AC208" i="9" s="1"/>
  <c r="U207" i="10" l="1"/>
  <c r="Y206" i="10"/>
  <c r="AD205" i="10"/>
  <c r="AE205" i="10" s="1"/>
  <c r="AA206" i="10" s="1"/>
  <c r="AB206" i="10" s="1"/>
  <c r="AC206" i="10" s="1"/>
  <c r="Y208" i="9"/>
  <c r="AD208" i="9" s="1"/>
  <c r="AE208" i="9" s="1"/>
  <c r="AA209" i="9" s="1"/>
  <c r="AB209" i="9" s="1"/>
  <c r="AC209" i="9" s="1"/>
  <c r="U209" i="9"/>
  <c r="T62" i="1"/>
  <c r="Z62" i="1" s="1"/>
  <c r="T108" i="1"/>
  <c r="Z108" i="1" s="1"/>
  <c r="T155" i="1"/>
  <c r="Z155" i="1" s="1"/>
  <c r="T177" i="1"/>
  <c r="Z177" i="1" s="1"/>
  <c r="T131" i="1"/>
  <c r="Z131" i="1" s="1"/>
  <c r="T69" i="1"/>
  <c r="Z69" i="1" s="1"/>
  <c r="T82" i="1"/>
  <c r="Z82" i="1" s="1"/>
  <c r="T137" i="1"/>
  <c r="Z137" i="1" s="1"/>
  <c r="T64" i="1"/>
  <c r="Z64" i="1" s="1"/>
  <c r="T119" i="1"/>
  <c r="Z119" i="1" s="1"/>
  <c r="T26" i="1"/>
  <c r="Z26" i="1" s="1"/>
  <c r="T35" i="1"/>
  <c r="Z35" i="1" s="1"/>
  <c r="T110" i="1"/>
  <c r="Z110" i="1" s="1"/>
  <c r="T123" i="1"/>
  <c r="Z123" i="1" s="1"/>
  <c r="T37" i="1"/>
  <c r="Z37" i="1" s="1"/>
  <c r="T72" i="1"/>
  <c r="Z72" i="1" s="1"/>
  <c r="T105" i="1"/>
  <c r="Z105" i="1" s="1"/>
  <c r="T200" i="1"/>
  <c r="Z200" i="1" s="1"/>
  <c r="T139" i="1"/>
  <c r="Z139" i="1" s="1"/>
  <c r="T121" i="1"/>
  <c r="Z121" i="1" s="1"/>
  <c r="T93" i="1"/>
  <c r="Z93" i="1" s="1"/>
  <c r="T150" i="1"/>
  <c r="Z150" i="1" s="1"/>
  <c r="T199" i="1"/>
  <c r="Z199" i="1" s="1"/>
  <c r="T185" i="1"/>
  <c r="Z185" i="1" s="1"/>
  <c r="T184" i="1"/>
  <c r="Z184" i="1" s="1"/>
  <c r="T134" i="1"/>
  <c r="Z134" i="1" s="1"/>
  <c r="T51" i="1"/>
  <c r="Z51" i="1" s="1"/>
  <c r="T40" i="1"/>
  <c r="Z40" i="1" s="1"/>
  <c r="T96" i="1"/>
  <c r="Z96" i="1" s="1"/>
  <c r="T170" i="1"/>
  <c r="Z170" i="1" s="1"/>
  <c r="T61" i="1"/>
  <c r="Z61" i="1" s="1"/>
  <c r="T43" i="1"/>
  <c r="Z43" i="1" s="1"/>
  <c r="T56" i="1"/>
  <c r="Z56" i="1" s="1"/>
  <c r="T83" i="1"/>
  <c r="Z83" i="1" s="1"/>
  <c r="T54" i="1"/>
  <c r="Z54" i="1" s="1"/>
  <c r="T58" i="1"/>
  <c r="Z58" i="1" s="1"/>
  <c r="T73" i="1"/>
  <c r="Z73" i="1" s="1"/>
  <c r="T30" i="1"/>
  <c r="Z30" i="1" s="1"/>
  <c r="AD206" i="10" l="1"/>
  <c r="AE206" i="10" s="1"/>
  <c r="AA207" i="10" s="1"/>
  <c r="AB207" i="10" s="1"/>
  <c r="AC207" i="10" s="1"/>
  <c r="U208" i="10"/>
  <c r="Y207" i="10"/>
  <c r="Y209" i="9"/>
  <c r="AD209" i="9" s="1"/>
  <c r="AE209" i="9" s="1"/>
  <c r="AA210" i="9" s="1"/>
  <c r="AB210" i="9" s="1"/>
  <c r="AC210" i="9" s="1"/>
  <c r="U210" i="9"/>
  <c r="S93" i="1"/>
  <c r="S40" i="1"/>
  <c r="S196" i="1"/>
  <c r="S121" i="1"/>
  <c r="S54" i="1"/>
  <c r="S73" i="1"/>
  <c r="S152" i="1"/>
  <c r="T152" i="1"/>
  <c r="Z152" i="1" s="1"/>
  <c r="S154" i="1"/>
  <c r="T154" i="1"/>
  <c r="Z154" i="1" s="1"/>
  <c r="S91" i="1"/>
  <c r="S128" i="1"/>
  <c r="S77" i="1"/>
  <c r="T67" i="1"/>
  <c r="Z67" i="1" s="1"/>
  <c r="S67" i="1"/>
  <c r="S27" i="1"/>
  <c r="T27" i="1"/>
  <c r="Z27" i="1" s="1"/>
  <c r="S38" i="1"/>
  <c r="T144" i="1"/>
  <c r="Z144" i="1" s="1"/>
  <c r="S50" i="1"/>
  <c r="T201" i="1"/>
  <c r="Z201" i="1" s="1"/>
  <c r="S169" i="1"/>
  <c r="T128" i="1"/>
  <c r="Z128" i="1" s="1"/>
  <c r="S144" i="1"/>
  <c r="T49" i="1"/>
  <c r="Z49" i="1" s="1"/>
  <c r="S145" i="1"/>
  <c r="T50" i="1"/>
  <c r="Z50" i="1" s="1"/>
  <c r="S49" i="1"/>
  <c r="T145" i="1"/>
  <c r="Z145" i="1" s="1"/>
  <c r="T166" i="1"/>
  <c r="Z166" i="1" s="1"/>
  <c r="T91" i="1"/>
  <c r="Z91" i="1" s="1"/>
  <c r="S108" i="1"/>
  <c r="T38" i="1"/>
  <c r="Z38" i="1" s="1"/>
  <c r="T183" i="1"/>
  <c r="Z183" i="1" s="1"/>
  <c r="T77" i="1"/>
  <c r="Z77" i="1" s="1"/>
  <c r="S41" i="1"/>
  <c r="T29" i="1"/>
  <c r="Z29" i="1" s="1"/>
  <c r="S75" i="1"/>
  <c r="T81" i="1"/>
  <c r="Z81" i="1" s="1"/>
  <c r="S148" i="1"/>
  <c r="T196" i="1"/>
  <c r="Z196" i="1" s="1"/>
  <c r="S118" i="1"/>
  <c r="S81" i="1"/>
  <c r="T138" i="1"/>
  <c r="Z138" i="1" s="1"/>
  <c r="S136" i="1"/>
  <c r="T167" i="1"/>
  <c r="Z167" i="1" s="1"/>
  <c r="T118" i="1"/>
  <c r="Z118" i="1" s="1"/>
  <c r="T41" i="1"/>
  <c r="Z41" i="1" s="1"/>
  <c r="T147" i="1"/>
  <c r="Z147" i="1" s="1"/>
  <c r="S88" i="1"/>
  <c r="T124" i="1"/>
  <c r="Z124" i="1" s="1"/>
  <c r="T148" i="1"/>
  <c r="Z148" i="1" s="1"/>
  <c r="S183" i="1"/>
  <c r="T106" i="1"/>
  <c r="Z106" i="1" s="1"/>
  <c r="T89" i="1"/>
  <c r="Z89" i="1" s="1"/>
  <c r="S167" i="1"/>
  <c r="S147" i="1"/>
  <c r="T88" i="1"/>
  <c r="Z88" i="1" s="1"/>
  <c r="S89" i="1"/>
  <c r="S155" i="1"/>
  <c r="S111" i="1"/>
  <c r="S127" i="1"/>
  <c r="S61" i="1"/>
  <c r="S187" i="1"/>
  <c r="T136" i="1"/>
  <c r="Z136" i="1" s="1"/>
  <c r="T186" i="1"/>
  <c r="Z186" i="1" s="1"/>
  <c r="T75" i="1"/>
  <c r="Z75" i="1" s="1"/>
  <c r="S158" i="1"/>
  <c r="T187" i="1"/>
  <c r="Z187" i="1" s="1"/>
  <c r="S186" i="1"/>
  <c r="S62" i="1"/>
  <c r="T158" i="1"/>
  <c r="Z158" i="1" s="1"/>
  <c r="S29" i="1"/>
  <c r="T127" i="1"/>
  <c r="Z127" i="1" s="1"/>
  <c r="T130" i="1"/>
  <c r="Z130" i="1" s="1"/>
  <c r="S150" i="1"/>
  <c r="S130" i="1"/>
  <c r="T111" i="1"/>
  <c r="Z111" i="1" s="1"/>
  <c r="T84" i="1"/>
  <c r="Z84" i="1" s="1"/>
  <c r="T149" i="1"/>
  <c r="Z149" i="1" s="1"/>
  <c r="S174" i="1"/>
  <c r="T182" i="1"/>
  <c r="Z182" i="1" s="1"/>
  <c r="T151" i="1"/>
  <c r="Z151" i="1" s="1"/>
  <c r="T112" i="1"/>
  <c r="Z112" i="1" s="1"/>
  <c r="T44" i="1"/>
  <c r="Z44" i="1" s="1"/>
  <c r="T60" i="1"/>
  <c r="Z60" i="1" s="1"/>
  <c r="T39" i="1"/>
  <c r="Z39" i="1" s="1"/>
  <c r="S103" i="1"/>
  <c r="T103" i="1"/>
  <c r="Z103" i="1" s="1"/>
  <c r="T117" i="1"/>
  <c r="Z117" i="1" s="1"/>
  <c r="S166" i="1"/>
  <c r="T66" i="1"/>
  <c r="Z66" i="1" s="1"/>
  <c r="T122" i="1"/>
  <c r="Z122" i="1" s="1"/>
  <c r="T153" i="1"/>
  <c r="Z153" i="1" s="1"/>
  <c r="T178" i="1"/>
  <c r="Z178" i="1" s="1"/>
  <c r="T71" i="1"/>
  <c r="Z71" i="1" s="1"/>
  <c r="T76" i="1"/>
  <c r="Z76" i="1" s="1"/>
  <c r="S42" i="1"/>
  <c r="T42" i="1"/>
  <c r="Z42" i="1" s="1"/>
  <c r="T140" i="1"/>
  <c r="Z140" i="1" s="1"/>
  <c r="T179" i="1"/>
  <c r="Z179" i="1" s="1"/>
  <c r="T120" i="1"/>
  <c r="Z120" i="1" s="1"/>
  <c r="S171" i="1"/>
  <c r="T171" i="1"/>
  <c r="Z171" i="1" s="1"/>
  <c r="S86" i="1"/>
  <c r="T86" i="1"/>
  <c r="Z86" i="1" s="1"/>
  <c r="S134" i="1"/>
  <c r="S46" i="1"/>
  <c r="T46" i="1"/>
  <c r="Z46" i="1" s="1"/>
  <c r="T95" i="1"/>
  <c r="Z95" i="1" s="1"/>
  <c r="T181" i="1"/>
  <c r="Z181" i="1" s="1"/>
  <c r="T141" i="1"/>
  <c r="Z141" i="1" s="1"/>
  <c r="T100" i="1"/>
  <c r="Z100" i="1" s="1"/>
  <c r="T99" i="1"/>
  <c r="Z99" i="1" s="1"/>
  <c r="S74" i="1"/>
  <c r="T74" i="1"/>
  <c r="Z74" i="1" s="1"/>
  <c r="S195" i="1"/>
  <c r="T195" i="1"/>
  <c r="Z195" i="1" s="1"/>
  <c r="T114" i="1"/>
  <c r="Z114" i="1" s="1"/>
  <c r="T188" i="1"/>
  <c r="Z188" i="1" s="1"/>
  <c r="T57" i="1"/>
  <c r="Z57" i="1" s="1"/>
  <c r="T113" i="1"/>
  <c r="Z113" i="1" s="1"/>
  <c r="T191" i="1"/>
  <c r="Z191" i="1" s="1"/>
  <c r="T47" i="1"/>
  <c r="Z47" i="1" s="1"/>
  <c r="T133" i="1"/>
  <c r="Z133" i="1" s="1"/>
  <c r="T176" i="1"/>
  <c r="Z176" i="1" s="1"/>
  <c r="S65" i="1"/>
  <c r="T65" i="1"/>
  <c r="Z65" i="1" s="1"/>
  <c r="T160" i="1"/>
  <c r="Z160" i="1" s="1"/>
  <c r="S90" i="1"/>
  <c r="T90" i="1"/>
  <c r="Z90" i="1" s="1"/>
  <c r="T142" i="1"/>
  <c r="Z142" i="1" s="1"/>
  <c r="T174" i="1"/>
  <c r="Z174" i="1" s="1"/>
  <c r="S53" i="1"/>
  <c r="T53" i="1"/>
  <c r="Z53" i="1" s="1"/>
  <c r="T98" i="1"/>
  <c r="Z98" i="1" s="1"/>
  <c r="T80" i="1"/>
  <c r="Z80" i="1" s="1"/>
  <c r="T23" i="1"/>
  <c r="Z23" i="1" s="1"/>
  <c r="T156" i="1"/>
  <c r="Z156" i="1" s="1"/>
  <c r="T116" i="1"/>
  <c r="Z116" i="1" s="1"/>
  <c r="S85" i="1"/>
  <c r="T85" i="1"/>
  <c r="Z85" i="1" s="1"/>
  <c r="T68" i="1"/>
  <c r="Z68" i="1" s="1"/>
  <c r="T161" i="1"/>
  <c r="Z161" i="1" s="1"/>
  <c r="T173" i="1"/>
  <c r="Z173" i="1" s="1"/>
  <c r="T59" i="1"/>
  <c r="Z59" i="1" s="1"/>
  <c r="T36" i="1"/>
  <c r="Z36" i="1" s="1"/>
  <c r="T146" i="1"/>
  <c r="Z146" i="1" s="1"/>
  <c r="T180" i="1"/>
  <c r="Z180" i="1" s="1"/>
  <c r="T79" i="1"/>
  <c r="Z79" i="1" s="1"/>
  <c r="T159" i="1"/>
  <c r="Z159" i="1" s="1"/>
  <c r="T101" i="1"/>
  <c r="Z101" i="1" s="1"/>
  <c r="S124" i="1"/>
  <c r="T190" i="1"/>
  <c r="Z190" i="1" s="1"/>
  <c r="T193" i="1"/>
  <c r="Z193" i="1" s="1"/>
  <c r="T34" i="1"/>
  <c r="Z34" i="1" s="1"/>
  <c r="T194" i="1"/>
  <c r="Z194" i="1" s="1"/>
  <c r="T32" i="1"/>
  <c r="Z32" i="1" s="1"/>
  <c r="S33" i="1"/>
  <c r="T33" i="1"/>
  <c r="Z33" i="1" s="1"/>
  <c r="T31" i="1"/>
  <c r="Z31" i="1" s="1"/>
  <c r="T126" i="1"/>
  <c r="Z126" i="1" s="1"/>
  <c r="T164" i="1"/>
  <c r="Z164" i="1" s="1"/>
  <c r="S164" i="1"/>
  <c r="T70" i="1"/>
  <c r="Z70" i="1" s="1"/>
  <c r="T104" i="1"/>
  <c r="Z104" i="1" s="1"/>
  <c r="T198" i="1"/>
  <c r="Z198" i="1" s="1"/>
  <c r="T45" i="1"/>
  <c r="Z45" i="1" s="1"/>
  <c r="S185" i="1"/>
  <c r="T102" i="1"/>
  <c r="Z102" i="1" s="1"/>
  <c r="S102" i="1"/>
  <c r="T169" i="1"/>
  <c r="Z169" i="1" s="1"/>
  <c r="T168" i="1"/>
  <c r="Z168" i="1" s="1"/>
  <c r="T197" i="1"/>
  <c r="Z197" i="1" s="1"/>
  <c r="T25" i="1"/>
  <c r="Z25" i="1" s="1"/>
  <c r="T189" i="1"/>
  <c r="Z189" i="1" s="1"/>
  <c r="T28" i="1"/>
  <c r="Z28" i="1" s="1"/>
  <c r="T165" i="1"/>
  <c r="Z165" i="1" s="1"/>
  <c r="T52" i="1"/>
  <c r="Z52" i="1" s="1"/>
  <c r="T87" i="1"/>
  <c r="Z87" i="1" s="1"/>
  <c r="T129" i="1"/>
  <c r="Z129" i="1" s="1"/>
  <c r="T172" i="1"/>
  <c r="Z172" i="1" s="1"/>
  <c r="T143" i="1"/>
  <c r="Z143" i="1" s="1"/>
  <c r="T107" i="1"/>
  <c r="Z107" i="1" s="1"/>
  <c r="S107" i="1"/>
  <c r="T192" i="1"/>
  <c r="Z192" i="1" s="1"/>
  <c r="S97" i="1"/>
  <c r="T97" i="1"/>
  <c r="Z97" i="1" s="1"/>
  <c r="T109" i="1"/>
  <c r="Z109" i="1" s="1"/>
  <c r="T157" i="1"/>
  <c r="Z157" i="1" s="1"/>
  <c r="S115" i="1"/>
  <c r="T115" i="1"/>
  <c r="Z115" i="1" s="1"/>
  <c r="T78" i="1"/>
  <c r="Z78" i="1" s="1"/>
  <c r="S78" i="1"/>
  <c r="T135" i="1"/>
  <c r="Z135" i="1" s="1"/>
  <c r="S135" i="1"/>
  <c r="T125" i="1"/>
  <c r="Z125" i="1" s="1"/>
  <c r="T94" i="1"/>
  <c r="Z94" i="1" s="1"/>
  <c r="T63" i="1"/>
  <c r="Z63" i="1" s="1"/>
  <c r="T24" i="1"/>
  <c r="Z24" i="1" s="1"/>
  <c r="T132" i="1"/>
  <c r="Z132" i="1" s="1"/>
  <c r="T175" i="1"/>
  <c r="Z175" i="1" s="1"/>
  <c r="S175" i="1"/>
  <c r="T92" i="1"/>
  <c r="Z92" i="1" s="1"/>
  <c r="T162" i="1"/>
  <c r="Z162" i="1" s="1"/>
  <c r="T55" i="1"/>
  <c r="Z55" i="1" s="1"/>
  <c r="S201" i="1"/>
  <c r="T163" i="1"/>
  <c r="Z163" i="1" s="1"/>
  <c r="T48" i="1"/>
  <c r="Z48" i="1" s="1"/>
  <c r="S43" i="1"/>
  <c r="Y208" i="10" l="1"/>
  <c r="U209" i="10"/>
  <c r="AD207" i="10"/>
  <c r="AE207" i="10" s="1"/>
  <c r="AA208" i="10" s="1"/>
  <c r="AB208" i="10" s="1"/>
  <c r="AC208" i="10" s="1"/>
  <c r="AD208" i="10" s="1"/>
  <c r="AE208" i="10" s="1"/>
  <c r="AA209" i="10" s="1"/>
  <c r="AB209" i="10" s="1"/>
  <c r="AC209" i="10" s="1"/>
  <c r="Y210" i="9"/>
  <c r="U211" i="9"/>
  <c r="AD210" i="9"/>
  <c r="AE210" i="9" s="1"/>
  <c r="AA211" i="9" s="1"/>
  <c r="AB211" i="9" s="1"/>
  <c r="AC211" i="9" s="1"/>
  <c r="S116" i="1"/>
  <c r="S179" i="1"/>
  <c r="S199" i="1"/>
  <c r="S99" i="1"/>
  <c r="S117" i="1"/>
  <c r="S94" i="1"/>
  <c r="S112" i="1"/>
  <c r="S47" i="1"/>
  <c r="S57" i="1"/>
  <c r="S122" i="1"/>
  <c r="S82" i="1"/>
  <c r="S119" i="1"/>
  <c r="S182" i="1"/>
  <c r="S48" i="1"/>
  <c r="S137" i="1"/>
  <c r="S80" i="1"/>
  <c r="S92" i="1"/>
  <c r="S193" i="1"/>
  <c r="S125" i="1"/>
  <c r="S172" i="1"/>
  <c r="S32" i="1"/>
  <c r="S26" i="1"/>
  <c r="S149" i="1"/>
  <c r="S70" i="1"/>
  <c r="S25" i="1"/>
  <c r="S104" i="1"/>
  <c r="S126" i="1"/>
  <c r="S59" i="1"/>
  <c r="S161" i="1"/>
  <c r="S23" i="1"/>
  <c r="S129" i="1"/>
  <c r="S52" i="1"/>
  <c r="S146" i="1"/>
  <c r="S66" i="1"/>
  <c r="S39" i="1"/>
  <c r="S44" i="1"/>
  <c r="S84" i="1"/>
  <c r="S36" i="1"/>
  <c r="S120" i="1"/>
  <c r="S105" i="1"/>
  <c r="S113" i="1"/>
  <c r="S45" i="1"/>
  <c r="S133" i="1"/>
  <c r="S100" i="1"/>
  <c r="S170" i="1"/>
  <c r="S58" i="1"/>
  <c r="S24" i="1"/>
  <c r="S34" i="1"/>
  <c r="S101" i="1"/>
  <c r="S141" i="1"/>
  <c r="S76" i="1"/>
  <c r="S178" i="1"/>
  <c r="S163" i="1"/>
  <c r="S31" i="1"/>
  <c r="S188" i="1"/>
  <c r="S37" i="1"/>
  <c r="S96" i="1"/>
  <c r="S140" i="1"/>
  <c r="T22" i="1"/>
  <c r="Z22" i="1" s="1"/>
  <c r="S189" i="1"/>
  <c r="S79" i="1"/>
  <c r="S72" i="1"/>
  <c r="S151" i="1"/>
  <c r="S157" i="1"/>
  <c r="S192" i="1"/>
  <c r="S168" i="1"/>
  <c r="S190" i="1"/>
  <c r="S123" i="1"/>
  <c r="S156" i="1"/>
  <c r="S142" i="1"/>
  <c r="S69" i="1"/>
  <c r="S153" i="1"/>
  <c r="S35" i="1"/>
  <c r="S83" i="1"/>
  <c r="S159" i="1"/>
  <c r="S68" i="1"/>
  <c r="S98" i="1"/>
  <c r="S200" i="1"/>
  <c r="S114" i="1"/>
  <c r="S95" i="1"/>
  <c r="S132" i="1"/>
  <c r="S63" i="1"/>
  <c r="S109" i="1"/>
  <c r="S51" i="1"/>
  <c r="S64" i="1"/>
  <c r="S138" i="1"/>
  <c r="S28" i="1"/>
  <c r="S197" i="1"/>
  <c r="S106" i="1"/>
  <c r="S55" i="1"/>
  <c r="S162" i="1"/>
  <c r="S143" i="1"/>
  <c r="S87" i="1"/>
  <c r="S56" i="1"/>
  <c r="S165" i="1"/>
  <c r="S30" i="1"/>
  <c r="S194" i="1"/>
  <c r="S173" i="1"/>
  <c r="S110" i="1"/>
  <c r="S177" i="1"/>
  <c r="S160" i="1"/>
  <c r="S176" i="1"/>
  <c r="S191" i="1"/>
  <c r="S181" i="1"/>
  <c r="S71" i="1"/>
  <c r="S60" i="1"/>
  <c r="S139" i="1"/>
  <c r="S198" i="1"/>
  <c r="S180" i="1"/>
  <c r="S131" i="1"/>
  <c r="S184" i="1"/>
  <c r="Y209" i="10" l="1"/>
  <c r="AD209" i="10" s="1"/>
  <c r="AE209" i="10" s="1"/>
  <c r="AA210" i="10" s="1"/>
  <c r="AB210" i="10" s="1"/>
  <c r="AC210" i="10" s="1"/>
  <c r="U210" i="10"/>
  <c r="U212" i="9"/>
  <c r="Y211" i="9"/>
  <c r="AD211" i="9" s="1"/>
  <c r="AE211" i="9" s="1"/>
  <c r="AA212" i="9" s="1"/>
  <c r="AB212" i="9" s="1"/>
  <c r="AC212" i="9" s="1"/>
  <c r="S22" i="1"/>
  <c r="U22" i="1" s="1"/>
  <c r="U23" i="1" s="1"/>
  <c r="U24" i="1" s="1"/>
  <c r="U25" i="1" s="1"/>
  <c r="U26" i="1" s="1"/>
  <c r="U27" i="1" s="1"/>
  <c r="U28" i="1" s="1"/>
  <c r="U29" i="1" s="1"/>
  <c r="U30" i="1" s="1"/>
  <c r="U31" i="1" s="1"/>
  <c r="U32" i="1" s="1"/>
  <c r="U33" i="1" s="1"/>
  <c r="U34" i="1" s="1"/>
  <c r="U35" i="1" s="1"/>
  <c r="U36" i="1" s="1"/>
  <c r="U37" i="1" s="1"/>
  <c r="U38" i="1" s="1"/>
  <c r="U39" i="1" s="1"/>
  <c r="U40" i="1" s="1"/>
  <c r="U41" i="1" s="1"/>
  <c r="U42" i="1" s="1"/>
  <c r="U43" i="1" s="1"/>
  <c r="U44" i="1" s="1"/>
  <c r="U45" i="1" s="1"/>
  <c r="U46" i="1" s="1"/>
  <c r="U47" i="1" s="1"/>
  <c r="U48" i="1" s="1"/>
  <c r="U49" i="1" s="1"/>
  <c r="U50" i="1" s="1"/>
  <c r="U51" i="1" s="1"/>
  <c r="U52" i="1" s="1"/>
  <c r="U53" i="1" s="1"/>
  <c r="U54" i="1" s="1"/>
  <c r="U55" i="1" s="1"/>
  <c r="U56" i="1" s="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Y210" i="10" l="1"/>
  <c r="U211" i="10"/>
  <c r="AD210" i="10"/>
  <c r="AE210" i="10" s="1"/>
  <c r="AA211" i="10" s="1"/>
  <c r="AB211" i="10" s="1"/>
  <c r="AC211" i="10" s="1"/>
  <c r="U213" i="9"/>
  <c r="Y212" i="9"/>
  <c r="AD212" i="9" s="1"/>
  <c r="AE212" i="9" s="1"/>
  <c r="AA213" i="9" s="1"/>
  <c r="AB213" i="9" s="1"/>
  <c r="AC213" i="9" s="1"/>
  <c r="U145" i="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19" i="1" a="1"/>
  <c r="U19" i="1" s="1"/>
  <c r="Y22" i="1"/>
  <c r="U212" i="10" l="1"/>
  <c r="Y211" i="10"/>
  <c r="AD211" i="10"/>
  <c r="AE211" i="10" s="1"/>
  <c r="AA212" i="10" s="1"/>
  <c r="AB212" i="10" s="1"/>
  <c r="AC212" i="10" s="1"/>
  <c r="U214" i="9"/>
  <c r="Y213" i="9"/>
  <c r="AD213" i="9" s="1"/>
  <c r="AE213" i="9" s="1"/>
  <c r="AA214" i="9" s="1"/>
  <c r="AB214" i="9" s="1"/>
  <c r="AC214" i="9" s="1"/>
  <c r="AD22" i="1"/>
  <c r="Y23" i="1"/>
  <c r="U213" i="10" l="1"/>
  <c r="Y212" i="10"/>
  <c r="AD212" i="10" s="1"/>
  <c r="AE212" i="10" s="1"/>
  <c r="AA213" i="10" s="1"/>
  <c r="AB213" i="10" s="1"/>
  <c r="AC213" i="10" s="1"/>
  <c r="U215" i="9"/>
  <c r="Y214" i="9"/>
  <c r="AD214" i="9" s="1"/>
  <c r="AE214" i="9" s="1"/>
  <c r="AA215" i="9" s="1"/>
  <c r="AB215" i="9" s="1"/>
  <c r="AC215" i="9" s="1"/>
  <c r="AE22" i="1"/>
  <c r="AA23" i="1" s="1"/>
  <c r="AB23" i="1" s="1"/>
  <c r="AC23" i="1" s="1"/>
  <c r="AD23" i="1" s="1"/>
  <c r="AE23" i="1" s="1"/>
  <c r="AA24" i="1" s="1"/>
  <c r="AB24" i="1" s="1"/>
  <c r="AD19" i="1"/>
  <c r="Y24" i="1"/>
  <c r="U214" i="10" l="1"/>
  <c r="Y213" i="10"/>
  <c r="AD213" i="10" s="1"/>
  <c r="AE213" i="10" s="1"/>
  <c r="AA214" i="10" s="1"/>
  <c r="AB214" i="10" s="1"/>
  <c r="AC214" i="10" s="1"/>
  <c r="Y215" i="9"/>
  <c r="AD215" i="9" s="1"/>
  <c r="AE215" i="9" s="1"/>
  <c r="AA216" i="9" s="1"/>
  <c r="AB216" i="9" s="1"/>
  <c r="AC216" i="9" s="1"/>
  <c r="U216" i="9"/>
  <c r="AC24" i="1"/>
  <c r="AD24" i="1" s="1"/>
  <c r="AE24" i="1" s="1"/>
  <c r="AA25" i="1" s="1"/>
  <c r="Y25" i="1"/>
  <c r="U215" i="10" l="1"/>
  <c r="Y214" i="10"/>
  <c r="AD214" i="10" s="1"/>
  <c r="AE214" i="10" s="1"/>
  <c r="AA215" i="10" s="1"/>
  <c r="AB215" i="10" s="1"/>
  <c r="AC215" i="10" s="1"/>
  <c r="Y216" i="9"/>
  <c r="U217" i="9"/>
  <c r="AD216" i="9"/>
  <c r="AE216" i="9" s="1"/>
  <c r="AA217" i="9" s="1"/>
  <c r="AB217" i="9" s="1"/>
  <c r="AC217" i="9" s="1"/>
  <c r="AB25" i="1"/>
  <c r="AC25" i="1" s="1"/>
  <c r="AD25" i="1" s="1"/>
  <c r="AE25" i="1" s="1"/>
  <c r="AA26" i="1" s="1"/>
  <c r="Y26" i="1"/>
  <c r="U216" i="10" l="1"/>
  <c r="Y215" i="10"/>
  <c r="AD215" i="10" s="1"/>
  <c r="AE215" i="10" s="1"/>
  <c r="AA216" i="10" s="1"/>
  <c r="AB216" i="10" s="1"/>
  <c r="AC216" i="10" s="1"/>
  <c r="Y217" i="9"/>
  <c r="AD217" i="9" s="1"/>
  <c r="AE217" i="9" s="1"/>
  <c r="AA218" i="9" s="1"/>
  <c r="AB218" i="9" s="1"/>
  <c r="AC218" i="9" s="1"/>
  <c r="U218" i="9"/>
  <c r="AB26" i="1"/>
  <c r="AC26" i="1" s="1"/>
  <c r="AD26" i="1" s="1"/>
  <c r="AE26" i="1" s="1"/>
  <c r="AA27" i="1" s="1"/>
  <c r="Y27" i="1"/>
  <c r="Y216" i="10" l="1"/>
  <c r="AD216" i="10" s="1"/>
  <c r="AE216" i="10" s="1"/>
  <c r="AA217" i="10" s="1"/>
  <c r="AB217" i="10" s="1"/>
  <c r="AC217" i="10" s="1"/>
  <c r="U217" i="10"/>
  <c r="U219" i="9"/>
  <c r="Y218" i="9"/>
  <c r="AD218" i="9" s="1"/>
  <c r="AE218" i="9" s="1"/>
  <c r="AA219" i="9" s="1"/>
  <c r="AB219" i="9" s="1"/>
  <c r="AC219" i="9" s="1"/>
  <c r="AB27" i="1"/>
  <c r="AC27" i="1" s="1"/>
  <c r="AD27" i="1" s="1"/>
  <c r="AE27" i="1" s="1"/>
  <c r="AA28" i="1" s="1"/>
  <c r="Y28" i="1"/>
  <c r="Y217" i="10" l="1"/>
  <c r="U218" i="10"/>
  <c r="AD217" i="10"/>
  <c r="AE217" i="10" s="1"/>
  <c r="AA218" i="10" s="1"/>
  <c r="AB218" i="10" s="1"/>
  <c r="AC218" i="10" s="1"/>
  <c r="Y219" i="9"/>
  <c r="AD219" i="9" s="1"/>
  <c r="AE219" i="9" s="1"/>
  <c r="AA220" i="9" s="1"/>
  <c r="AB220" i="9" s="1"/>
  <c r="AC220" i="9" s="1"/>
  <c r="U220" i="9"/>
  <c r="AB28" i="1"/>
  <c r="AC28" i="1" s="1"/>
  <c r="AD28" i="1" s="1"/>
  <c r="AE28" i="1" s="1"/>
  <c r="AA29" i="1" s="1"/>
  <c r="Y29" i="1"/>
  <c r="Y218" i="10" l="1"/>
  <c r="AD218" i="10" s="1"/>
  <c r="AE218" i="10" s="1"/>
  <c r="AA219" i="10" s="1"/>
  <c r="AB219" i="10" s="1"/>
  <c r="AC219" i="10" s="1"/>
  <c r="U219" i="10"/>
  <c r="U221" i="9"/>
  <c r="Y220" i="9"/>
  <c r="AD220" i="9" s="1"/>
  <c r="AE220" i="9" s="1"/>
  <c r="AA221" i="9" s="1"/>
  <c r="AB221" i="9" s="1"/>
  <c r="AC221" i="9" s="1"/>
  <c r="AB29" i="1"/>
  <c r="AC29" i="1" s="1"/>
  <c r="AD29" i="1" s="1"/>
  <c r="AE29" i="1" s="1"/>
  <c r="AA30" i="1" s="1"/>
  <c r="Y30" i="1"/>
  <c r="U220" i="10" l="1"/>
  <c r="Y219" i="10"/>
  <c r="AD219" i="10" s="1"/>
  <c r="AE219" i="10" s="1"/>
  <c r="AA220" i="10" s="1"/>
  <c r="AB220" i="10" s="1"/>
  <c r="AC220" i="10" s="1"/>
  <c r="Y221" i="9"/>
  <c r="AD221" i="9" s="1"/>
  <c r="AE221" i="9" s="1"/>
  <c r="AA222" i="9" s="1"/>
  <c r="AB222" i="9" s="1"/>
  <c r="AC222" i="9" s="1"/>
  <c r="U222" i="9"/>
  <c r="AB30" i="1"/>
  <c r="AC30" i="1" s="1"/>
  <c r="AD30" i="1" s="1"/>
  <c r="AE30" i="1" s="1"/>
  <c r="AA31" i="1" s="1"/>
  <c r="Y31" i="1"/>
  <c r="U221" i="10" l="1"/>
  <c r="Y220" i="10"/>
  <c r="AD220" i="10" s="1"/>
  <c r="AE220" i="10" s="1"/>
  <c r="AA221" i="10" s="1"/>
  <c r="AB221" i="10" s="1"/>
  <c r="AC221" i="10" s="1"/>
  <c r="U223" i="9"/>
  <c r="Y222" i="9"/>
  <c r="AD222" i="9" s="1"/>
  <c r="AE222" i="9" s="1"/>
  <c r="AA223" i="9" s="1"/>
  <c r="AB223" i="9" s="1"/>
  <c r="AC223" i="9" s="1"/>
  <c r="AB31" i="1"/>
  <c r="AC31" i="1" s="1"/>
  <c r="AD31" i="1" s="1"/>
  <c r="AE31" i="1" s="1"/>
  <c r="AA32" i="1" s="1"/>
  <c r="Y32" i="1"/>
  <c r="U222" i="10" l="1"/>
  <c r="Y221" i="10"/>
  <c r="AD221" i="10" s="1"/>
  <c r="AE221" i="10" s="1"/>
  <c r="AA222" i="10" s="1"/>
  <c r="AB222" i="10" s="1"/>
  <c r="AC222" i="10" s="1"/>
  <c r="U224" i="9"/>
  <c r="Y223" i="9"/>
  <c r="AD223" i="9" s="1"/>
  <c r="AE223" i="9" s="1"/>
  <c r="AA224" i="9" s="1"/>
  <c r="AB224" i="9" s="1"/>
  <c r="AC224" i="9" s="1"/>
  <c r="AB32" i="1"/>
  <c r="AC32" i="1" s="1"/>
  <c r="AD32" i="1" s="1"/>
  <c r="AE32" i="1" s="1"/>
  <c r="AA33" i="1" s="1"/>
  <c r="Y33" i="1"/>
  <c r="U223" i="10" l="1"/>
  <c r="Y222" i="10"/>
  <c r="AD222" i="10" s="1"/>
  <c r="AE222" i="10" s="1"/>
  <c r="AA223" i="10" s="1"/>
  <c r="AB223" i="10" s="1"/>
  <c r="AC223" i="10" s="1"/>
  <c r="Y224" i="9"/>
  <c r="AD224" i="9" s="1"/>
  <c r="AE224" i="9" s="1"/>
  <c r="AA225" i="9" s="1"/>
  <c r="AB225" i="9" s="1"/>
  <c r="AC225" i="9" s="1"/>
  <c r="U225" i="9"/>
  <c r="AB33" i="1"/>
  <c r="AC33" i="1" s="1"/>
  <c r="AD33" i="1" s="1"/>
  <c r="AE33" i="1" s="1"/>
  <c r="AA34" i="1" s="1"/>
  <c r="Y34" i="1"/>
  <c r="U224" i="10" l="1"/>
  <c r="Y223" i="10"/>
  <c r="AD223" i="10" s="1"/>
  <c r="AE223" i="10" s="1"/>
  <c r="AA224" i="10" s="1"/>
  <c r="AB224" i="10" s="1"/>
  <c r="AC224" i="10" s="1"/>
  <c r="Y225" i="9"/>
  <c r="AD225" i="9" s="1"/>
  <c r="AE225" i="9" s="1"/>
  <c r="AA226" i="9" s="1"/>
  <c r="AB226" i="9" s="1"/>
  <c r="AC226" i="9" s="1"/>
  <c r="U226" i="9"/>
  <c r="AB34" i="1"/>
  <c r="AC34" i="1" s="1"/>
  <c r="AD34" i="1" s="1"/>
  <c r="AE34" i="1" s="1"/>
  <c r="AA35" i="1" s="1"/>
  <c r="Y35" i="1"/>
  <c r="Y224" i="10" l="1"/>
  <c r="AD224" i="10" s="1"/>
  <c r="AE224" i="10" s="1"/>
  <c r="AA225" i="10" s="1"/>
  <c r="AB225" i="10" s="1"/>
  <c r="AC225" i="10" s="1"/>
  <c r="U225" i="10"/>
  <c r="Y226" i="9"/>
  <c r="U227" i="9"/>
  <c r="AD226" i="9"/>
  <c r="AE226" i="9" s="1"/>
  <c r="AA227" i="9" s="1"/>
  <c r="AB227" i="9" s="1"/>
  <c r="AC227" i="9" s="1"/>
  <c r="AB35" i="1"/>
  <c r="AC35" i="1" s="1"/>
  <c r="AD35" i="1" s="1"/>
  <c r="AE35" i="1" s="1"/>
  <c r="AA36" i="1" s="1"/>
  <c r="Y36" i="1"/>
  <c r="Y225" i="10" l="1"/>
  <c r="AD225" i="10" s="1"/>
  <c r="AE225" i="10" s="1"/>
  <c r="AA226" i="10" s="1"/>
  <c r="AB226" i="10" s="1"/>
  <c r="AC226" i="10" s="1"/>
  <c r="U226" i="10"/>
  <c r="Y227" i="9"/>
  <c r="AD227" i="9" s="1"/>
  <c r="AE227" i="9" s="1"/>
  <c r="AA228" i="9" s="1"/>
  <c r="AB228" i="9" s="1"/>
  <c r="AC228" i="9" s="1"/>
  <c r="U228" i="9"/>
  <c r="AB36" i="1"/>
  <c r="AC36" i="1" s="1"/>
  <c r="AD36" i="1" s="1"/>
  <c r="AE36" i="1" s="1"/>
  <c r="AA37" i="1" s="1"/>
  <c r="Y37" i="1"/>
  <c r="Y226" i="10" l="1"/>
  <c r="AD226" i="10" s="1"/>
  <c r="AE226" i="10" s="1"/>
  <c r="AA227" i="10" s="1"/>
  <c r="AB227" i="10" s="1"/>
  <c r="AC227" i="10" s="1"/>
  <c r="U227" i="10"/>
  <c r="U229" i="9"/>
  <c r="Y228" i="9"/>
  <c r="AD228" i="9" s="1"/>
  <c r="AE228" i="9" s="1"/>
  <c r="AA229" i="9" s="1"/>
  <c r="AB229" i="9" s="1"/>
  <c r="AC229" i="9" s="1"/>
  <c r="AB37" i="1"/>
  <c r="AC37" i="1" s="1"/>
  <c r="AD37" i="1" s="1"/>
  <c r="AE37" i="1" s="1"/>
  <c r="AA38" i="1" s="1"/>
  <c r="Y38" i="1"/>
  <c r="U228" i="10" l="1"/>
  <c r="Y227" i="10"/>
  <c r="AD227" i="10" s="1"/>
  <c r="AE227" i="10" s="1"/>
  <c r="AA228" i="10" s="1"/>
  <c r="AB228" i="10" s="1"/>
  <c r="AC228" i="10" s="1"/>
  <c r="U230" i="9"/>
  <c r="Y229" i="9"/>
  <c r="AD229" i="9" s="1"/>
  <c r="AE229" i="9" s="1"/>
  <c r="AA230" i="9" s="1"/>
  <c r="AB230" i="9" s="1"/>
  <c r="AC230" i="9" s="1"/>
  <c r="AB38" i="1"/>
  <c r="AC38" i="1" s="1"/>
  <c r="AD38" i="1" s="1"/>
  <c r="AE38" i="1" s="1"/>
  <c r="AA39" i="1" s="1"/>
  <c r="Y39" i="1"/>
  <c r="U229" i="10" l="1"/>
  <c r="Y228" i="10"/>
  <c r="AD228" i="10" s="1"/>
  <c r="AE228" i="10" s="1"/>
  <c r="AA229" i="10" s="1"/>
  <c r="AB229" i="10" s="1"/>
  <c r="AC229" i="10" s="1"/>
  <c r="U231" i="9"/>
  <c r="Y230" i="9"/>
  <c r="AD230" i="9" s="1"/>
  <c r="AE230" i="9" s="1"/>
  <c r="AA231" i="9" s="1"/>
  <c r="AB231" i="9" s="1"/>
  <c r="AC231" i="9" s="1"/>
  <c r="AB39" i="1"/>
  <c r="AC39" i="1" s="1"/>
  <c r="AD39" i="1" s="1"/>
  <c r="AE39" i="1" s="1"/>
  <c r="AA40" i="1" s="1"/>
  <c r="Y40" i="1"/>
  <c r="U230" i="10" l="1"/>
  <c r="Y229" i="10"/>
  <c r="AD229" i="10" s="1"/>
  <c r="AE229" i="10" s="1"/>
  <c r="AA230" i="10" s="1"/>
  <c r="AB230" i="10" s="1"/>
  <c r="AC230" i="10" s="1"/>
  <c r="Y231" i="9"/>
  <c r="AD231" i="9" s="1"/>
  <c r="AE231" i="9" s="1"/>
  <c r="AA232" i="9" s="1"/>
  <c r="AB232" i="9" s="1"/>
  <c r="AC232" i="9" s="1"/>
  <c r="U232" i="9"/>
  <c r="AB40" i="1"/>
  <c r="AC40" i="1" s="1"/>
  <c r="AD40" i="1" s="1"/>
  <c r="AE40" i="1" s="1"/>
  <c r="AA41" i="1" s="1"/>
  <c r="Y41" i="1"/>
  <c r="U231" i="10" l="1"/>
  <c r="Y230" i="10"/>
  <c r="AD230" i="10" s="1"/>
  <c r="AE230" i="10" s="1"/>
  <c r="AA231" i="10" s="1"/>
  <c r="AB231" i="10" s="1"/>
  <c r="AC231" i="10" s="1"/>
  <c r="Y232" i="9"/>
  <c r="AD232" i="9" s="1"/>
  <c r="AE232" i="9" s="1"/>
  <c r="AA233" i="9" s="1"/>
  <c r="AB233" i="9" s="1"/>
  <c r="AC233" i="9" s="1"/>
  <c r="U233" i="9"/>
  <c r="AB41" i="1"/>
  <c r="AC41" i="1" s="1"/>
  <c r="AD41" i="1" s="1"/>
  <c r="AE41" i="1" s="1"/>
  <c r="AA42" i="1" s="1"/>
  <c r="Y42" i="1"/>
  <c r="U232" i="10" l="1"/>
  <c r="Y231" i="10"/>
  <c r="AD231" i="10" s="1"/>
  <c r="AE231" i="10" s="1"/>
  <c r="AA232" i="10" s="1"/>
  <c r="AB232" i="10" s="1"/>
  <c r="AC232" i="10" s="1"/>
  <c r="Y233" i="9"/>
  <c r="AD233" i="9" s="1"/>
  <c r="AE233" i="9" s="1"/>
  <c r="AA234" i="9" s="1"/>
  <c r="AB234" i="9" s="1"/>
  <c r="AC234" i="9" s="1"/>
  <c r="U234" i="9"/>
  <c r="AB42" i="1"/>
  <c r="AC42" i="1" s="1"/>
  <c r="AD42" i="1" s="1"/>
  <c r="AE42" i="1" s="1"/>
  <c r="AA43" i="1" s="1"/>
  <c r="Y43" i="1"/>
  <c r="Y232" i="10" l="1"/>
  <c r="AD232" i="10" s="1"/>
  <c r="AE232" i="10" s="1"/>
  <c r="AA233" i="10" s="1"/>
  <c r="AB233" i="10" s="1"/>
  <c r="AC233" i="10" s="1"/>
  <c r="U233" i="10"/>
  <c r="Y234" i="9"/>
  <c r="AD234" i="9" s="1"/>
  <c r="AE234" i="9" s="1"/>
  <c r="AA235" i="9" s="1"/>
  <c r="AB235" i="9" s="1"/>
  <c r="AC235" i="9" s="1"/>
  <c r="U235" i="9"/>
  <c r="AB43" i="1"/>
  <c r="AC43" i="1" s="1"/>
  <c r="AD43" i="1" s="1"/>
  <c r="AE43" i="1" s="1"/>
  <c r="AA44" i="1" s="1"/>
  <c r="Y44" i="1"/>
  <c r="Y233" i="10" l="1"/>
  <c r="U234" i="10"/>
  <c r="AD233" i="10"/>
  <c r="AE233" i="10" s="1"/>
  <c r="AA234" i="10" s="1"/>
  <c r="AB234" i="10" s="1"/>
  <c r="AC234" i="10" s="1"/>
  <c r="U236" i="9"/>
  <c r="Y235" i="9"/>
  <c r="AD235" i="9" s="1"/>
  <c r="AE235" i="9" s="1"/>
  <c r="AA236" i="9" s="1"/>
  <c r="AB236" i="9" s="1"/>
  <c r="AC236" i="9" s="1"/>
  <c r="AB44" i="1"/>
  <c r="AC44" i="1" s="1"/>
  <c r="AD44" i="1" s="1"/>
  <c r="AE44" i="1" s="1"/>
  <c r="AA45" i="1" s="1"/>
  <c r="Y45" i="1"/>
  <c r="Y234" i="10" l="1"/>
  <c r="AD234" i="10" s="1"/>
  <c r="AE234" i="10" s="1"/>
  <c r="AA235" i="10" s="1"/>
  <c r="AB235" i="10" s="1"/>
  <c r="AC235" i="10" s="1"/>
  <c r="U235" i="10"/>
  <c r="U237" i="9"/>
  <c r="Y236" i="9"/>
  <c r="AD236" i="9" s="1"/>
  <c r="AE236" i="9" s="1"/>
  <c r="AA237" i="9" s="1"/>
  <c r="AB237" i="9" s="1"/>
  <c r="AC237" i="9" s="1"/>
  <c r="AB45" i="1"/>
  <c r="AC45" i="1" s="1"/>
  <c r="AD45" i="1" s="1"/>
  <c r="AE45" i="1" s="1"/>
  <c r="AA46" i="1" s="1"/>
  <c r="Y46" i="1"/>
  <c r="U236" i="10" l="1"/>
  <c r="Y235" i="10"/>
  <c r="AD235" i="10" s="1"/>
  <c r="AE235" i="10" s="1"/>
  <c r="AA236" i="10" s="1"/>
  <c r="AB236" i="10" s="1"/>
  <c r="AC236" i="10" s="1"/>
  <c r="U238" i="9"/>
  <c r="Y237" i="9"/>
  <c r="AD237" i="9" s="1"/>
  <c r="AE237" i="9" s="1"/>
  <c r="AA238" i="9" s="1"/>
  <c r="AB238" i="9" s="1"/>
  <c r="AC238" i="9" s="1"/>
  <c r="AB46" i="1"/>
  <c r="AC46" i="1" s="1"/>
  <c r="AD46" i="1" s="1"/>
  <c r="AE46" i="1" s="1"/>
  <c r="AA47" i="1" s="1"/>
  <c r="Y47" i="1"/>
  <c r="U237" i="10" l="1"/>
  <c r="Y236" i="10"/>
  <c r="AD236" i="10" s="1"/>
  <c r="AE236" i="10" s="1"/>
  <c r="AA237" i="10" s="1"/>
  <c r="AB237" i="10" s="1"/>
  <c r="AC237" i="10" s="1"/>
  <c r="U239" i="9"/>
  <c r="Y238" i="9"/>
  <c r="AD238" i="9" s="1"/>
  <c r="AE238" i="9" s="1"/>
  <c r="AA239" i="9" s="1"/>
  <c r="AB239" i="9" s="1"/>
  <c r="AC239" i="9" s="1"/>
  <c r="AB47" i="1"/>
  <c r="AC47" i="1" s="1"/>
  <c r="AD47" i="1" s="1"/>
  <c r="AE47" i="1" s="1"/>
  <c r="AA48" i="1" s="1"/>
  <c r="Y48" i="1"/>
  <c r="U238" i="10" l="1"/>
  <c r="Y237" i="10"/>
  <c r="AD237" i="10" s="1"/>
  <c r="AE237" i="10" s="1"/>
  <c r="AA238" i="10" s="1"/>
  <c r="AB238" i="10" s="1"/>
  <c r="AC238" i="10" s="1"/>
  <c r="U240" i="9"/>
  <c r="Y239" i="9"/>
  <c r="AD239" i="9" s="1"/>
  <c r="AE239" i="9" s="1"/>
  <c r="AA240" i="9" s="1"/>
  <c r="AB240" i="9" s="1"/>
  <c r="AC240" i="9" s="1"/>
  <c r="AB48" i="1"/>
  <c r="AC48" i="1" s="1"/>
  <c r="AD48" i="1" s="1"/>
  <c r="AE48" i="1" s="1"/>
  <c r="AA49" i="1" s="1"/>
  <c r="Y49" i="1"/>
  <c r="U239" i="10" l="1"/>
  <c r="Y238" i="10"/>
  <c r="AD238" i="10" s="1"/>
  <c r="AE238" i="10" s="1"/>
  <c r="AA239" i="10" s="1"/>
  <c r="AB239" i="10" s="1"/>
  <c r="AC239" i="10" s="1"/>
  <c r="Y240" i="9"/>
  <c r="AD240" i="9" s="1"/>
  <c r="AE240" i="9" s="1"/>
  <c r="AA241" i="9" s="1"/>
  <c r="AB241" i="9" s="1"/>
  <c r="AC241" i="9" s="1"/>
  <c r="U241" i="9"/>
  <c r="AB49" i="1"/>
  <c r="AC49" i="1" s="1"/>
  <c r="AD49" i="1" s="1"/>
  <c r="AE49" i="1" s="1"/>
  <c r="AA50" i="1" s="1"/>
  <c r="Y50" i="1"/>
  <c r="U240" i="10" l="1"/>
  <c r="Y239" i="10"/>
  <c r="AD239" i="10" s="1"/>
  <c r="AE239" i="10" s="1"/>
  <c r="AA240" i="10" s="1"/>
  <c r="AB240" i="10" s="1"/>
  <c r="AC240" i="10" s="1"/>
  <c r="Y241" i="9"/>
  <c r="AD241" i="9" s="1"/>
  <c r="AE241" i="9" s="1"/>
  <c r="AA242" i="9" s="1"/>
  <c r="AB242" i="9" s="1"/>
  <c r="AC242" i="9" s="1"/>
  <c r="U242" i="9"/>
  <c r="AB50" i="1"/>
  <c r="AC50" i="1" s="1"/>
  <c r="AD50" i="1" s="1"/>
  <c r="AE50" i="1" s="1"/>
  <c r="AA51" i="1" s="1"/>
  <c r="Y51" i="1"/>
  <c r="Y240" i="10" l="1"/>
  <c r="AD240" i="10" s="1"/>
  <c r="AE240" i="10" s="1"/>
  <c r="AA241" i="10" s="1"/>
  <c r="AB241" i="10" s="1"/>
  <c r="AC241" i="10" s="1"/>
  <c r="U241" i="10"/>
  <c r="U243" i="9"/>
  <c r="Y242" i="9"/>
  <c r="AD242" i="9" s="1"/>
  <c r="AE242" i="9" s="1"/>
  <c r="AA243" i="9" s="1"/>
  <c r="AB243" i="9" s="1"/>
  <c r="AC243" i="9" s="1"/>
  <c r="AB51" i="1"/>
  <c r="AC51" i="1" s="1"/>
  <c r="AD51" i="1" s="1"/>
  <c r="AE51" i="1" s="1"/>
  <c r="AA52" i="1" s="1"/>
  <c r="Y52" i="1"/>
  <c r="Y241" i="10" l="1"/>
  <c r="AD241" i="10" s="1"/>
  <c r="AE241" i="10" s="1"/>
  <c r="AA242" i="10" s="1"/>
  <c r="AB242" i="10" s="1"/>
  <c r="AC242" i="10" s="1"/>
  <c r="U242" i="10"/>
  <c r="U244" i="9"/>
  <c r="Y243" i="9"/>
  <c r="AD243" i="9" s="1"/>
  <c r="AE243" i="9" s="1"/>
  <c r="AA244" i="9" s="1"/>
  <c r="AB244" i="9" s="1"/>
  <c r="AC244" i="9" s="1"/>
  <c r="AB52" i="1"/>
  <c r="AC52" i="1" s="1"/>
  <c r="AD52" i="1" s="1"/>
  <c r="AE52" i="1" s="1"/>
  <c r="Y53" i="1"/>
  <c r="Y242" i="10" l="1"/>
  <c r="AD242" i="10" s="1"/>
  <c r="AE242" i="10" s="1"/>
  <c r="AA243" i="10" s="1"/>
  <c r="AB243" i="10" s="1"/>
  <c r="AC243" i="10" s="1"/>
  <c r="U243" i="10"/>
  <c r="U245" i="9"/>
  <c r="Y244" i="9"/>
  <c r="AD244" i="9" s="1"/>
  <c r="AE244" i="9" s="1"/>
  <c r="AA245" i="9" s="1"/>
  <c r="AB245" i="9" s="1"/>
  <c r="AC245" i="9" s="1"/>
  <c r="AA53" i="1"/>
  <c r="AE19" i="1"/>
  <c r="AB53" i="1"/>
  <c r="AC53" i="1" s="1"/>
  <c r="AD53" i="1" s="1"/>
  <c r="AE53" i="1" s="1"/>
  <c r="AA54" i="1" s="1"/>
  <c r="Y54" i="1"/>
  <c r="U244" i="10" l="1"/>
  <c r="Y243" i="10"/>
  <c r="AD243" i="10" s="1"/>
  <c r="AE243" i="10" s="1"/>
  <c r="AA244" i="10" s="1"/>
  <c r="AB244" i="10" s="1"/>
  <c r="AC244" i="10" s="1"/>
  <c r="Y245" i="9"/>
  <c r="AD245" i="9" s="1"/>
  <c r="AE245" i="9" s="1"/>
  <c r="AA246" i="9" s="1"/>
  <c r="AB246" i="9" s="1"/>
  <c r="AC246" i="9" s="1"/>
  <c r="U246" i="9"/>
  <c r="AB54" i="1"/>
  <c r="AC54" i="1" s="1"/>
  <c r="AD54" i="1" s="1"/>
  <c r="AE54" i="1" s="1"/>
  <c r="AA55" i="1" s="1"/>
  <c r="Y55" i="1"/>
  <c r="U245" i="10" l="1"/>
  <c r="Y244" i="10"/>
  <c r="AD244" i="10" s="1"/>
  <c r="AE244" i="10" s="1"/>
  <c r="AA245" i="10" s="1"/>
  <c r="AB245" i="10" s="1"/>
  <c r="AC245" i="10" s="1"/>
  <c r="Y246" i="9"/>
  <c r="AD246" i="9" s="1"/>
  <c r="AE246" i="9" s="1"/>
  <c r="AA247" i="9" s="1"/>
  <c r="AB247" i="9" s="1"/>
  <c r="AC247" i="9" s="1"/>
  <c r="U247" i="9"/>
  <c r="AB55" i="1"/>
  <c r="AC55" i="1" s="1"/>
  <c r="AD55" i="1" s="1"/>
  <c r="AE55" i="1" s="1"/>
  <c r="AA56" i="1" s="1"/>
  <c r="Y56" i="1"/>
  <c r="U246" i="10" l="1"/>
  <c r="Y245" i="10"/>
  <c r="AD245" i="10" s="1"/>
  <c r="AE245" i="10" s="1"/>
  <c r="AA246" i="10" s="1"/>
  <c r="AB246" i="10" s="1"/>
  <c r="AC246" i="10" s="1"/>
  <c r="Y247" i="9"/>
  <c r="AD247" i="9" s="1"/>
  <c r="AE247" i="9" s="1"/>
  <c r="AA248" i="9" s="1"/>
  <c r="AB248" i="9" s="1"/>
  <c r="AC248" i="9" s="1"/>
  <c r="U248" i="9"/>
  <c r="AB56" i="1"/>
  <c r="AC56" i="1" s="1"/>
  <c r="AD56" i="1" s="1"/>
  <c r="AE56" i="1" s="1"/>
  <c r="AA57" i="1" s="1"/>
  <c r="Y57" i="1"/>
  <c r="U247" i="10" l="1"/>
  <c r="Y246" i="10"/>
  <c r="AD246" i="10" s="1"/>
  <c r="AE246" i="10" s="1"/>
  <c r="AA247" i="10" s="1"/>
  <c r="AB247" i="10" s="1"/>
  <c r="AC247" i="10" s="1"/>
  <c r="U249" i="9"/>
  <c r="Y248" i="9"/>
  <c r="AD248" i="9" s="1"/>
  <c r="AE248" i="9" s="1"/>
  <c r="AA249" i="9" s="1"/>
  <c r="AB249" i="9" s="1"/>
  <c r="AC249" i="9" s="1"/>
  <c r="AB57" i="1"/>
  <c r="AC57" i="1" s="1"/>
  <c r="AD57" i="1" s="1"/>
  <c r="AE57" i="1" s="1"/>
  <c r="AA58" i="1" s="1"/>
  <c r="Y58" i="1"/>
  <c r="Y247" i="10" l="1"/>
  <c r="AD247" i="10" s="1"/>
  <c r="AE247" i="10" s="1"/>
  <c r="AA248" i="10" s="1"/>
  <c r="AB248" i="10" s="1"/>
  <c r="AC248" i="10" s="1"/>
  <c r="U248" i="10"/>
  <c r="Y249" i="9"/>
  <c r="AD249" i="9" s="1"/>
  <c r="AE249" i="9" s="1"/>
  <c r="AA250" i="9" s="1"/>
  <c r="AB250" i="9" s="1"/>
  <c r="AC250" i="9" s="1"/>
  <c r="U250" i="9"/>
  <c r="AB58" i="1"/>
  <c r="AC58" i="1" s="1"/>
  <c r="AD58" i="1" s="1"/>
  <c r="AE58" i="1" s="1"/>
  <c r="AA59" i="1" s="1"/>
  <c r="Y59" i="1"/>
  <c r="U249" i="10" l="1"/>
  <c r="Y248" i="10"/>
  <c r="AD248" i="10" s="1"/>
  <c r="AE248" i="10" s="1"/>
  <c r="AA249" i="10" s="1"/>
  <c r="AB249" i="10" s="1"/>
  <c r="AC249" i="10" s="1"/>
  <c r="U251" i="9"/>
  <c r="Y250" i="9"/>
  <c r="AD250" i="9" s="1"/>
  <c r="AE250" i="9" s="1"/>
  <c r="AA251" i="9" s="1"/>
  <c r="AB251" i="9" s="1"/>
  <c r="AC251" i="9" s="1"/>
  <c r="AB59" i="1"/>
  <c r="AC59" i="1" s="1"/>
  <c r="AD59" i="1" s="1"/>
  <c r="AE59" i="1" s="1"/>
  <c r="AA60" i="1" s="1"/>
  <c r="Y60" i="1"/>
  <c r="U250" i="10" l="1"/>
  <c r="Y249" i="10"/>
  <c r="AD249" i="10" s="1"/>
  <c r="AE249" i="10" s="1"/>
  <c r="AA250" i="10" s="1"/>
  <c r="AB250" i="10" s="1"/>
  <c r="AC250" i="10" s="1"/>
  <c r="Y251" i="9"/>
  <c r="AD251" i="9" s="1"/>
  <c r="AE251" i="9" s="1"/>
  <c r="AA252" i="9" s="1"/>
  <c r="AB252" i="9" s="1"/>
  <c r="AC252" i="9" s="1"/>
  <c r="U252" i="9"/>
  <c r="AB60" i="1"/>
  <c r="AC60" i="1" s="1"/>
  <c r="AD60" i="1" s="1"/>
  <c r="AE60" i="1" s="1"/>
  <c r="AA61" i="1" s="1"/>
  <c r="Y61" i="1"/>
  <c r="U251" i="10" l="1"/>
  <c r="Y250" i="10"/>
  <c r="AD250" i="10" s="1"/>
  <c r="AE250" i="10" s="1"/>
  <c r="AA251" i="10" s="1"/>
  <c r="AB251" i="10" s="1"/>
  <c r="AC251" i="10" s="1"/>
  <c r="U253" i="9"/>
  <c r="Y252" i="9"/>
  <c r="AD252" i="9" s="1"/>
  <c r="AE252" i="9" s="1"/>
  <c r="AA253" i="9" s="1"/>
  <c r="AB253" i="9" s="1"/>
  <c r="AC253" i="9" s="1"/>
  <c r="AB61" i="1"/>
  <c r="AC61" i="1" s="1"/>
  <c r="AD61" i="1" s="1"/>
  <c r="AE61" i="1" s="1"/>
  <c r="AA62" i="1" s="1"/>
  <c r="Y62" i="1"/>
  <c r="Y251" i="10" l="1"/>
  <c r="AD251" i="10" s="1"/>
  <c r="AE251" i="10" s="1"/>
  <c r="AA252" i="10" s="1"/>
  <c r="AB252" i="10" s="1"/>
  <c r="AC252" i="10" s="1"/>
  <c r="U252" i="10"/>
  <c r="U254" i="9"/>
  <c r="Y253" i="9"/>
  <c r="AD253" i="9" s="1"/>
  <c r="AE253" i="9" s="1"/>
  <c r="AA254" i="9" s="1"/>
  <c r="AB254" i="9" s="1"/>
  <c r="AC254" i="9" s="1"/>
  <c r="AB62" i="1"/>
  <c r="AC62" i="1" s="1"/>
  <c r="AD62" i="1" s="1"/>
  <c r="AE62" i="1" s="1"/>
  <c r="AA63" i="1" s="1"/>
  <c r="Y63" i="1"/>
  <c r="U253" i="10" l="1"/>
  <c r="Y252" i="10"/>
  <c r="AD252" i="10" s="1"/>
  <c r="AE252" i="10" s="1"/>
  <c r="AA253" i="10" s="1"/>
  <c r="AB253" i="10" s="1"/>
  <c r="AC253" i="10" s="1"/>
  <c r="U255" i="9"/>
  <c r="Y254" i="9"/>
  <c r="AD254" i="9" s="1"/>
  <c r="AE254" i="9" s="1"/>
  <c r="AA255" i="9" s="1"/>
  <c r="AB255" i="9" s="1"/>
  <c r="AC255" i="9" s="1"/>
  <c r="AB63" i="1"/>
  <c r="AC63" i="1" s="1"/>
  <c r="AD63" i="1" s="1"/>
  <c r="AE63" i="1" s="1"/>
  <c r="AA64" i="1" s="1"/>
  <c r="Y64" i="1"/>
  <c r="U254" i="10" l="1"/>
  <c r="Y253" i="10"/>
  <c r="AD253" i="10" s="1"/>
  <c r="AE253" i="10" s="1"/>
  <c r="AA254" i="10" s="1"/>
  <c r="AB254" i="10" s="1"/>
  <c r="AC254" i="10" s="1"/>
  <c r="Y255" i="9"/>
  <c r="AD255" i="9" s="1"/>
  <c r="AE255" i="9" s="1"/>
  <c r="AA256" i="9" s="1"/>
  <c r="AB256" i="9" s="1"/>
  <c r="AC256" i="9" s="1"/>
  <c r="U256" i="9"/>
  <c r="AB64" i="1"/>
  <c r="AC64" i="1" s="1"/>
  <c r="AD64" i="1" s="1"/>
  <c r="AE64" i="1" s="1"/>
  <c r="AA65" i="1" s="1"/>
  <c r="Y65" i="1"/>
  <c r="U255" i="10" l="1"/>
  <c r="Y254" i="10"/>
  <c r="AD254" i="10" s="1"/>
  <c r="AE254" i="10" s="1"/>
  <c r="AA255" i="10" s="1"/>
  <c r="AB255" i="10" s="1"/>
  <c r="AC255" i="10" s="1"/>
  <c r="Y256" i="9"/>
  <c r="U257" i="9"/>
  <c r="AD256" i="9"/>
  <c r="AE256" i="9" s="1"/>
  <c r="AA257" i="9" s="1"/>
  <c r="AB257" i="9" s="1"/>
  <c r="AC257" i="9" s="1"/>
  <c r="AB65" i="1"/>
  <c r="AC65" i="1" s="1"/>
  <c r="AD65" i="1" s="1"/>
  <c r="AE65" i="1" s="1"/>
  <c r="AA66" i="1" s="1"/>
  <c r="Y66" i="1"/>
  <c r="Y255" i="10" l="1"/>
  <c r="AD255" i="10" s="1"/>
  <c r="AE255" i="10" s="1"/>
  <c r="AA256" i="10" s="1"/>
  <c r="AB256" i="10" s="1"/>
  <c r="AC256" i="10" s="1"/>
  <c r="U256" i="10"/>
  <c r="U258" i="9"/>
  <c r="Y257" i="9"/>
  <c r="AD257" i="9" s="1"/>
  <c r="AE257" i="9" s="1"/>
  <c r="AA258" i="9" s="1"/>
  <c r="AB258" i="9" s="1"/>
  <c r="AC258" i="9" s="1"/>
  <c r="AB66" i="1"/>
  <c r="AC66" i="1" s="1"/>
  <c r="AD66" i="1" s="1"/>
  <c r="AE66" i="1" s="1"/>
  <c r="AA67" i="1" s="1"/>
  <c r="Y67" i="1"/>
  <c r="Y256" i="10" l="1"/>
  <c r="AD256" i="10" s="1"/>
  <c r="AE256" i="10" s="1"/>
  <c r="AA257" i="10" s="1"/>
  <c r="AB257" i="10" s="1"/>
  <c r="AC257" i="10" s="1"/>
  <c r="U257" i="10"/>
  <c r="Y258" i="9"/>
  <c r="AD258" i="9" s="1"/>
  <c r="AE258" i="9" s="1"/>
  <c r="AA259" i="9" s="1"/>
  <c r="AB259" i="9" s="1"/>
  <c r="AC259" i="9" s="1"/>
  <c r="U259" i="9"/>
  <c r="AB67" i="1"/>
  <c r="AC67" i="1" s="1"/>
  <c r="AD67" i="1" s="1"/>
  <c r="AE67" i="1" s="1"/>
  <c r="AA68" i="1" s="1"/>
  <c r="Y68" i="1"/>
  <c r="U258" i="10" l="1"/>
  <c r="Y257" i="10"/>
  <c r="AD257" i="10" s="1"/>
  <c r="AE257" i="10" s="1"/>
  <c r="AA258" i="10" s="1"/>
  <c r="AB258" i="10" s="1"/>
  <c r="AC258" i="10" s="1"/>
  <c r="U260" i="9"/>
  <c r="Y259" i="9"/>
  <c r="AD259" i="9" s="1"/>
  <c r="AE259" i="9" s="1"/>
  <c r="AA260" i="9" s="1"/>
  <c r="AB260" i="9" s="1"/>
  <c r="AC260" i="9" s="1"/>
  <c r="AB68" i="1"/>
  <c r="AC68" i="1" s="1"/>
  <c r="AD68" i="1" s="1"/>
  <c r="AE68" i="1" s="1"/>
  <c r="AA69" i="1" s="1"/>
  <c r="Y69" i="1"/>
  <c r="U259" i="10" l="1"/>
  <c r="Y258" i="10"/>
  <c r="AD258" i="10" s="1"/>
  <c r="AE258" i="10" s="1"/>
  <c r="AA259" i="10" s="1"/>
  <c r="AB259" i="10" s="1"/>
  <c r="AC259" i="10" s="1"/>
  <c r="U261" i="9"/>
  <c r="Y260" i="9"/>
  <c r="AD260" i="9" s="1"/>
  <c r="AE260" i="9" s="1"/>
  <c r="AA261" i="9" s="1"/>
  <c r="AB261" i="9" s="1"/>
  <c r="AC261" i="9" s="1"/>
  <c r="AB69" i="1"/>
  <c r="AC69" i="1" s="1"/>
  <c r="AD69" i="1" s="1"/>
  <c r="AE69" i="1" s="1"/>
  <c r="AA70" i="1" s="1"/>
  <c r="Y70" i="1"/>
  <c r="Y259" i="10" l="1"/>
  <c r="AD259" i="10" s="1"/>
  <c r="AE259" i="10" s="1"/>
  <c r="AA260" i="10" s="1"/>
  <c r="AB260" i="10" s="1"/>
  <c r="AC260" i="10" s="1"/>
  <c r="U260" i="10"/>
  <c r="U262" i="9"/>
  <c r="Y261" i="9"/>
  <c r="AD261" i="9" s="1"/>
  <c r="AE261" i="9" s="1"/>
  <c r="AA262" i="9" s="1"/>
  <c r="AB262" i="9" s="1"/>
  <c r="AC262" i="9" s="1"/>
  <c r="AB70" i="1"/>
  <c r="AC70" i="1" s="1"/>
  <c r="AD70" i="1" s="1"/>
  <c r="AE70" i="1" s="1"/>
  <c r="AA71" i="1" s="1"/>
  <c r="Y71" i="1"/>
  <c r="U261" i="10" l="1"/>
  <c r="Y260" i="10"/>
  <c r="AD260" i="10" s="1"/>
  <c r="AE260" i="10" s="1"/>
  <c r="AA261" i="10" s="1"/>
  <c r="AB261" i="10" s="1"/>
  <c r="AC261" i="10" s="1"/>
  <c r="U263" i="9"/>
  <c r="Y262" i="9"/>
  <c r="AD262" i="9" s="1"/>
  <c r="AE262" i="9" s="1"/>
  <c r="AA263" i="9" s="1"/>
  <c r="AB263" i="9" s="1"/>
  <c r="AC263" i="9" s="1"/>
  <c r="AB71" i="1"/>
  <c r="AC71" i="1" s="1"/>
  <c r="AD71" i="1" s="1"/>
  <c r="AE71" i="1" s="1"/>
  <c r="AA72" i="1" s="1"/>
  <c r="Y72" i="1"/>
  <c r="U262" i="10" l="1"/>
  <c r="Y261" i="10"/>
  <c r="AD261" i="10" s="1"/>
  <c r="AE261" i="10" s="1"/>
  <c r="AA262" i="10" s="1"/>
  <c r="AB262" i="10" s="1"/>
  <c r="AC262" i="10" s="1"/>
  <c r="U264" i="9"/>
  <c r="Y263" i="9"/>
  <c r="AD263" i="9" s="1"/>
  <c r="AE263" i="9" s="1"/>
  <c r="AA264" i="9" s="1"/>
  <c r="AB264" i="9" s="1"/>
  <c r="AC264" i="9" s="1"/>
  <c r="AB72" i="1"/>
  <c r="AC72" i="1" s="1"/>
  <c r="AD72" i="1" s="1"/>
  <c r="AE72" i="1" s="1"/>
  <c r="AA73" i="1" s="1"/>
  <c r="Y73" i="1"/>
  <c r="U263" i="10" l="1"/>
  <c r="Y262" i="10"/>
  <c r="AD262" i="10" s="1"/>
  <c r="AE262" i="10" s="1"/>
  <c r="AA263" i="10" s="1"/>
  <c r="AB263" i="10" s="1"/>
  <c r="AC263" i="10" s="1"/>
  <c r="Y264" i="9"/>
  <c r="AD264" i="9" s="1"/>
  <c r="AE264" i="9" s="1"/>
  <c r="AA265" i="9" s="1"/>
  <c r="AB265" i="9" s="1"/>
  <c r="AC265" i="9" s="1"/>
  <c r="U265" i="9"/>
  <c r="AB73" i="1"/>
  <c r="AC73" i="1" s="1"/>
  <c r="AD73" i="1" s="1"/>
  <c r="AE73" i="1" s="1"/>
  <c r="AA74" i="1" s="1"/>
  <c r="Y74" i="1"/>
  <c r="Y263" i="10" l="1"/>
  <c r="AD263" i="10" s="1"/>
  <c r="AE263" i="10" s="1"/>
  <c r="AA264" i="10" s="1"/>
  <c r="AB264" i="10" s="1"/>
  <c r="AC264" i="10" s="1"/>
  <c r="U264" i="10"/>
  <c r="Y265" i="9"/>
  <c r="U266" i="9"/>
  <c r="AD265" i="9"/>
  <c r="AE265" i="9" s="1"/>
  <c r="AA266" i="9" s="1"/>
  <c r="AB266" i="9" s="1"/>
  <c r="AC266" i="9" s="1"/>
  <c r="AB74" i="1"/>
  <c r="AC74" i="1" s="1"/>
  <c r="AD74" i="1" s="1"/>
  <c r="AE74" i="1" s="1"/>
  <c r="AA75" i="1" s="1"/>
  <c r="Y75" i="1"/>
  <c r="Y264" i="10" l="1"/>
  <c r="AD264" i="10" s="1"/>
  <c r="AE264" i="10" s="1"/>
  <c r="AA265" i="10" s="1"/>
  <c r="AB265" i="10" s="1"/>
  <c r="AC265" i="10" s="1"/>
  <c r="U265" i="10"/>
  <c r="Y266" i="9"/>
  <c r="AD266" i="9" s="1"/>
  <c r="AE266" i="9" s="1"/>
  <c r="AA267" i="9" s="1"/>
  <c r="AB267" i="9" s="1"/>
  <c r="AC267" i="9" s="1"/>
  <c r="U267" i="9"/>
  <c r="AB75" i="1"/>
  <c r="AC75" i="1" s="1"/>
  <c r="AD75" i="1" s="1"/>
  <c r="AE75" i="1" s="1"/>
  <c r="AA76" i="1" s="1"/>
  <c r="Y76" i="1"/>
  <c r="U266" i="10" l="1"/>
  <c r="Y265" i="10"/>
  <c r="AD265" i="10" s="1"/>
  <c r="AE265" i="10" s="1"/>
  <c r="AA266" i="10" s="1"/>
  <c r="AB266" i="10" s="1"/>
  <c r="AC266" i="10" s="1"/>
  <c r="Y267" i="9"/>
  <c r="AD267" i="9" s="1"/>
  <c r="AE267" i="9" s="1"/>
  <c r="AA268" i="9" s="1"/>
  <c r="AB268" i="9" s="1"/>
  <c r="AC268" i="9" s="1"/>
  <c r="U268" i="9"/>
  <c r="AB76" i="1"/>
  <c r="AC76" i="1" s="1"/>
  <c r="AD76" i="1" s="1"/>
  <c r="AE76" i="1" s="1"/>
  <c r="AA77" i="1" s="1"/>
  <c r="Y77" i="1"/>
  <c r="U267" i="10" l="1"/>
  <c r="Y266" i="10"/>
  <c r="AD266" i="10" s="1"/>
  <c r="AE266" i="10" s="1"/>
  <c r="AA267" i="10" s="1"/>
  <c r="AB267" i="10" s="1"/>
  <c r="AC267" i="10" s="1"/>
  <c r="U269" i="9"/>
  <c r="Y268" i="9"/>
  <c r="AD268" i="9" s="1"/>
  <c r="AE268" i="9" s="1"/>
  <c r="AA269" i="9" s="1"/>
  <c r="AB269" i="9" s="1"/>
  <c r="AC269" i="9" s="1"/>
  <c r="AB77" i="1"/>
  <c r="AC77" i="1" s="1"/>
  <c r="AD77" i="1" s="1"/>
  <c r="AE77" i="1" s="1"/>
  <c r="AA78" i="1" s="1"/>
  <c r="Y78" i="1"/>
  <c r="Y267" i="10" l="1"/>
  <c r="AD267" i="10" s="1"/>
  <c r="AE267" i="10" s="1"/>
  <c r="AA268" i="10" s="1"/>
  <c r="AB268" i="10" s="1"/>
  <c r="AC268" i="10" s="1"/>
  <c r="U268" i="10"/>
  <c r="U270" i="9"/>
  <c r="Y269" i="9"/>
  <c r="AD269" i="9" s="1"/>
  <c r="AE269" i="9" s="1"/>
  <c r="AA270" i="9" s="1"/>
  <c r="AB270" i="9" s="1"/>
  <c r="AC270" i="9" s="1"/>
  <c r="AB78" i="1"/>
  <c r="AC78" i="1" s="1"/>
  <c r="AD78" i="1" s="1"/>
  <c r="AE78" i="1" s="1"/>
  <c r="AA79" i="1" s="1"/>
  <c r="Y79" i="1"/>
  <c r="Y268" i="10" l="1"/>
  <c r="AD268" i="10" s="1"/>
  <c r="AE268" i="10" s="1"/>
  <c r="AA269" i="10" s="1"/>
  <c r="AB269" i="10" s="1"/>
  <c r="AC269" i="10" s="1"/>
  <c r="U269" i="10"/>
  <c r="U271" i="9"/>
  <c r="Y270" i="9"/>
  <c r="AD270" i="9" s="1"/>
  <c r="AE270" i="9" s="1"/>
  <c r="AA271" i="9" s="1"/>
  <c r="AB271" i="9" s="1"/>
  <c r="AC271" i="9" s="1"/>
  <c r="AB79" i="1"/>
  <c r="AC79" i="1" s="1"/>
  <c r="AD79" i="1" s="1"/>
  <c r="AE79" i="1" s="1"/>
  <c r="AA80" i="1" s="1"/>
  <c r="Y80" i="1"/>
  <c r="U270" i="10" l="1"/>
  <c r="Y269" i="10"/>
  <c r="AD269" i="10" s="1"/>
  <c r="AE269" i="10" s="1"/>
  <c r="AA270" i="10" s="1"/>
  <c r="AB270" i="10" s="1"/>
  <c r="AC270" i="10" s="1"/>
  <c r="U272" i="9"/>
  <c r="Y271" i="9"/>
  <c r="AD271" i="9" s="1"/>
  <c r="AE271" i="9" s="1"/>
  <c r="AA272" i="9" s="1"/>
  <c r="AB272" i="9" s="1"/>
  <c r="AC272" i="9" s="1"/>
  <c r="AB80" i="1"/>
  <c r="AC80" i="1" s="1"/>
  <c r="AD80" i="1" s="1"/>
  <c r="AE80" i="1" s="1"/>
  <c r="AA81" i="1" s="1"/>
  <c r="Y81" i="1"/>
  <c r="Y270" i="10" l="1"/>
  <c r="AD270" i="10" s="1"/>
  <c r="AE270" i="10" s="1"/>
  <c r="AA271" i="10" s="1"/>
  <c r="AB271" i="10" s="1"/>
  <c r="AC271" i="10" s="1"/>
  <c r="U271" i="10"/>
  <c r="Y272" i="9"/>
  <c r="AD272" i="9" s="1"/>
  <c r="AE272" i="9" s="1"/>
  <c r="AA273" i="9" s="1"/>
  <c r="AB273" i="9" s="1"/>
  <c r="AC273" i="9" s="1"/>
  <c r="U273" i="9"/>
  <c r="AB81" i="1"/>
  <c r="AC81" i="1" s="1"/>
  <c r="AD81" i="1" s="1"/>
  <c r="AE81" i="1" s="1"/>
  <c r="AA82" i="1" s="1"/>
  <c r="Y82" i="1"/>
  <c r="Y271" i="10" l="1"/>
  <c r="AD271" i="10" s="1"/>
  <c r="AE271" i="10" s="1"/>
  <c r="AA272" i="10" s="1"/>
  <c r="AB272" i="10" s="1"/>
  <c r="AC272" i="10" s="1"/>
  <c r="U272" i="10"/>
  <c r="Y273" i="9"/>
  <c r="U274" i="9"/>
  <c r="AD273" i="9"/>
  <c r="AE273" i="9" s="1"/>
  <c r="AA274" i="9" s="1"/>
  <c r="AB274" i="9" s="1"/>
  <c r="AC274" i="9" s="1"/>
  <c r="AB82" i="1"/>
  <c r="AC82" i="1" s="1"/>
  <c r="AD82" i="1" s="1"/>
  <c r="AE82" i="1" s="1"/>
  <c r="AA83" i="1" s="1"/>
  <c r="Y83" i="1"/>
  <c r="Y272" i="10" l="1"/>
  <c r="AD272" i="10" s="1"/>
  <c r="AE272" i="10" s="1"/>
  <c r="AA273" i="10" s="1"/>
  <c r="AB273" i="10" s="1"/>
  <c r="AC273" i="10" s="1"/>
  <c r="U273" i="10"/>
  <c r="Y274" i="9"/>
  <c r="AD274" i="9" s="1"/>
  <c r="AE274" i="9" s="1"/>
  <c r="AA275" i="9" s="1"/>
  <c r="AB275" i="9" s="1"/>
  <c r="AC275" i="9" s="1"/>
  <c r="U275" i="9"/>
  <c r="AB83" i="1"/>
  <c r="AC83" i="1" s="1"/>
  <c r="AD83" i="1" s="1"/>
  <c r="AE83" i="1" s="1"/>
  <c r="AA84" i="1" s="1"/>
  <c r="Y84" i="1"/>
  <c r="U274" i="10" l="1"/>
  <c r="Y273" i="10"/>
  <c r="AD273" i="10" s="1"/>
  <c r="AE273" i="10" s="1"/>
  <c r="AA274" i="10" s="1"/>
  <c r="AB274" i="10" s="1"/>
  <c r="AC274" i="10" s="1"/>
  <c r="U276" i="9"/>
  <c r="Y275" i="9"/>
  <c r="AD275" i="9" s="1"/>
  <c r="AE275" i="9" s="1"/>
  <c r="AA276" i="9" s="1"/>
  <c r="AB276" i="9" s="1"/>
  <c r="AC276" i="9" s="1"/>
  <c r="AB84" i="1"/>
  <c r="AC84" i="1" s="1"/>
  <c r="AD84" i="1" s="1"/>
  <c r="AE84" i="1" s="1"/>
  <c r="AA85" i="1" s="1"/>
  <c r="Y85" i="1"/>
  <c r="Y274" i="10" l="1"/>
  <c r="AD274" i="10" s="1"/>
  <c r="AE274" i="10" s="1"/>
  <c r="AA275" i="10" s="1"/>
  <c r="AB275" i="10" s="1"/>
  <c r="AC275" i="10" s="1"/>
  <c r="U275" i="10"/>
  <c r="U277" i="9"/>
  <c r="Y276" i="9"/>
  <c r="AD276" i="9" s="1"/>
  <c r="AE276" i="9" s="1"/>
  <c r="AA277" i="9" s="1"/>
  <c r="AB277" i="9" s="1"/>
  <c r="AC277" i="9" s="1"/>
  <c r="AB85" i="1"/>
  <c r="AC85" i="1" s="1"/>
  <c r="AD85" i="1" s="1"/>
  <c r="AE85" i="1" s="1"/>
  <c r="AA86" i="1" s="1"/>
  <c r="Y86" i="1"/>
  <c r="U276" i="10" l="1"/>
  <c r="Y275" i="10"/>
  <c r="AD275" i="10" s="1"/>
  <c r="AE275" i="10" s="1"/>
  <c r="AA276" i="10" s="1"/>
  <c r="AB276" i="10" s="1"/>
  <c r="AC276" i="10" s="1"/>
  <c r="Y277" i="9"/>
  <c r="AD277" i="9" s="1"/>
  <c r="AE277" i="9" s="1"/>
  <c r="AA278" i="9" s="1"/>
  <c r="AB278" i="9" s="1"/>
  <c r="AC278" i="9" s="1"/>
  <c r="U278" i="9"/>
  <c r="AB86" i="1"/>
  <c r="AC86" i="1" s="1"/>
  <c r="AD86" i="1" s="1"/>
  <c r="AE86" i="1" s="1"/>
  <c r="AA87" i="1" s="1"/>
  <c r="Y87" i="1"/>
  <c r="Y276" i="10" l="1"/>
  <c r="AD276" i="10" s="1"/>
  <c r="AE276" i="10" s="1"/>
  <c r="AA277" i="10" s="1"/>
  <c r="AB277" i="10" s="1"/>
  <c r="AC277" i="10" s="1"/>
  <c r="U277" i="10"/>
  <c r="U279" i="9"/>
  <c r="Y278" i="9"/>
  <c r="AD278" i="9" s="1"/>
  <c r="AE278" i="9" s="1"/>
  <c r="AA279" i="9" s="1"/>
  <c r="AB279" i="9" s="1"/>
  <c r="AC279" i="9" s="1"/>
  <c r="AB87" i="1"/>
  <c r="AC87" i="1" s="1"/>
  <c r="AD87" i="1" s="1"/>
  <c r="AE87" i="1" s="1"/>
  <c r="AA88" i="1" s="1"/>
  <c r="Y88" i="1"/>
  <c r="U278" i="10" l="1"/>
  <c r="Y277" i="10"/>
  <c r="AD277" i="10" s="1"/>
  <c r="AE277" i="10" s="1"/>
  <c r="AA278" i="10" s="1"/>
  <c r="AB278" i="10" s="1"/>
  <c r="AC278" i="10" s="1"/>
  <c r="U280" i="9"/>
  <c r="Y279" i="9"/>
  <c r="AD279" i="9" s="1"/>
  <c r="AE279" i="9" s="1"/>
  <c r="AA280" i="9" s="1"/>
  <c r="AB280" i="9" s="1"/>
  <c r="AC280" i="9" s="1"/>
  <c r="AB88" i="1"/>
  <c r="AC88" i="1" s="1"/>
  <c r="AD88" i="1" s="1"/>
  <c r="AE88" i="1" s="1"/>
  <c r="AA89" i="1" s="1"/>
  <c r="Y89" i="1"/>
  <c r="Y278" i="10" l="1"/>
  <c r="AD278" i="10" s="1"/>
  <c r="AE278" i="10" s="1"/>
  <c r="AA279" i="10" s="1"/>
  <c r="AB279" i="10" s="1"/>
  <c r="AC279" i="10" s="1"/>
  <c r="U279" i="10"/>
  <c r="Y280" i="9"/>
  <c r="AD280" i="9" s="1"/>
  <c r="AE280" i="9" s="1"/>
  <c r="AA281" i="9" s="1"/>
  <c r="AB281" i="9" s="1"/>
  <c r="AC281" i="9" s="1"/>
  <c r="U281" i="9"/>
  <c r="AB89" i="1"/>
  <c r="AC89" i="1" s="1"/>
  <c r="AD89" i="1" s="1"/>
  <c r="AE89" i="1" s="1"/>
  <c r="AA90" i="1" s="1"/>
  <c r="Y90" i="1"/>
  <c r="Y279" i="10" l="1"/>
  <c r="AD279" i="10" s="1"/>
  <c r="AE279" i="10" s="1"/>
  <c r="AA280" i="10" s="1"/>
  <c r="AB280" i="10" s="1"/>
  <c r="AC280" i="10" s="1"/>
  <c r="U280" i="10"/>
  <c r="Y281" i="9"/>
  <c r="AD281" i="9" s="1"/>
  <c r="AE281" i="9" s="1"/>
  <c r="AA282" i="9" s="1"/>
  <c r="AB282" i="9" s="1"/>
  <c r="AC282" i="9" s="1"/>
  <c r="U282" i="9"/>
  <c r="AB90" i="1"/>
  <c r="AC90" i="1" s="1"/>
  <c r="AD90" i="1" s="1"/>
  <c r="AE90" i="1" s="1"/>
  <c r="AA91" i="1" s="1"/>
  <c r="Y91" i="1"/>
  <c r="U281" i="10" l="1"/>
  <c r="Y280" i="10"/>
  <c r="AD280" i="10" s="1"/>
  <c r="AE280" i="10" s="1"/>
  <c r="AA281" i="10" s="1"/>
  <c r="AB281" i="10" s="1"/>
  <c r="AC281" i="10" s="1"/>
  <c r="Y282" i="9"/>
  <c r="U283" i="9"/>
  <c r="AD282" i="9"/>
  <c r="AE282" i="9" s="1"/>
  <c r="AA283" i="9" s="1"/>
  <c r="AB283" i="9" s="1"/>
  <c r="AC283" i="9" s="1"/>
  <c r="AB91" i="1"/>
  <c r="AC91" i="1" s="1"/>
  <c r="AD91" i="1" s="1"/>
  <c r="AE91" i="1" s="1"/>
  <c r="AA92" i="1" s="1"/>
  <c r="Y92" i="1"/>
  <c r="Y281" i="10" l="1"/>
  <c r="AD281" i="10" s="1"/>
  <c r="AE281" i="10" s="1"/>
  <c r="AA282" i="10" s="1"/>
  <c r="AB282" i="10" s="1"/>
  <c r="AC282" i="10" s="1"/>
  <c r="U282" i="10"/>
  <c r="Y283" i="9"/>
  <c r="AD283" i="9" s="1"/>
  <c r="AE283" i="9" s="1"/>
  <c r="AA284" i="9" s="1"/>
  <c r="AB284" i="9" s="1"/>
  <c r="AC284" i="9" s="1"/>
  <c r="U284" i="9"/>
  <c r="AB92" i="1"/>
  <c r="AC92" i="1" s="1"/>
  <c r="AD92" i="1" s="1"/>
  <c r="AE92" i="1" s="1"/>
  <c r="AA93" i="1" s="1"/>
  <c r="Y93" i="1"/>
  <c r="Y282" i="10" l="1"/>
  <c r="AD282" i="10" s="1"/>
  <c r="AE282" i="10" s="1"/>
  <c r="AA283" i="10" s="1"/>
  <c r="AB283" i="10" s="1"/>
  <c r="AC283" i="10" s="1"/>
  <c r="U283" i="10"/>
  <c r="Y284" i="9"/>
  <c r="AD284" i="9" s="1"/>
  <c r="AE284" i="9" s="1"/>
  <c r="AA285" i="9" s="1"/>
  <c r="AB285" i="9" s="1"/>
  <c r="AC285" i="9" s="1"/>
  <c r="U285" i="9"/>
  <c r="AB93" i="1"/>
  <c r="AC93" i="1" s="1"/>
  <c r="AD93" i="1" s="1"/>
  <c r="AE93" i="1" s="1"/>
  <c r="AA94" i="1" s="1"/>
  <c r="Y94" i="1"/>
  <c r="Y283" i="10" l="1"/>
  <c r="AD283" i="10" s="1"/>
  <c r="AE283" i="10" s="1"/>
  <c r="AA284" i="10" s="1"/>
  <c r="AB284" i="10" s="1"/>
  <c r="AC284" i="10" s="1"/>
  <c r="U284" i="10"/>
  <c r="U286" i="9"/>
  <c r="Y285" i="9"/>
  <c r="AD285" i="9" s="1"/>
  <c r="AE285" i="9" s="1"/>
  <c r="AA286" i="9" s="1"/>
  <c r="AB286" i="9" s="1"/>
  <c r="AC286" i="9" s="1"/>
  <c r="AB94" i="1"/>
  <c r="AC94" i="1" s="1"/>
  <c r="AD94" i="1" s="1"/>
  <c r="AE94" i="1" s="1"/>
  <c r="AA95" i="1" s="1"/>
  <c r="Y95" i="1"/>
  <c r="U285" i="10" l="1"/>
  <c r="Y284" i="10"/>
  <c r="AD284" i="10" s="1"/>
  <c r="AE284" i="10" s="1"/>
  <c r="AA285" i="10" s="1"/>
  <c r="AB285" i="10" s="1"/>
  <c r="AC285" i="10" s="1"/>
  <c r="Y286" i="9"/>
  <c r="AD286" i="9" s="1"/>
  <c r="AE286" i="9" s="1"/>
  <c r="AA287" i="9" s="1"/>
  <c r="AB287" i="9" s="1"/>
  <c r="AC287" i="9" s="1"/>
  <c r="U287" i="9"/>
  <c r="AB95" i="1"/>
  <c r="AC95" i="1" s="1"/>
  <c r="AD95" i="1" s="1"/>
  <c r="AE95" i="1" s="1"/>
  <c r="AA96" i="1" s="1"/>
  <c r="Y96" i="1"/>
  <c r="Y285" i="10" l="1"/>
  <c r="AD285" i="10" s="1"/>
  <c r="AE285" i="10" s="1"/>
  <c r="AA286" i="10" s="1"/>
  <c r="AB286" i="10" s="1"/>
  <c r="AC286" i="10" s="1"/>
  <c r="U286" i="10"/>
  <c r="Y287" i="9"/>
  <c r="AD287" i="9" s="1"/>
  <c r="AE287" i="9" s="1"/>
  <c r="AA288" i="9" s="1"/>
  <c r="AB288" i="9" s="1"/>
  <c r="AC288" i="9" s="1"/>
  <c r="U288" i="9"/>
  <c r="AB96" i="1"/>
  <c r="AC96" i="1" s="1"/>
  <c r="AD96" i="1" s="1"/>
  <c r="AE96" i="1" s="1"/>
  <c r="AA97" i="1" s="1"/>
  <c r="Y97" i="1"/>
  <c r="U287" i="10" l="1"/>
  <c r="Y286" i="10"/>
  <c r="AD286" i="10" s="1"/>
  <c r="AE286" i="10" s="1"/>
  <c r="AA287" i="10" s="1"/>
  <c r="AB287" i="10" s="1"/>
  <c r="AC287" i="10" s="1"/>
  <c r="U289" i="9"/>
  <c r="Y288" i="9"/>
  <c r="AD288" i="9" s="1"/>
  <c r="AE288" i="9" s="1"/>
  <c r="AA289" i="9" s="1"/>
  <c r="AB289" i="9" s="1"/>
  <c r="AC289" i="9" s="1"/>
  <c r="AB97" i="1"/>
  <c r="AC97" i="1" s="1"/>
  <c r="AD97" i="1" s="1"/>
  <c r="AE97" i="1" s="1"/>
  <c r="AA98" i="1" s="1"/>
  <c r="Y98" i="1"/>
  <c r="U288" i="10" l="1"/>
  <c r="Y287" i="10"/>
  <c r="AD287" i="10" s="1"/>
  <c r="AE287" i="10" s="1"/>
  <c r="AA288" i="10" s="1"/>
  <c r="AB288" i="10" s="1"/>
  <c r="AC288" i="10" s="1"/>
  <c r="Y289" i="9"/>
  <c r="AD289" i="9" s="1"/>
  <c r="AE289" i="9" s="1"/>
  <c r="AA290" i="9" s="1"/>
  <c r="AB290" i="9" s="1"/>
  <c r="AC290" i="9" s="1"/>
  <c r="U290" i="9"/>
  <c r="AB98" i="1"/>
  <c r="AC98" i="1" s="1"/>
  <c r="AD98" i="1" s="1"/>
  <c r="AE98" i="1" s="1"/>
  <c r="Y99" i="1"/>
  <c r="U289" i="10" l="1"/>
  <c r="Y288" i="10"/>
  <c r="AD288" i="10" s="1"/>
  <c r="AE288" i="10" s="1"/>
  <c r="AA289" i="10" s="1"/>
  <c r="AB289" i="10" s="1"/>
  <c r="AC289" i="10" s="1"/>
  <c r="U291" i="9"/>
  <c r="Y290" i="9"/>
  <c r="AD290" i="9" s="1"/>
  <c r="AE290" i="9" s="1"/>
  <c r="AA291" i="9" s="1"/>
  <c r="AB291" i="9" s="1"/>
  <c r="AC291" i="9" s="1"/>
  <c r="AA99" i="1"/>
  <c r="AB99" i="1" s="1"/>
  <c r="AC99" i="1" s="1"/>
  <c r="AD99" i="1" s="1"/>
  <c r="AE99" i="1" s="1"/>
  <c r="AA100" i="1" s="1"/>
  <c r="R4" i="1"/>
  <c r="Y100" i="1"/>
  <c r="Y289" i="10" l="1"/>
  <c r="AD289" i="10" s="1"/>
  <c r="AE289" i="10" s="1"/>
  <c r="AA290" i="10" s="1"/>
  <c r="AB290" i="10" s="1"/>
  <c r="AC290" i="10" s="1"/>
  <c r="U290" i="10"/>
  <c r="U292" i="9"/>
  <c r="Y291" i="9"/>
  <c r="AD291" i="9" s="1"/>
  <c r="AE291" i="9" s="1"/>
  <c r="AA292" i="9" s="1"/>
  <c r="AB292" i="9" s="1"/>
  <c r="AC292" i="9" s="1"/>
  <c r="AB100" i="1"/>
  <c r="AC100" i="1" s="1"/>
  <c r="AD100" i="1" s="1"/>
  <c r="AE100" i="1" s="1"/>
  <c r="AA101" i="1" s="1"/>
  <c r="Y101" i="1"/>
  <c r="U291" i="10" l="1"/>
  <c r="Y290" i="10"/>
  <c r="AD290" i="10" s="1"/>
  <c r="AE290" i="10" s="1"/>
  <c r="AA291" i="10" s="1"/>
  <c r="AB291" i="10" s="1"/>
  <c r="AC291" i="10" s="1"/>
  <c r="U293" i="9"/>
  <c r="Y292" i="9"/>
  <c r="AD292" i="9" s="1"/>
  <c r="AE292" i="9" s="1"/>
  <c r="AA293" i="9" s="1"/>
  <c r="AB293" i="9" s="1"/>
  <c r="AC293" i="9" s="1"/>
  <c r="AB101" i="1"/>
  <c r="AC101" i="1" s="1"/>
  <c r="AD101" i="1" s="1"/>
  <c r="AE101" i="1" s="1"/>
  <c r="AA102" i="1" s="1"/>
  <c r="Y102" i="1"/>
  <c r="Y291" i="10" l="1"/>
  <c r="AD291" i="10" s="1"/>
  <c r="AE291" i="10" s="1"/>
  <c r="AA292" i="10" s="1"/>
  <c r="AB292" i="10" s="1"/>
  <c r="AC292" i="10" s="1"/>
  <c r="U292" i="10"/>
  <c r="Y293" i="9"/>
  <c r="AD293" i="9" s="1"/>
  <c r="AE293" i="9" s="1"/>
  <c r="AA294" i="9" s="1"/>
  <c r="AB294" i="9" s="1"/>
  <c r="AC294" i="9" s="1"/>
  <c r="U294" i="9"/>
  <c r="AB102" i="1"/>
  <c r="AC102" i="1" s="1"/>
  <c r="AD102" i="1" s="1"/>
  <c r="AE102" i="1" s="1"/>
  <c r="AA103" i="1" s="1"/>
  <c r="Y103" i="1"/>
  <c r="Y292" i="10" l="1"/>
  <c r="AD292" i="10" s="1"/>
  <c r="AE292" i="10" s="1"/>
  <c r="AA293" i="10" s="1"/>
  <c r="AB293" i="10" s="1"/>
  <c r="AC293" i="10" s="1"/>
  <c r="U293" i="10"/>
  <c r="U295" i="9"/>
  <c r="Y294" i="9"/>
  <c r="AD294" i="9" s="1"/>
  <c r="AE294" i="9" s="1"/>
  <c r="AA295" i="9" s="1"/>
  <c r="AB295" i="9" s="1"/>
  <c r="AC295" i="9" s="1"/>
  <c r="AB103" i="1"/>
  <c r="AC103" i="1" s="1"/>
  <c r="AD103" i="1" s="1"/>
  <c r="AE103" i="1" s="1"/>
  <c r="AA104" i="1" s="1"/>
  <c r="Y104" i="1"/>
  <c r="Y293" i="10" l="1"/>
  <c r="AD293" i="10" s="1"/>
  <c r="AE293" i="10" s="1"/>
  <c r="AA294" i="10" s="1"/>
  <c r="AB294" i="10" s="1"/>
  <c r="AC294" i="10" s="1"/>
  <c r="U294" i="10"/>
  <c r="Y295" i="9"/>
  <c r="AD295" i="9" s="1"/>
  <c r="AE295" i="9" s="1"/>
  <c r="AA296" i="9" s="1"/>
  <c r="AB296" i="9" s="1"/>
  <c r="AC296" i="9" s="1"/>
  <c r="U296" i="9"/>
  <c r="AB104" i="1"/>
  <c r="AC104" i="1" s="1"/>
  <c r="AD104" i="1" s="1"/>
  <c r="AE104" i="1" s="1"/>
  <c r="AA105" i="1" s="1"/>
  <c r="Y105" i="1"/>
  <c r="Y294" i="10" l="1"/>
  <c r="AD294" i="10" s="1"/>
  <c r="AE294" i="10" s="1"/>
  <c r="AA295" i="10" s="1"/>
  <c r="AB295" i="10" s="1"/>
  <c r="AC295" i="10" s="1"/>
  <c r="U295" i="10"/>
  <c r="U297" i="9"/>
  <c r="Y296" i="9"/>
  <c r="AD296" i="9" s="1"/>
  <c r="AE296" i="9" s="1"/>
  <c r="AA297" i="9" s="1"/>
  <c r="AB297" i="9" s="1"/>
  <c r="AC297" i="9" s="1"/>
  <c r="AB105" i="1"/>
  <c r="AC105" i="1" s="1"/>
  <c r="AD105" i="1" s="1"/>
  <c r="AE105" i="1" s="1"/>
  <c r="AA106" i="1" s="1"/>
  <c r="Y106" i="1"/>
  <c r="Y295" i="10" l="1"/>
  <c r="AD295" i="10" s="1"/>
  <c r="AE295" i="10" s="1"/>
  <c r="AA296" i="10" s="1"/>
  <c r="AB296" i="10" s="1"/>
  <c r="AC296" i="10" s="1"/>
  <c r="U296" i="10"/>
  <c r="U298" i="9"/>
  <c r="Y297" i="9"/>
  <c r="AD297" i="9" s="1"/>
  <c r="AE297" i="9" s="1"/>
  <c r="AA298" i="9" s="1"/>
  <c r="AB298" i="9" s="1"/>
  <c r="AC298" i="9" s="1"/>
  <c r="AB106" i="1"/>
  <c r="AC106" i="1" s="1"/>
  <c r="AD106" i="1" s="1"/>
  <c r="AE106" i="1" s="1"/>
  <c r="AA107" i="1" s="1"/>
  <c r="Y107" i="1"/>
  <c r="U297" i="10" l="1"/>
  <c r="Y296" i="10"/>
  <c r="AD296" i="10" s="1"/>
  <c r="AE296" i="10" s="1"/>
  <c r="AA297" i="10" s="1"/>
  <c r="AB297" i="10" s="1"/>
  <c r="AC297" i="10" s="1"/>
  <c r="U299" i="9"/>
  <c r="Y298" i="9"/>
  <c r="AD298" i="9" s="1"/>
  <c r="AE298" i="9" s="1"/>
  <c r="AA299" i="9" s="1"/>
  <c r="AB299" i="9" s="1"/>
  <c r="AC299" i="9" s="1"/>
  <c r="AB107" i="1"/>
  <c r="AC107" i="1" s="1"/>
  <c r="AD107" i="1" s="1"/>
  <c r="AE107" i="1" s="1"/>
  <c r="AA108" i="1" s="1"/>
  <c r="Y108" i="1"/>
  <c r="U298" i="10" l="1"/>
  <c r="Y297" i="10"/>
  <c r="AD297" i="10" s="1"/>
  <c r="AE297" i="10" s="1"/>
  <c r="AA298" i="10" s="1"/>
  <c r="AB298" i="10" s="1"/>
  <c r="AC298" i="10" s="1"/>
  <c r="U300" i="9"/>
  <c r="Y299" i="9"/>
  <c r="AD299" i="9" s="1"/>
  <c r="AE299" i="9" s="1"/>
  <c r="AA300" i="9" s="1"/>
  <c r="AB300" i="9" s="1"/>
  <c r="AC300" i="9" s="1"/>
  <c r="AB108" i="1"/>
  <c r="AC108" i="1" s="1"/>
  <c r="AD108" i="1" s="1"/>
  <c r="AE108" i="1" s="1"/>
  <c r="AA109" i="1" s="1"/>
  <c r="Y109" i="1"/>
  <c r="U299" i="10" l="1"/>
  <c r="Y298" i="10"/>
  <c r="AD298" i="10" s="1"/>
  <c r="AE298" i="10" s="1"/>
  <c r="AA299" i="10" s="1"/>
  <c r="AB299" i="10" s="1"/>
  <c r="AC299" i="10" s="1"/>
  <c r="U301" i="9"/>
  <c r="Y300" i="9"/>
  <c r="AD300" i="9" s="1"/>
  <c r="AE300" i="9" s="1"/>
  <c r="AA301" i="9" s="1"/>
  <c r="AB301" i="9" s="1"/>
  <c r="AC301" i="9" s="1"/>
  <c r="AB109" i="1"/>
  <c r="AC109" i="1" s="1"/>
  <c r="AD109" i="1" s="1"/>
  <c r="AE109" i="1" s="1"/>
  <c r="AA110" i="1" s="1"/>
  <c r="Y110" i="1"/>
  <c r="U300" i="10" l="1"/>
  <c r="Y299" i="10"/>
  <c r="AD299" i="10" s="1"/>
  <c r="AE299" i="10" s="1"/>
  <c r="AA300" i="10" s="1"/>
  <c r="AB300" i="10" s="1"/>
  <c r="AC300" i="10" s="1"/>
  <c r="Y301" i="9"/>
  <c r="AD301" i="9" s="1"/>
  <c r="AE301" i="9" s="1"/>
  <c r="AA302" i="9" s="1"/>
  <c r="AB302" i="9" s="1"/>
  <c r="AC302" i="9" s="1"/>
  <c r="U302" i="9"/>
  <c r="AB110" i="1"/>
  <c r="AC110" i="1" s="1"/>
  <c r="AD110" i="1" s="1"/>
  <c r="AE110" i="1" s="1"/>
  <c r="AA111" i="1" s="1"/>
  <c r="Y111" i="1"/>
  <c r="U301" i="10" l="1"/>
  <c r="Y300" i="10"/>
  <c r="AD300" i="10" s="1"/>
  <c r="AE300" i="10" s="1"/>
  <c r="AA301" i="10" s="1"/>
  <c r="AB301" i="10" s="1"/>
  <c r="AC301" i="10" s="1"/>
  <c r="Y302" i="9"/>
  <c r="U303" i="9"/>
  <c r="AD302" i="9"/>
  <c r="AE302" i="9" s="1"/>
  <c r="AA303" i="9" s="1"/>
  <c r="AB303" i="9" s="1"/>
  <c r="AC303" i="9" s="1"/>
  <c r="AB111" i="1"/>
  <c r="AC111" i="1" s="1"/>
  <c r="AD111" i="1" s="1"/>
  <c r="AE111" i="1" s="1"/>
  <c r="AA112" i="1" s="1"/>
  <c r="Y112" i="1"/>
  <c r="U302" i="10" l="1"/>
  <c r="Y301" i="10"/>
  <c r="AD301" i="10" s="1"/>
  <c r="AE301" i="10" s="1"/>
  <c r="AA302" i="10" s="1"/>
  <c r="AB302" i="10" s="1"/>
  <c r="AC302" i="10" s="1"/>
  <c r="Y303" i="9"/>
  <c r="AD303" i="9" s="1"/>
  <c r="AE303" i="9" s="1"/>
  <c r="AA304" i="9" s="1"/>
  <c r="AB304" i="9" s="1"/>
  <c r="AC304" i="9" s="1"/>
  <c r="U304" i="9"/>
  <c r="AB112" i="1"/>
  <c r="AC112" i="1" s="1"/>
  <c r="AD112" i="1" s="1"/>
  <c r="AE112" i="1" s="1"/>
  <c r="AA113" i="1" s="1"/>
  <c r="Y113" i="1"/>
  <c r="U303" i="10" l="1"/>
  <c r="Y302" i="10"/>
  <c r="AD302" i="10" s="1"/>
  <c r="AE302" i="10" s="1"/>
  <c r="AA303" i="10" s="1"/>
  <c r="AB303" i="10" s="1"/>
  <c r="AC303" i="10" s="1"/>
  <c r="U305" i="9"/>
  <c r="Y304" i="9"/>
  <c r="AD304" i="9" s="1"/>
  <c r="AE304" i="9" s="1"/>
  <c r="AA305" i="9" s="1"/>
  <c r="AB305" i="9" s="1"/>
  <c r="AC305" i="9" s="1"/>
  <c r="AB113" i="1"/>
  <c r="AC113" i="1" s="1"/>
  <c r="AD113" i="1" s="1"/>
  <c r="AE113" i="1" s="1"/>
  <c r="AA114" i="1" s="1"/>
  <c r="Y114" i="1"/>
  <c r="U304" i="10" l="1"/>
  <c r="Y303" i="10"/>
  <c r="AD303" i="10" s="1"/>
  <c r="AE303" i="10" s="1"/>
  <c r="AA304" i="10" s="1"/>
  <c r="AB304" i="10" s="1"/>
  <c r="AC304" i="10" s="1"/>
  <c r="U306" i="9"/>
  <c r="Y305" i="9"/>
  <c r="AD305" i="9" s="1"/>
  <c r="AE305" i="9" s="1"/>
  <c r="AA306" i="9" s="1"/>
  <c r="AB306" i="9" s="1"/>
  <c r="AC306" i="9" s="1"/>
  <c r="AB114" i="1"/>
  <c r="AC114" i="1" s="1"/>
  <c r="AD114" i="1" s="1"/>
  <c r="AE114" i="1" s="1"/>
  <c r="AA115" i="1" s="1"/>
  <c r="Y115" i="1"/>
  <c r="Y304" i="10" l="1"/>
  <c r="AD304" i="10" s="1"/>
  <c r="AE304" i="10" s="1"/>
  <c r="AA305" i="10" s="1"/>
  <c r="AB305" i="10" s="1"/>
  <c r="AC305" i="10" s="1"/>
  <c r="U305" i="10"/>
  <c r="U307" i="9"/>
  <c r="Y306" i="9"/>
  <c r="AD306" i="9" s="1"/>
  <c r="AE306" i="9" s="1"/>
  <c r="AA307" i="9" s="1"/>
  <c r="AB307" i="9" s="1"/>
  <c r="AC307" i="9" s="1"/>
  <c r="AB115" i="1"/>
  <c r="AC115" i="1" s="1"/>
  <c r="AD115" i="1" s="1"/>
  <c r="AE115" i="1" s="1"/>
  <c r="AA116" i="1" s="1"/>
  <c r="Y116" i="1"/>
  <c r="U306" i="10" l="1"/>
  <c r="Y305" i="10"/>
  <c r="AD305" i="10" s="1"/>
  <c r="AE305" i="10" s="1"/>
  <c r="AA306" i="10" s="1"/>
  <c r="AB306" i="10" s="1"/>
  <c r="AC306" i="10" s="1"/>
  <c r="U308" i="9"/>
  <c r="Y307" i="9"/>
  <c r="AD307" i="9" s="1"/>
  <c r="AE307" i="9" s="1"/>
  <c r="AA308" i="9" s="1"/>
  <c r="AB308" i="9" s="1"/>
  <c r="AC308" i="9" s="1"/>
  <c r="AB116" i="1"/>
  <c r="AC116" i="1" s="1"/>
  <c r="AD116" i="1" s="1"/>
  <c r="AE116" i="1" s="1"/>
  <c r="AA117" i="1" s="1"/>
  <c r="Y117" i="1"/>
  <c r="Y306" i="10" l="1"/>
  <c r="AD306" i="10" s="1"/>
  <c r="AE306" i="10" s="1"/>
  <c r="AA307" i="10" s="1"/>
  <c r="AB307" i="10" s="1"/>
  <c r="AC307" i="10" s="1"/>
  <c r="U307" i="10"/>
  <c r="U309" i="9"/>
  <c r="Y308" i="9"/>
  <c r="AD308" i="9" s="1"/>
  <c r="AE308" i="9" s="1"/>
  <c r="AA309" i="9" s="1"/>
  <c r="AB309" i="9" s="1"/>
  <c r="AC309" i="9" s="1"/>
  <c r="AB117" i="1"/>
  <c r="AC117" i="1" s="1"/>
  <c r="AD117" i="1" s="1"/>
  <c r="AE117" i="1" s="1"/>
  <c r="AA118" i="1" s="1"/>
  <c r="Y118" i="1"/>
  <c r="Y307" i="10" l="1"/>
  <c r="AD307" i="10" s="1"/>
  <c r="AE307" i="10" s="1"/>
  <c r="AA308" i="10" s="1"/>
  <c r="AB308" i="10" s="1"/>
  <c r="AC308" i="10" s="1"/>
  <c r="U308" i="10"/>
  <c r="Y309" i="9"/>
  <c r="AD309" i="9" s="1"/>
  <c r="AE309" i="9" s="1"/>
  <c r="AA310" i="9" s="1"/>
  <c r="AB310" i="9" s="1"/>
  <c r="AC310" i="9" s="1"/>
  <c r="U310" i="9"/>
  <c r="AB118" i="1"/>
  <c r="AC118" i="1" s="1"/>
  <c r="AD118" i="1" s="1"/>
  <c r="AE118" i="1" s="1"/>
  <c r="AA119" i="1" s="1"/>
  <c r="Y119" i="1"/>
  <c r="U309" i="10" l="1"/>
  <c r="Y308" i="10"/>
  <c r="AD308" i="10" s="1"/>
  <c r="AE308" i="10" s="1"/>
  <c r="AA309" i="10" s="1"/>
  <c r="AB309" i="10" s="1"/>
  <c r="AC309" i="10" s="1"/>
  <c r="Y310" i="9"/>
  <c r="AD310" i="9" s="1"/>
  <c r="AE310" i="9" s="1"/>
  <c r="AA311" i="9" s="1"/>
  <c r="AB311" i="9" s="1"/>
  <c r="AC311" i="9" s="1"/>
  <c r="U311" i="9"/>
  <c r="AB119" i="1"/>
  <c r="AC119" i="1" s="1"/>
  <c r="AD119" i="1" s="1"/>
  <c r="AE119" i="1" s="1"/>
  <c r="AA120" i="1" s="1"/>
  <c r="Y120" i="1"/>
  <c r="Y309" i="10" l="1"/>
  <c r="AD309" i="10" s="1"/>
  <c r="AE309" i="10" s="1"/>
  <c r="AA310" i="10" s="1"/>
  <c r="AB310" i="10" s="1"/>
  <c r="AC310" i="10" s="1"/>
  <c r="U310" i="10"/>
  <c r="Y311" i="9"/>
  <c r="AD311" i="9" s="1"/>
  <c r="AE311" i="9" s="1"/>
  <c r="AA312" i="9" s="1"/>
  <c r="AB312" i="9" s="1"/>
  <c r="AC312" i="9" s="1"/>
  <c r="U312" i="9"/>
  <c r="AB120" i="1"/>
  <c r="AC120" i="1" s="1"/>
  <c r="AD120" i="1" s="1"/>
  <c r="AE120" i="1" s="1"/>
  <c r="AA121" i="1" s="1"/>
  <c r="Y121" i="1"/>
  <c r="U311" i="10" l="1"/>
  <c r="Y310" i="10"/>
  <c r="AD310" i="10" s="1"/>
  <c r="AE310" i="10" s="1"/>
  <c r="AA311" i="10" s="1"/>
  <c r="AB311" i="10" s="1"/>
  <c r="AC311" i="10" s="1"/>
  <c r="Y312" i="9"/>
  <c r="AD312" i="9" s="1"/>
  <c r="AE312" i="9" s="1"/>
  <c r="AA313" i="9" s="1"/>
  <c r="AB313" i="9" s="1"/>
  <c r="AC313" i="9" s="1"/>
  <c r="U313" i="9"/>
  <c r="AB121" i="1"/>
  <c r="AC121" i="1" s="1"/>
  <c r="AD121" i="1" s="1"/>
  <c r="AE121" i="1" s="1"/>
  <c r="AA122" i="1" s="1"/>
  <c r="Y122" i="1"/>
  <c r="U312" i="10" l="1"/>
  <c r="Y311" i="10"/>
  <c r="AD311" i="10" s="1"/>
  <c r="AE311" i="10" s="1"/>
  <c r="AA312" i="10" s="1"/>
  <c r="AB312" i="10" s="1"/>
  <c r="AC312" i="10" s="1"/>
  <c r="Y313" i="9"/>
  <c r="AD313" i="9" s="1"/>
  <c r="AE313" i="9" s="1"/>
  <c r="AA314" i="9" s="1"/>
  <c r="AB314" i="9" s="1"/>
  <c r="AC314" i="9" s="1"/>
  <c r="U314" i="9"/>
  <c r="AB122" i="1"/>
  <c r="AC122" i="1" s="1"/>
  <c r="AD122" i="1" s="1"/>
  <c r="AE122" i="1" s="1"/>
  <c r="AA123" i="1" s="1"/>
  <c r="Y123" i="1"/>
  <c r="U313" i="10" l="1"/>
  <c r="Y312" i="10"/>
  <c r="AD312" i="10" s="1"/>
  <c r="AE312" i="10" s="1"/>
  <c r="AA313" i="10" s="1"/>
  <c r="AB313" i="10" s="1"/>
  <c r="AC313" i="10" s="1"/>
  <c r="U315" i="9"/>
  <c r="Y314" i="9"/>
  <c r="AD314" i="9" s="1"/>
  <c r="AE314" i="9" s="1"/>
  <c r="AA315" i="9" s="1"/>
  <c r="AB315" i="9" s="1"/>
  <c r="AC315" i="9" s="1"/>
  <c r="AB123" i="1"/>
  <c r="AC123" i="1" s="1"/>
  <c r="AD123" i="1" s="1"/>
  <c r="AE123" i="1" s="1"/>
  <c r="AA124" i="1" s="1"/>
  <c r="Y124" i="1"/>
  <c r="U314" i="10" l="1"/>
  <c r="Y313" i="10"/>
  <c r="AD313" i="10" s="1"/>
  <c r="AE313" i="10" s="1"/>
  <c r="AA314" i="10" s="1"/>
  <c r="AB314" i="10" s="1"/>
  <c r="AC314" i="10" s="1"/>
  <c r="Y315" i="9"/>
  <c r="AD315" i="9" s="1"/>
  <c r="AE315" i="9" s="1"/>
  <c r="AA316" i="9" s="1"/>
  <c r="AB316" i="9" s="1"/>
  <c r="AC316" i="9" s="1"/>
  <c r="U316" i="9"/>
  <c r="AB124" i="1"/>
  <c r="AC124" i="1" s="1"/>
  <c r="AD124" i="1" s="1"/>
  <c r="AE124" i="1" s="1"/>
  <c r="AA125" i="1" s="1"/>
  <c r="Y125" i="1"/>
  <c r="U315" i="10" l="1"/>
  <c r="Y314" i="10"/>
  <c r="AD314" i="10" s="1"/>
  <c r="AE314" i="10" s="1"/>
  <c r="AA315" i="10" s="1"/>
  <c r="AB315" i="10" s="1"/>
  <c r="AC315" i="10" s="1"/>
  <c r="U317" i="9"/>
  <c r="Y316" i="9"/>
  <c r="AD316" i="9" s="1"/>
  <c r="AE316" i="9" s="1"/>
  <c r="AA317" i="9" s="1"/>
  <c r="AB317" i="9" s="1"/>
  <c r="AC317" i="9" s="1"/>
  <c r="AB125" i="1"/>
  <c r="AC125" i="1" s="1"/>
  <c r="AD125" i="1" s="1"/>
  <c r="AE125" i="1" s="1"/>
  <c r="AA126" i="1" s="1"/>
  <c r="Y126" i="1"/>
  <c r="Y315" i="10" l="1"/>
  <c r="AD315" i="10" s="1"/>
  <c r="AE315" i="10" s="1"/>
  <c r="AA316" i="10" s="1"/>
  <c r="AB316" i="10" s="1"/>
  <c r="AC316" i="10" s="1"/>
  <c r="U316" i="10"/>
  <c r="Y317" i="9"/>
  <c r="AD317" i="9" s="1"/>
  <c r="AE317" i="9" s="1"/>
  <c r="AA318" i="9" s="1"/>
  <c r="AB318" i="9" s="1"/>
  <c r="AC318" i="9" s="1"/>
  <c r="U318" i="9"/>
  <c r="AB126" i="1"/>
  <c r="AC126" i="1" s="1"/>
  <c r="AD126" i="1" s="1"/>
  <c r="AE126" i="1" s="1"/>
  <c r="AA127" i="1" s="1"/>
  <c r="Y127" i="1"/>
  <c r="Y316" i="10" l="1"/>
  <c r="AD316" i="10" s="1"/>
  <c r="AE316" i="10" s="1"/>
  <c r="AA317" i="10" s="1"/>
  <c r="AB317" i="10" s="1"/>
  <c r="AC317" i="10" s="1"/>
  <c r="U317" i="10"/>
  <c r="U319" i="9"/>
  <c r="Y318" i="9"/>
  <c r="AD318" i="9" s="1"/>
  <c r="AE318" i="9" s="1"/>
  <c r="AA319" i="9" s="1"/>
  <c r="AB319" i="9" s="1"/>
  <c r="AC319" i="9" s="1"/>
  <c r="AB127" i="1"/>
  <c r="AC127" i="1" s="1"/>
  <c r="AD127" i="1" s="1"/>
  <c r="AE127" i="1" s="1"/>
  <c r="AA128" i="1" s="1"/>
  <c r="Y128" i="1"/>
  <c r="Y317" i="10" l="1"/>
  <c r="U318" i="10"/>
  <c r="AD317" i="10"/>
  <c r="AE317" i="10" s="1"/>
  <c r="AA318" i="10" s="1"/>
  <c r="AB318" i="10" s="1"/>
  <c r="AC318" i="10" s="1"/>
  <c r="Y319" i="9"/>
  <c r="AD319" i="9" s="1"/>
  <c r="AE319" i="9" s="1"/>
  <c r="AA320" i="9" s="1"/>
  <c r="AB320" i="9" s="1"/>
  <c r="AC320" i="9" s="1"/>
  <c r="U320" i="9"/>
  <c r="AB128" i="1"/>
  <c r="AC128" i="1" s="1"/>
  <c r="AD128" i="1" s="1"/>
  <c r="AE128" i="1" s="1"/>
  <c r="AA129" i="1" s="1"/>
  <c r="Y129" i="1"/>
  <c r="U319" i="10" l="1"/>
  <c r="Y318" i="10"/>
  <c r="AD318" i="10" s="1"/>
  <c r="AE318" i="10" s="1"/>
  <c r="AA319" i="10" s="1"/>
  <c r="AB319" i="10" s="1"/>
  <c r="AC319" i="10" s="1"/>
  <c r="U321" i="9"/>
  <c r="Y320" i="9"/>
  <c r="AD320" i="9" s="1"/>
  <c r="AE320" i="9" s="1"/>
  <c r="AA321" i="9" s="1"/>
  <c r="AB321" i="9" s="1"/>
  <c r="AC321" i="9" s="1"/>
  <c r="AB129" i="1"/>
  <c r="AC129" i="1" s="1"/>
  <c r="AD129" i="1" s="1"/>
  <c r="AE129" i="1" s="1"/>
  <c r="AA130" i="1" s="1"/>
  <c r="Y130" i="1"/>
  <c r="Y319" i="10" l="1"/>
  <c r="AD319" i="10" s="1"/>
  <c r="AE319" i="10" s="1"/>
  <c r="AA320" i="10" s="1"/>
  <c r="AB320" i="10" s="1"/>
  <c r="AC320" i="10" s="1"/>
  <c r="U320" i="10"/>
  <c r="U322" i="9"/>
  <c r="Y321" i="9"/>
  <c r="AD321" i="9" s="1"/>
  <c r="AE321" i="9" s="1"/>
  <c r="AA322" i="9" s="1"/>
  <c r="AB322" i="9" s="1"/>
  <c r="AC322" i="9" s="1"/>
  <c r="AB130" i="1"/>
  <c r="AC130" i="1" s="1"/>
  <c r="AD130" i="1" s="1"/>
  <c r="AE130" i="1" s="1"/>
  <c r="AA131" i="1" s="1"/>
  <c r="Y131" i="1"/>
  <c r="U321" i="10" l="1"/>
  <c r="Y320" i="10"/>
  <c r="AD320" i="10" s="1"/>
  <c r="AE320" i="10" s="1"/>
  <c r="AA321" i="10" s="1"/>
  <c r="AB321" i="10" s="1"/>
  <c r="AC321" i="10" s="1"/>
  <c r="U323" i="9"/>
  <c r="Y322" i="9"/>
  <c r="AD322" i="9" s="1"/>
  <c r="AE322" i="9" s="1"/>
  <c r="AA323" i="9" s="1"/>
  <c r="AB323" i="9" s="1"/>
  <c r="AC323" i="9" s="1"/>
  <c r="AB131" i="1"/>
  <c r="AC131" i="1" s="1"/>
  <c r="AD131" i="1" s="1"/>
  <c r="AE131" i="1" s="1"/>
  <c r="AA132" i="1" s="1"/>
  <c r="Y132" i="1"/>
  <c r="U322" i="10" l="1"/>
  <c r="Y321" i="10"/>
  <c r="AD321" i="10" s="1"/>
  <c r="AE321" i="10" s="1"/>
  <c r="AA322" i="10" s="1"/>
  <c r="AB322" i="10" s="1"/>
  <c r="AC322" i="10" s="1"/>
  <c r="U324" i="9"/>
  <c r="Y323" i="9"/>
  <c r="AD323" i="9" s="1"/>
  <c r="AE323" i="9" s="1"/>
  <c r="AA324" i="9" s="1"/>
  <c r="AB324" i="9" s="1"/>
  <c r="AC324" i="9" s="1"/>
  <c r="AB132" i="1"/>
  <c r="AC132" i="1" s="1"/>
  <c r="AD132" i="1" s="1"/>
  <c r="AE132" i="1" s="1"/>
  <c r="AA133" i="1" s="1"/>
  <c r="Y133" i="1"/>
  <c r="Y322" i="10" l="1"/>
  <c r="AD322" i="10" s="1"/>
  <c r="AE322" i="10" s="1"/>
  <c r="AA323" i="10" s="1"/>
  <c r="AB323" i="10" s="1"/>
  <c r="AC323" i="10" s="1"/>
  <c r="U323" i="10"/>
  <c r="Y324" i="9"/>
  <c r="AD324" i="9" s="1"/>
  <c r="AE324" i="9" s="1"/>
  <c r="AA325" i="9" s="1"/>
  <c r="AB325" i="9" s="1"/>
  <c r="AC325" i="9" s="1"/>
  <c r="U325" i="9"/>
  <c r="AB133" i="1"/>
  <c r="AC133" i="1" s="1"/>
  <c r="AD133" i="1" s="1"/>
  <c r="AE133" i="1" s="1"/>
  <c r="AA134" i="1" s="1"/>
  <c r="Y134" i="1"/>
  <c r="U324" i="10" l="1"/>
  <c r="Y323" i="10"/>
  <c r="AD323" i="10" s="1"/>
  <c r="AE323" i="10" s="1"/>
  <c r="AA324" i="10" s="1"/>
  <c r="AB324" i="10" s="1"/>
  <c r="AC324" i="10" s="1"/>
  <c r="Y325" i="9"/>
  <c r="U326" i="9"/>
  <c r="AD325" i="9"/>
  <c r="AE325" i="9" s="1"/>
  <c r="AA326" i="9" s="1"/>
  <c r="AB326" i="9" s="1"/>
  <c r="AC326" i="9" s="1"/>
  <c r="AB134" i="1"/>
  <c r="AC134" i="1" s="1"/>
  <c r="AD134" i="1" s="1"/>
  <c r="AE134" i="1" s="1"/>
  <c r="AA135" i="1" s="1"/>
  <c r="Y135" i="1"/>
  <c r="Y324" i="10" l="1"/>
  <c r="AD324" i="10" s="1"/>
  <c r="AE324" i="10" s="1"/>
  <c r="AA325" i="10" s="1"/>
  <c r="AB325" i="10" s="1"/>
  <c r="AC325" i="10" s="1"/>
  <c r="U325" i="10"/>
  <c r="Y326" i="9"/>
  <c r="AD326" i="9" s="1"/>
  <c r="AE326" i="9" s="1"/>
  <c r="AA327" i="9" s="1"/>
  <c r="AB327" i="9" s="1"/>
  <c r="AC327" i="9" s="1"/>
  <c r="U327" i="9"/>
  <c r="AB135" i="1"/>
  <c r="AC135" i="1" s="1"/>
  <c r="AD135" i="1" s="1"/>
  <c r="AE135" i="1" s="1"/>
  <c r="AA136" i="1" s="1"/>
  <c r="Y136" i="1"/>
  <c r="U326" i="10" l="1"/>
  <c r="Y325" i="10"/>
  <c r="AD325" i="10" s="1"/>
  <c r="AE325" i="10" s="1"/>
  <c r="AA326" i="10" s="1"/>
  <c r="AB326" i="10" s="1"/>
  <c r="AC326" i="10" s="1"/>
  <c r="U328" i="9"/>
  <c r="Y327" i="9"/>
  <c r="AD327" i="9" s="1"/>
  <c r="AE327" i="9" s="1"/>
  <c r="AA328" i="9" s="1"/>
  <c r="AB328" i="9" s="1"/>
  <c r="AC328" i="9" s="1"/>
  <c r="AB136" i="1"/>
  <c r="AC136" i="1" s="1"/>
  <c r="AD136" i="1" s="1"/>
  <c r="AE136" i="1" s="1"/>
  <c r="AA137" i="1" s="1"/>
  <c r="Y137" i="1"/>
  <c r="Y326" i="10" l="1"/>
  <c r="AD326" i="10" s="1"/>
  <c r="AE326" i="10" s="1"/>
  <c r="AA327" i="10" s="1"/>
  <c r="AB327" i="10" s="1"/>
  <c r="AC327" i="10" s="1"/>
  <c r="U327" i="10"/>
  <c r="U329" i="9"/>
  <c r="Y328" i="9"/>
  <c r="AD328" i="9" s="1"/>
  <c r="AE328" i="9" s="1"/>
  <c r="AA329" i="9" s="1"/>
  <c r="AB329" i="9" s="1"/>
  <c r="AC329" i="9" s="1"/>
  <c r="AB137" i="1"/>
  <c r="AC137" i="1" s="1"/>
  <c r="AD137" i="1" s="1"/>
  <c r="AE137" i="1" s="1"/>
  <c r="AA138" i="1" s="1"/>
  <c r="Y138" i="1"/>
  <c r="U328" i="10" l="1"/>
  <c r="Y327" i="10"/>
  <c r="AD327" i="10" s="1"/>
  <c r="AE327" i="10" s="1"/>
  <c r="AA328" i="10" s="1"/>
  <c r="AB328" i="10" s="1"/>
  <c r="AC328" i="10" s="1"/>
  <c r="U330" i="9"/>
  <c r="Y329" i="9"/>
  <c r="AD329" i="9" s="1"/>
  <c r="AE329" i="9" s="1"/>
  <c r="AA330" i="9" s="1"/>
  <c r="AB330" i="9" s="1"/>
  <c r="AC330" i="9" s="1"/>
  <c r="AB138" i="1"/>
  <c r="AC138" i="1" s="1"/>
  <c r="AD138" i="1" s="1"/>
  <c r="AE138" i="1" s="1"/>
  <c r="AA139" i="1" s="1"/>
  <c r="Y139" i="1"/>
  <c r="Y328" i="10" l="1"/>
  <c r="AD328" i="10" s="1"/>
  <c r="AE328" i="10" s="1"/>
  <c r="AA329" i="10" s="1"/>
  <c r="AB329" i="10" s="1"/>
  <c r="AC329" i="10" s="1"/>
  <c r="U329" i="10"/>
  <c r="U331" i="9"/>
  <c r="Y330" i="9"/>
  <c r="AD330" i="9" s="1"/>
  <c r="AE330" i="9" s="1"/>
  <c r="AA331" i="9" s="1"/>
  <c r="AB331" i="9" s="1"/>
  <c r="AC331" i="9" s="1"/>
  <c r="AB139" i="1"/>
  <c r="AC139" i="1" s="1"/>
  <c r="AD139" i="1" s="1"/>
  <c r="AE139" i="1" s="1"/>
  <c r="AA140" i="1" s="1"/>
  <c r="Y140" i="1"/>
  <c r="U330" i="10" l="1"/>
  <c r="Y329" i="10"/>
  <c r="AD329" i="10" s="1"/>
  <c r="AE329" i="10" s="1"/>
  <c r="AA330" i="10" s="1"/>
  <c r="AB330" i="10" s="1"/>
  <c r="AC330" i="10" s="1"/>
  <c r="U332" i="9"/>
  <c r="Y331" i="9"/>
  <c r="AD331" i="9" s="1"/>
  <c r="AE331" i="9" s="1"/>
  <c r="AA332" i="9" s="1"/>
  <c r="AB332" i="9" s="1"/>
  <c r="AC332" i="9" s="1"/>
  <c r="AB140" i="1"/>
  <c r="AC140" i="1" s="1"/>
  <c r="AD140" i="1" s="1"/>
  <c r="AE140" i="1" s="1"/>
  <c r="AA141" i="1" s="1"/>
  <c r="Y141" i="1"/>
  <c r="Y330" i="10" l="1"/>
  <c r="AD330" i="10" s="1"/>
  <c r="AE330" i="10" s="1"/>
  <c r="AA331" i="10" s="1"/>
  <c r="AB331" i="10" s="1"/>
  <c r="AC331" i="10" s="1"/>
  <c r="U331" i="10"/>
  <c r="Y332" i="9"/>
  <c r="AD332" i="9" s="1"/>
  <c r="AE332" i="9" s="1"/>
  <c r="AA333" i="9" s="1"/>
  <c r="AB333" i="9" s="1"/>
  <c r="AC333" i="9" s="1"/>
  <c r="U333" i="9"/>
  <c r="AB141" i="1"/>
  <c r="AC141" i="1" s="1"/>
  <c r="AD141" i="1" s="1"/>
  <c r="AE141" i="1" s="1"/>
  <c r="AA142" i="1" s="1"/>
  <c r="Y142" i="1"/>
  <c r="U332" i="10" l="1"/>
  <c r="Y331" i="10"/>
  <c r="AD331" i="10" s="1"/>
  <c r="AE331" i="10" s="1"/>
  <c r="AA332" i="10" s="1"/>
  <c r="AB332" i="10" s="1"/>
  <c r="AC332" i="10" s="1"/>
  <c r="Y333" i="9"/>
  <c r="AD333" i="9" s="1"/>
  <c r="AE333" i="9" s="1"/>
  <c r="AA334" i="9" s="1"/>
  <c r="AB334" i="9" s="1"/>
  <c r="AC334" i="9" s="1"/>
  <c r="U334" i="9"/>
  <c r="AB142" i="1"/>
  <c r="AC142" i="1" s="1"/>
  <c r="AD142" i="1" s="1"/>
  <c r="AE142" i="1" s="1"/>
  <c r="AA143" i="1" s="1"/>
  <c r="Y143" i="1"/>
  <c r="Y332" i="10" l="1"/>
  <c r="AD332" i="10" s="1"/>
  <c r="AE332" i="10" s="1"/>
  <c r="AA333" i="10" s="1"/>
  <c r="AB333" i="10" s="1"/>
  <c r="AC333" i="10" s="1"/>
  <c r="U333" i="10"/>
  <c r="U335" i="9"/>
  <c r="Y334" i="9"/>
  <c r="AD334" i="9" s="1"/>
  <c r="AE334" i="9" s="1"/>
  <c r="AA335" i="9" s="1"/>
  <c r="AB335" i="9" s="1"/>
  <c r="AC335" i="9" s="1"/>
  <c r="AB143" i="1"/>
  <c r="AC143" i="1" s="1"/>
  <c r="AD143" i="1" s="1"/>
  <c r="AE143" i="1" s="1"/>
  <c r="AA144" i="1" s="1"/>
  <c r="Y144" i="1"/>
  <c r="Y333" i="10" l="1"/>
  <c r="AD333" i="10" s="1"/>
  <c r="AE333" i="10" s="1"/>
  <c r="AA334" i="10" s="1"/>
  <c r="AB334" i="10" s="1"/>
  <c r="AC334" i="10" s="1"/>
  <c r="U334" i="10"/>
  <c r="U336" i="9"/>
  <c r="Y335" i="9"/>
  <c r="AD335" i="9" s="1"/>
  <c r="AE335" i="9" s="1"/>
  <c r="AA336" i="9" s="1"/>
  <c r="AB336" i="9" s="1"/>
  <c r="AC336" i="9" s="1"/>
  <c r="AB144" i="1"/>
  <c r="AC144" i="1" s="1"/>
  <c r="AD144" i="1" s="1"/>
  <c r="AE144" i="1" s="1"/>
  <c r="AA145" i="1" s="1"/>
  <c r="Y145" i="1"/>
  <c r="Y334" i="10" l="1"/>
  <c r="AD334" i="10" s="1"/>
  <c r="AE334" i="10" s="1"/>
  <c r="AA335" i="10" s="1"/>
  <c r="AB335" i="10" s="1"/>
  <c r="AC335" i="10" s="1"/>
  <c r="U335" i="10"/>
  <c r="U337" i="9"/>
  <c r="Y336" i="9"/>
  <c r="AD336" i="9" s="1"/>
  <c r="AE336" i="9" s="1"/>
  <c r="AA337" i="9" s="1"/>
  <c r="AB337" i="9" s="1"/>
  <c r="AC337" i="9" s="1"/>
  <c r="AB145" i="1"/>
  <c r="AC145" i="1" s="1"/>
  <c r="AD145" i="1" s="1"/>
  <c r="AE145" i="1" s="1"/>
  <c r="AA146" i="1" s="1"/>
  <c r="Y146" i="1"/>
  <c r="Y335" i="10" l="1"/>
  <c r="AD335" i="10" s="1"/>
  <c r="AE335" i="10" s="1"/>
  <c r="AA336" i="10" s="1"/>
  <c r="AB336" i="10" s="1"/>
  <c r="AC336" i="10" s="1"/>
  <c r="U336" i="10"/>
  <c r="U338" i="9"/>
  <c r="Y337" i="9"/>
  <c r="AD337" i="9" s="1"/>
  <c r="AE337" i="9" s="1"/>
  <c r="AA338" i="9" s="1"/>
  <c r="AB338" i="9" s="1"/>
  <c r="AC338" i="9" s="1"/>
  <c r="AB146" i="1"/>
  <c r="AC146" i="1" s="1"/>
  <c r="AD146" i="1" s="1"/>
  <c r="AE146" i="1" s="1"/>
  <c r="AA147" i="1" s="1"/>
  <c r="Y147" i="1"/>
  <c r="Y336" i="10" l="1"/>
  <c r="AD336" i="10" s="1"/>
  <c r="AE336" i="10" s="1"/>
  <c r="AA337" i="10" s="1"/>
  <c r="AB337" i="10" s="1"/>
  <c r="AC337" i="10" s="1"/>
  <c r="U337" i="10"/>
  <c r="U339" i="9"/>
  <c r="Y338" i="9"/>
  <c r="AD338" i="9" s="1"/>
  <c r="AE338" i="9" s="1"/>
  <c r="AA339" i="9" s="1"/>
  <c r="AB339" i="9" s="1"/>
  <c r="AC339" i="9" s="1"/>
  <c r="AB147" i="1"/>
  <c r="AC147" i="1" s="1"/>
  <c r="AD147" i="1" s="1"/>
  <c r="AE147" i="1" s="1"/>
  <c r="AA148" i="1" s="1"/>
  <c r="Y148" i="1"/>
  <c r="Y337" i="10" l="1"/>
  <c r="AD337" i="10" s="1"/>
  <c r="AE337" i="10" s="1"/>
  <c r="AA338" i="10" s="1"/>
  <c r="AB338" i="10" s="1"/>
  <c r="AC338" i="10" s="1"/>
  <c r="U338" i="10"/>
  <c r="U340" i="9"/>
  <c r="Y339" i="9"/>
  <c r="AD339" i="9" s="1"/>
  <c r="AE339" i="9" s="1"/>
  <c r="AA340" i="9" s="1"/>
  <c r="AB340" i="9" s="1"/>
  <c r="AC340" i="9" s="1"/>
  <c r="AB148" i="1"/>
  <c r="AC148" i="1" s="1"/>
  <c r="AD148" i="1" s="1"/>
  <c r="AE148" i="1" s="1"/>
  <c r="AA149" i="1" s="1"/>
  <c r="Y149" i="1"/>
  <c r="Y338" i="10" l="1"/>
  <c r="AD338" i="10" s="1"/>
  <c r="AE338" i="10" s="1"/>
  <c r="AA339" i="10" s="1"/>
  <c r="AB339" i="10" s="1"/>
  <c r="AC339" i="10" s="1"/>
  <c r="U339" i="10"/>
  <c r="Y340" i="9"/>
  <c r="AD340" i="9" s="1"/>
  <c r="AE340" i="9" s="1"/>
  <c r="AA341" i="9" s="1"/>
  <c r="AB341" i="9" s="1"/>
  <c r="AC341" i="9" s="1"/>
  <c r="U341" i="9"/>
  <c r="AB149" i="1"/>
  <c r="AC149" i="1" s="1"/>
  <c r="AD149" i="1" s="1"/>
  <c r="AE149" i="1" s="1"/>
  <c r="AA150" i="1" s="1"/>
  <c r="Y150" i="1"/>
  <c r="U340" i="10" l="1"/>
  <c r="Y339" i="10"/>
  <c r="AD339" i="10" s="1"/>
  <c r="AE339" i="10" s="1"/>
  <c r="AA340" i="10" s="1"/>
  <c r="AB340" i="10" s="1"/>
  <c r="AC340" i="10" s="1"/>
  <c r="Y341" i="9"/>
  <c r="U342" i="9"/>
  <c r="AD341" i="9"/>
  <c r="AE341" i="9" s="1"/>
  <c r="AA342" i="9" s="1"/>
  <c r="AB342" i="9" s="1"/>
  <c r="AC342" i="9" s="1"/>
  <c r="AB150" i="1"/>
  <c r="AC150" i="1" s="1"/>
  <c r="AD150" i="1" s="1"/>
  <c r="AE150" i="1" s="1"/>
  <c r="AA151" i="1" s="1"/>
  <c r="Y151" i="1"/>
  <c r="Y340" i="10" l="1"/>
  <c r="AD340" i="10" s="1"/>
  <c r="AE340" i="10" s="1"/>
  <c r="AA341" i="10" s="1"/>
  <c r="AB341" i="10" s="1"/>
  <c r="AC341" i="10" s="1"/>
  <c r="U341" i="10"/>
  <c r="Y342" i="9"/>
  <c r="AD342" i="9" s="1"/>
  <c r="AE342" i="9" s="1"/>
  <c r="AA343" i="9" s="1"/>
  <c r="AB343" i="9" s="1"/>
  <c r="AC343" i="9" s="1"/>
  <c r="U343" i="9"/>
  <c r="AB151" i="1"/>
  <c r="AC151" i="1" s="1"/>
  <c r="AD151" i="1" s="1"/>
  <c r="AE151" i="1" s="1"/>
  <c r="AA152" i="1" s="1"/>
  <c r="Y152" i="1"/>
  <c r="U342" i="10" l="1"/>
  <c r="Y341" i="10"/>
  <c r="AD341" i="10" s="1"/>
  <c r="AE341" i="10" s="1"/>
  <c r="AA342" i="10" s="1"/>
  <c r="AB342" i="10" s="1"/>
  <c r="AC342" i="10" s="1"/>
  <c r="U344" i="9"/>
  <c r="Y343" i="9"/>
  <c r="AD343" i="9" s="1"/>
  <c r="AE343" i="9" s="1"/>
  <c r="AA344" i="9" s="1"/>
  <c r="AB344" i="9" s="1"/>
  <c r="AC344" i="9" s="1"/>
  <c r="AB152" i="1"/>
  <c r="AC152" i="1" s="1"/>
  <c r="AD152" i="1" s="1"/>
  <c r="AE152" i="1" s="1"/>
  <c r="AA153" i="1" s="1"/>
  <c r="Y153" i="1"/>
  <c r="Y342" i="10" l="1"/>
  <c r="AD342" i="10" s="1"/>
  <c r="AE342" i="10" s="1"/>
  <c r="AA343" i="10" s="1"/>
  <c r="AB343" i="10" s="1"/>
  <c r="AC343" i="10" s="1"/>
  <c r="U343" i="10"/>
  <c r="U345" i="9"/>
  <c r="Y344" i="9"/>
  <c r="AD344" i="9" s="1"/>
  <c r="AE344" i="9" s="1"/>
  <c r="AA345" i="9" s="1"/>
  <c r="AB345" i="9" s="1"/>
  <c r="AC345" i="9" s="1"/>
  <c r="AB153" i="1"/>
  <c r="AC153" i="1" s="1"/>
  <c r="AD153" i="1" s="1"/>
  <c r="AE153" i="1" s="1"/>
  <c r="AA154" i="1" s="1"/>
  <c r="Y154" i="1"/>
  <c r="Y343" i="10" l="1"/>
  <c r="AD343" i="10" s="1"/>
  <c r="AE343" i="10" s="1"/>
  <c r="AA344" i="10" s="1"/>
  <c r="AB344" i="10" s="1"/>
  <c r="AC344" i="10" s="1"/>
  <c r="U344" i="10"/>
  <c r="Y345" i="9"/>
  <c r="AD345" i="9" s="1"/>
  <c r="AE345" i="9" s="1"/>
  <c r="AA346" i="9" s="1"/>
  <c r="AB346" i="9" s="1"/>
  <c r="AC346" i="9" s="1"/>
  <c r="U346" i="9"/>
  <c r="AB154" i="1"/>
  <c r="AC154" i="1" s="1"/>
  <c r="AD154" i="1" s="1"/>
  <c r="AE154" i="1" s="1"/>
  <c r="AA155" i="1" s="1"/>
  <c r="Y155" i="1"/>
  <c r="Y344" i="10" l="1"/>
  <c r="AD344" i="10" s="1"/>
  <c r="AE344" i="10" s="1"/>
  <c r="AA345" i="10" s="1"/>
  <c r="AB345" i="10" s="1"/>
  <c r="AC345" i="10" s="1"/>
  <c r="U345" i="10"/>
  <c r="U347" i="9"/>
  <c r="Y346" i="9"/>
  <c r="AD346" i="9" s="1"/>
  <c r="AE346" i="9" s="1"/>
  <c r="AA347" i="9" s="1"/>
  <c r="AB347" i="9" s="1"/>
  <c r="AC347" i="9" s="1"/>
  <c r="AB155" i="1"/>
  <c r="AC155" i="1" s="1"/>
  <c r="AD155" i="1" s="1"/>
  <c r="AE155" i="1" s="1"/>
  <c r="AA156" i="1" s="1"/>
  <c r="Y156" i="1"/>
  <c r="Y345" i="10" l="1"/>
  <c r="AD345" i="10" s="1"/>
  <c r="AE345" i="10" s="1"/>
  <c r="AA346" i="10" s="1"/>
  <c r="AB346" i="10" s="1"/>
  <c r="AC346" i="10" s="1"/>
  <c r="U346" i="10"/>
  <c r="U348" i="9"/>
  <c r="Y347" i="9"/>
  <c r="AD347" i="9" s="1"/>
  <c r="AE347" i="9" s="1"/>
  <c r="AA348" i="9" s="1"/>
  <c r="AB348" i="9" s="1"/>
  <c r="AC348" i="9" s="1"/>
  <c r="AB156" i="1"/>
  <c r="AC156" i="1" s="1"/>
  <c r="AD156" i="1" s="1"/>
  <c r="AE156" i="1" s="1"/>
  <c r="AA157" i="1" s="1"/>
  <c r="Y157" i="1"/>
  <c r="Y346" i="10" l="1"/>
  <c r="AD346" i="10" s="1"/>
  <c r="AE346" i="10" s="1"/>
  <c r="AA347" i="10" s="1"/>
  <c r="AB347" i="10" s="1"/>
  <c r="AC347" i="10" s="1"/>
  <c r="U347" i="10"/>
  <c r="Y348" i="9"/>
  <c r="AD348" i="9" s="1"/>
  <c r="AE348" i="9" s="1"/>
  <c r="AA349" i="9" s="1"/>
  <c r="AB349" i="9" s="1"/>
  <c r="AC349" i="9" s="1"/>
  <c r="U349" i="9"/>
  <c r="AB157" i="1"/>
  <c r="AC157" i="1" s="1"/>
  <c r="AD157" i="1" s="1"/>
  <c r="AE157" i="1" s="1"/>
  <c r="AA158" i="1" s="1"/>
  <c r="Y158" i="1"/>
  <c r="U348" i="10" l="1"/>
  <c r="Y347" i="10"/>
  <c r="AD347" i="10" s="1"/>
  <c r="AE347" i="10" s="1"/>
  <c r="AA348" i="10" s="1"/>
  <c r="AB348" i="10" s="1"/>
  <c r="AC348" i="10" s="1"/>
  <c r="Y349" i="9"/>
  <c r="U350" i="9"/>
  <c r="AD349" i="9"/>
  <c r="AE349" i="9" s="1"/>
  <c r="AA350" i="9" s="1"/>
  <c r="AB350" i="9" s="1"/>
  <c r="AC350" i="9" s="1"/>
  <c r="AB158" i="1"/>
  <c r="AC158" i="1" s="1"/>
  <c r="AD158" i="1" s="1"/>
  <c r="AE158" i="1" s="1"/>
  <c r="AA159" i="1" s="1"/>
  <c r="Y159" i="1"/>
  <c r="Y19" i="1" s="1" a="1"/>
  <c r="Y19" i="1" s="1"/>
  <c r="Y348" i="10" l="1"/>
  <c r="AD348" i="10" s="1"/>
  <c r="AE348" i="10" s="1"/>
  <c r="AA349" i="10" s="1"/>
  <c r="AB349" i="10" s="1"/>
  <c r="AC349" i="10" s="1"/>
  <c r="U349" i="10"/>
  <c r="U351" i="9"/>
  <c r="Y350" i="9"/>
  <c r="AD350" i="9" s="1"/>
  <c r="AE350" i="9" s="1"/>
  <c r="AA351" i="9" s="1"/>
  <c r="AB351" i="9" s="1"/>
  <c r="AC351" i="9" s="1"/>
  <c r="AB159" i="1"/>
  <c r="AC159" i="1" s="1"/>
  <c r="AD159" i="1" s="1"/>
  <c r="AE159" i="1" s="1"/>
  <c r="AA160" i="1" s="1"/>
  <c r="Y160" i="1"/>
  <c r="Y349" i="10" l="1"/>
  <c r="AD349" i="10" s="1"/>
  <c r="AE349" i="10" s="1"/>
  <c r="AA350" i="10" s="1"/>
  <c r="AB350" i="10" s="1"/>
  <c r="AC350" i="10" s="1"/>
  <c r="U350" i="10"/>
  <c r="U352" i="9"/>
  <c r="Y351" i="9"/>
  <c r="AD351" i="9" s="1"/>
  <c r="AE351" i="9" s="1"/>
  <c r="AA352" i="9" s="1"/>
  <c r="AB352" i="9" s="1"/>
  <c r="AC352" i="9" s="1"/>
  <c r="AB160" i="1"/>
  <c r="AC160" i="1" s="1"/>
  <c r="AD160" i="1" s="1"/>
  <c r="AE160" i="1" s="1"/>
  <c r="AA161" i="1" s="1"/>
  <c r="Y161" i="1"/>
  <c r="U351" i="10" l="1"/>
  <c r="Y350" i="10"/>
  <c r="AD350" i="10" s="1"/>
  <c r="AE350" i="10" s="1"/>
  <c r="AA351" i="10" s="1"/>
  <c r="AB351" i="10" s="1"/>
  <c r="AC351" i="10" s="1"/>
  <c r="Y352" i="9"/>
  <c r="AD352" i="9" s="1"/>
  <c r="AE352" i="9" s="1"/>
  <c r="AA353" i="9" s="1"/>
  <c r="AB353" i="9" s="1"/>
  <c r="AC353" i="9" s="1"/>
  <c r="U353" i="9"/>
  <c r="AB161" i="1"/>
  <c r="AC161" i="1" s="1"/>
  <c r="AD161" i="1" s="1"/>
  <c r="AE161" i="1" s="1"/>
  <c r="AA162" i="1" s="1"/>
  <c r="Y162" i="1"/>
  <c r="U352" i="10" l="1"/>
  <c r="Y351" i="10"/>
  <c r="AD351" i="10" s="1"/>
  <c r="AE351" i="10" s="1"/>
  <c r="AA352" i="10" s="1"/>
  <c r="AB352" i="10" s="1"/>
  <c r="AC352" i="10" s="1"/>
  <c r="U354" i="9"/>
  <c r="Y353" i="9"/>
  <c r="AD353" i="9"/>
  <c r="AE353" i="9" s="1"/>
  <c r="AA354" i="9" s="1"/>
  <c r="AB354" i="9" s="1"/>
  <c r="AC354" i="9" s="1"/>
  <c r="AB162" i="1"/>
  <c r="AC162" i="1" s="1"/>
  <c r="AD162" i="1" s="1"/>
  <c r="AE162" i="1" s="1"/>
  <c r="AA163" i="1" s="1"/>
  <c r="Y163" i="1"/>
  <c r="Y352" i="10" l="1"/>
  <c r="AD352" i="10" s="1"/>
  <c r="AE352" i="10" s="1"/>
  <c r="AA353" i="10" s="1"/>
  <c r="AB353" i="10" s="1"/>
  <c r="AC353" i="10" s="1"/>
  <c r="U353" i="10"/>
  <c r="U355" i="9"/>
  <c r="Y354" i="9"/>
  <c r="AD354" i="9" s="1"/>
  <c r="AE354" i="9" s="1"/>
  <c r="AA355" i="9" s="1"/>
  <c r="AB355" i="9" s="1"/>
  <c r="AC355" i="9" s="1"/>
  <c r="AB163" i="1"/>
  <c r="AC163" i="1" s="1"/>
  <c r="AD163" i="1" s="1"/>
  <c r="AE163" i="1" s="1"/>
  <c r="AA164" i="1" s="1"/>
  <c r="Y164" i="1"/>
  <c r="Y353" i="10" l="1"/>
  <c r="AD353" i="10" s="1"/>
  <c r="AE353" i="10" s="1"/>
  <c r="AA354" i="10" s="1"/>
  <c r="AB354" i="10" s="1"/>
  <c r="AC354" i="10" s="1"/>
  <c r="U354" i="10"/>
  <c r="U356" i="9"/>
  <c r="Y355" i="9"/>
  <c r="AD355" i="9" s="1"/>
  <c r="AE355" i="9" s="1"/>
  <c r="AA356" i="9" s="1"/>
  <c r="AB356" i="9" s="1"/>
  <c r="AC356" i="9" s="1"/>
  <c r="AB164" i="1"/>
  <c r="AC164" i="1" s="1"/>
  <c r="AD164" i="1" s="1"/>
  <c r="AE164" i="1" s="1"/>
  <c r="AA165" i="1" s="1"/>
  <c r="Y165" i="1"/>
  <c r="Y354" i="10" l="1"/>
  <c r="AD354" i="10" s="1"/>
  <c r="AE354" i="10" s="1"/>
  <c r="AA355" i="10" s="1"/>
  <c r="AB355" i="10" s="1"/>
  <c r="AC355" i="10" s="1"/>
  <c r="U355" i="10"/>
  <c r="Y356" i="9"/>
  <c r="AD356" i="9" s="1"/>
  <c r="AE356" i="9" s="1"/>
  <c r="AA357" i="9" s="1"/>
  <c r="AB357" i="9" s="1"/>
  <c r="AC357" i="9" s="1"/>
  <c r="U357" i="9"/>
  <c r="AB165" i="1"/>
  <c r="AC165" i="1" s="1"/>
  <c r="AD165" i="1" s="1"/>
  <c r="AE165" i="1" s="1"/>
  <c r="AA166" i="1" s="1"/>
  <c r="Y166" i="1"/>
  <c r="U356" i="10" l="1"/>
  <c r="Y355" i="10"/>
  <c r="AD355" i="10" s="1"/>
  <c r="AE355" i="10" s="1"/>
  <c r="AA356" i="10" s="1"/>
  <c r="AB356" i="10" s="1"/>
  <c r="AC356" i="10" s="1"/>
  <c r="Y357" i="9"/>
  <c r="AD357" i="9" s="1"/>
  <c r="AE357" i="9" s="1"/>
  <c r="AA358" i="9" s="1"/>
  <c r="AB358" i="9" s="1"/>
  <c r="AC358" i="9" s="1"/>
  <c r="U358" i="9"/>
  <c r="AB166" i="1"/>
  <c r="AC166" i="1" s="1"/>
  <c r="AD166" i="1" s="1"/>
  <c r="AE166" i="1" s="1"/>
  <c r="AA167" i="1" s="1"/>
  <c r="Y167" i="1"/>
  <c r="U357" i="10" l="1"/>
  <c r="Y356" i="10"/>
  <c r="AD356" i="10" s="1"/>
  <c r="AE356" i="10" s="1"/>
  <c r="AA357" i="10" s="1"/>
  <c r="AB357" i="10" s="1"/>
  <c r="AC357" i="10" s="1"/>
  <c r="Y358" i="9"/>
  <c r="AD358" i="9" s="1"/>
  <c r="AE358" i="9" s="1"/>
  <c r="AA359" i="9" s="1"/>
  <c r="AB359" i="9" s="1"/>
  <c r="AC359" i="9" s="1"/>
  <c r="U359" i="9"/>
  <c r="AB167" i="1"/>
  <c r="AC167" i="1" s="1"/>
  <c r="AD167" i="1" s="1"/>
  <c r="AE167" i="1" s="1"/>
  <c r="AA168" i="1" s="1"/>
  <c r="Y168" i="1"/>
  <c r="Y357" i="10" l="1"/>
  <c r="AD357" i="10" s="1"/>
  <c r="AE357" i="10" s="1"/>
  <c r="AA358" i="10" s="1"/>
  <c r="AB358" i="10" s="1"/>
  <c r="AC358" i="10" s="1"/>
  <c r="U358" i="10"/>
  <c r="Y359" i="9"/>
  <c r="AD359" i="9" s="1"/>
  <c r="AE359" i="9" s="1"/>
  <c r="AA360" i="9" s="1"/>
  <c r="AB360" i="9" s="1"/>
  <c r="AC360" i="9" s="1"/>
  <c r="U360" i="9"/>
  <c r="AB168" i="1"/>
  <c r="AC168" i="1" s="1"/>
  <c r="AD168" i="1" s="1"/>
  <c r="AE168" i="1" s="1"/>
  <c r="AA169" i="1" s="1"/>
  <c r="Y169" i="1"/>
  <c r="Y358" i="10" l="1"/>
  <c r="AD358" i="10" s="1"/>
  <c r="AE358" i="10" s="1"/>
  <c r="AA359" i="10" s="1"/>
  <c r="AB359" i="10" s="1"/>
  <c r="AC359" i="10" s="1"/>
  <c r="U359" i="10"/>
  <c r="U361" i="9"/>
  <c r="Y360" i="9"/>
  <c r="AD360" i="9" s="1"/>
  <c r="AE360" i="9" s="1"/>
  <c r="AA361" i="9" s="1"/>
  <c r="AB361" i="9" s="1"/>
  <c r="AC361" i="9" s="1"/>
  <c r="AB169" i="1"/>
  <c r="AC169" i="1" s="1"/>
  <c r="AD169" i="1" s="1"/>
  <c r="AE169" i="1" s="1"/>
  <c r="AA170" i="1" s="1"/>
  <c r="Y170" i="1"/>
  <c r="U360" i="10" l="1"/>
  <c r="Y359" i="10"/>
  <c r="AD359" i="10" s="1"/>
  <c r="AE359" i="10" s="1"/>
  <c r="AA360" i="10" s="1"/>
  <c r="AB360" i="10" s="1"/>
  <c r="AC360" i="10" s="1"/>
  <c r="Y361" i="9"/>
  <c r="AD361" i="9" s="1"/>
  <c r="AE361" i="9" s="1"/>
  <c r="AA362" i="9" s="1"/>
  <c r="AB362" i="9" s="1"/>
  <c r="AC362" i="9" s="1"/>
  <c r="U362" i="9"/>
  <c r="AB170" i="1"/>
  <c r="AC170" i="1" s="1"/>
  <c r="AD170" i="1" s="1"/>
  <c r="AE170" i="1" s="1"/>
  <c r="AA171" i="1" s="1"/>
  <c r="Y171" i="1"/>
  <c r="Y360" i="10" l="1"/>
  <c r="AD360" i="10" s="1"/>
  <c r="AE360" i="10" s="1"/>
  <c r="AA361" i="10" s="1"/>
  <c r="AB361" i="10" s="1"/>
  <c r="AC361" i="10" s="1"/>
  <c r="U361" i="10"/>
  <c r="U363" i="9"/>
  <c r="Y362" i="9"/>
  <c r="AD362" i="9" s="1"/>
  <c r="AE362" i="9" s="1"/>
  <c r="AA363" i="9" s="1"/>
  <c r="AB363" i="9" s="1"/>
  <c r="AC363" i="9" s="1"/>
  <c r="AB171" i="1"/>
  <c r="AC171" i="1" s="1"/>
  <c r="AD171" i="1" s="1"/>
  <c r="AE171" i="1" s="1"/>
  <c r="AA172" i="1" s="1"/>
  <c r="Y172" i="1"/>
  <c r="Y361" i="10" l="1"/>
  <c r="AD361" i="10" s="1"/>
  <c r="AE361" i="10" s="1"/>
  <c r="AA362" i="10" s="1"/>
  <c r="AB362" i="10" s="1"/>
  <c r="AC362" i="10" s="1"/>
  <c r="U362" i="10"/>
  <c r="Y363" i="9"/>
  <c r="AD363" i="9" s="1"/>
  <c r="AE363" i="9" s="1"/>
  <c r="AA364" i="9" s="1"/>
  <c r="AB364" i="9" s="1"/>
  <c r="AC364" i="9" s="1"/>
  <c r="U364" i="9"/>
  <c r="AB172" i="1"/>
  <c r="AC172" i="1" s="1"/>
  <c r="AD172" i="1" s="1"/>
  <c r="AE172" i="1" s="1"/>
  <c r="AA173" i="1" s="1"/>
  <c r="Y173" i="1"/>
  <c r="U363" i="10" l="1"/>
  <c r="Y362" i="10"/>
  <c r="AD362" i="10" s="1"/>
  <c r="AE362" i="10" s="1"/>
  <c r="AA363" i="10" s="1"/>
  <c r="AB363" i="10" s="1"/>
  <c r="AC363" i="10" s="1"/>
  <c r="U365" i="9"/>
  <c r="Y364" i="9"/>
  <c r="AD364" i="9" s="1"/>
  <c r="AE364" i="9" s="1"/>
  <c r="AA365" i="9" s="1"/>
  <c r="AB365" i="9" s="1"/>
  <c r="AC365" i="9" s="1"/>
  <c r="AB173" i="1"/>
  <c r="AC173" i="1" s="1"/>
  <c r="AD173" i="1" s="1"/>
  <c r="AE173" i="1" s="1"/>
  <c r="AA174" i="1" s="1"/>
  <c r="Y174" i="1"/>
  <c r="Y363" i="10" l="1"/>
  <c r="AD363" i="10" s="1"/>
  <c r="AE363" i="10" s="1"/>
  <c r="AA364" i="10" s="1"/>
  <c r="AB364" i="10" s="1"/>
  <c r="AC364" i="10" s="1"/>
  <c r="U364" i="10"/>
  <c r="U366" i="9"/>
  <c r="Y365" i="9"/>
  <c r="AD365" i="9" s="1"/>
  <c r="AE365" i="9" s="1"/>
  <c r="AA366" i="9" s="1"/>
  <c r="AB366" i="9" s="1"/>
  <c r="AC366" i="9" s="1"/>
  <c r="AB174" i="1"/>
  <c r="AC174" i="1" s="1"/>
  <c r="AD174" i="1" s="1"/>
  <c r="AE174" i="1" s="1"/>
  <c r="AA175" i="1" s="1"/>
  <c r="Y175" i="1"/>
  <c r="U365" i="10" l="1"/>
  <c r="Y364" i="10"/>
  <c r="AD364" i="10" s="1"/>
  <c r="AE364" i="10" s="1"/>
  <c r="AA365" i="10" s="1"/>
  <c r="AB365" i="10" s="1"/>
  <c r="AC365" i="10" s="1"/>
  <c r="U367" i="9"/>
  <c r="Y366" i="9"/>
  <c r="AD366" i="9" s="1"/>
  <c r="AE366" i="9" s="1"/>
  <c r="AA367" i="9" s="1"/>
  <c r="AB367" i="9" s="1"/>
  <c r="AC367" i="9" s="1"/>
  <c r="AB175" i="1"/>
  <c r="AC175" i="1" s="1"/>
  <c r="AD175" i="1" s="1"/>
  <c r="AE175" i="1" s="1"/>
  <c r="AA176" i="1" s="1"/>
  <c r="Y176" i="1"/>
  <c r="Y365" i="10" l="1"/>
  <c r="AD365" i="10" s="1"/>
  <c r="AE365" i="10" s="1"/>
  <c r="AA366" i="10" s="1"/>
  <c r="AB366" i="10" s="1"/>
  <c r="AC366" i="10" s="1"/>
  <c r="U366" i="10"/>
  <c r="Y367" i="9"/>
  <c r="AD367" i="9" s="1"/>
  <c r="AE367" i="9" s="1"/>
  <c r="AA368" i="9" s="1"/>
  <c r="AB368" i="9" s="1"/>
  <c r="AC368" i="9" s="1"/>
  <c r="U368" i="9"/>
  <c r="AB176" i="1"/>
  <c r="AC176" i="1" s="1"/>
  <c r="AD176" i="1" s="1"/>
  <c r="AE176" i="1" s="1"/>
  <c r="AA177" i="1" s="1"/>
  <c r="Y177" i="1"/>
  <c r="Y366" i="10" l="1"/>
  <c r="U367" i="10"/>
  <c r="AD366" i="10"/>
  <c r="AE366" i="10" s="1"/>
  <c r="AA367" i="10" s="1"/>
  <c r="AB367" i="10" s="1"/>
  <c r="AC367" i="10" s="1"/>
  <c r="U369" i="9"/>
  <c r="Y368" i="9"/>
  <c r="AD368" i="9" s="1"/>
  <c r="AE368" i="9" s="1"/>
  <c r="AA369" i="9" s="1"/>
  <c r="AB369" i="9" s="1"/>
  <c r="AC369" i="9" s="1"/>
  <c r="AB177" i="1"/>
  <c r="AC177" i="1" s="1"/>
  <c r="AD177" i="1" s="1"/>
  <c r="AE177" i="1" s="1"/>
  <c r="AA178" i="1" s="1"/>
  <c r="Y178" i="1"/>
  <c r="U368" i="10" l="1"/>
  <c r="Y367" i="10"/>
  <c r="AD367" i="10" s="1"/>
  <c r="AE367" i="10" s="1"/>
  <c r="AA368" i="10" s="1"/>
  <c r="AB368" i="10" s="1"/>
  <c r="AC368" i="10" s="1"/>
  <c r="Y369" i="9"/>
  <c r="AD369" i="9" s="1"/>
  <c r="AE369" i="9" s="1"/>
  <c r="AA370" i="9" s="1"/>
  <c r="AB370" i="9" s="1"/>
  <c r="AC370" i="9" s="1"/>
  <c r="U370" i="9"/>
  <c r="AB178" i="1"/>
  <c r="AC178" i="1" s="1"/>
  <c r="AD178" i="1" s="1"/>
  <c r="AE178" i="1" s="1"/>
  <c r="AA179" i="1" s="1"/>
  <c r="Y179" i="1"/>
  <c r="Y368" i="10" l="1"/>
  <c r="AD368" i="10" s="1"/>
  <c r="AE368" i="10" s="1"/>
  <c r="AA369" i="10" s="1"/>
  <c r="AB369" i="10" s="1"/>
  <c r="AC369" i="10" s="1"/>
  <c r="U369" i="10"/>
  <c r="U371" i="9"/>
  <c r="Y370" i="9"/>
  <c r="AD370" i="9" s="1"/>
  <c r="AE370" i="9" s="1"/>
  <c r="AA371" i="9" s="1"/>
  <c r="AB371" i="9" s="1"/>
  <c r="AC371" i="9" s="1"/>
  <c r="AB179" i="1"/>
  <c r="AC179" i="1" s="1"/>
  <c r="AD179" i="1" s="1"/>
  <c r="AE179" i="1" s="1"/>
  <c r="AA180" i="1" s="1"/>
  <c r="Y180" i="1"/>
  <c r="Y369" i="10" l="1"/>
  <c r="AD369" i="10" s="1"/>
  <c r="AE369" i="10" s="1"/>
  <c r="AA370" i="10" s="1"/>
  <c r="AB370" i="10" s="1"/>
  <c r="AC370" i="10" s="1"/>
  <c r="U370" i="10"/>
  <c r="U372" i="9"/>
  <c r="Y371" i="9"/>
  <c r="AD371" i="9" s="1"/>
  <c r="AE371" i="9" s="1"/>
  <c r="AA372" i="9" s="1"/>
  <c r="AB372" i="9" s="1"/>
  <c r="AC372" i="9" s="1"/>
  <c r="AB180" i="1"/>
  <c r="AC180" i="1" s="1"/>
  <c r="AD180" i="1" s="1"/>
  <c r="AE180" i="1" s="1"/>
  <c r="AA181" i="1" s="1"/>
  <c r="Y181" i="1"/>
  <c r="U371" i="10" l="1"/>
  <c r="Y370" i="10"/>
  <c r="AD370" i="10" s="1"/>
  <c r="AE370" i="10" s="1"/>
  <c r="AA371" i="10" s="1"/>
  <c r="AB371" i="10" s="1"/>
  <c r="AC371" i="10" s="1"/>
  <c r="U373" i="9"/>
  <c r="Y372" i="9"/>
  <c r="AD372" i="9" s="1"/>
  <c r="AE372" i="9" s="1"/>
  <c r="AA373" i="9" s="1"/>
  <c r="AB373" i="9" s="1"/>
  <c r="AC373" i="9" s="1"/>
  <c r="AB181" i="1"/>
  <c r="AC181" i="1" s="1"/>
  <c r="AD181" i="1" s="1"/>
  <c r="AE181" i="1" s="1"/>
  <c r="AA182" i="1" s="1"/>
  <c r="Y182" i="1"/>
  <c r="U372" i="10" l="1"/>
  <c r="Y371" i="10"/>
  <c r="AD371" i="10" s="1"/>
  <c r="AE371" i="10" s="1"/>
  <c r="AA372" i="10" s="1"/>
  <c r="AB372" i="10" s="1"/>
  <c r="AC372" i="10" s="1"/>
  <c r="Y373" i="9"/>
  <c r="AD373" i="9" s="1"/>
  <c r="AE373" i="9" s="1"/>
  <c r="AA374" i="9" s="1"/>
  <c r="AB374" i="9" s="1"/>
  <c r="AC374" i="9" s="1"/>
  <c r="U374" i="9"/>
  <c r="AB182" i="1"/>
  <c r="AC182" i="1" s="1"/>
  <c r="AD182" i="1" s="1"/>
  <c r="AE182" i="1" s="1"/>
  <c r="AA183" i="1" s="1"/>
  <c r="Y183" i="1"/>
  <c r="U373" i="10" l="1"/>
  <c r="Y372" i="10"/>
  <c r="AD372" i="10" s="1"/>
  <c r="AE372" i="10" s="1"/>
  <c r="AA373" i="10" s="1"/>
  <c r="AB373" i="10" s="1"/>
  <c r="AC373" i="10" s="1"/>
  <c r="U375" i="9"/>
  <c r="Y374" i="9"/>
  <c r="AD374" i="9" s="1"/>
  <c r="AE374" i="9" s="1"/>
  <c r="AA375" i="9" s="1"/>
  <c r="AB375" i="9" s="1"/>
  <c r="AC375" i="9" s="1"/>
  <c r="AB183" i="1"/>
  <c r="AC183" i="1" s="1"/>
  <c r="AD183" i="1" s="1"/>
  <c r="AE183" i="1" s="1"/>
  <c r="AA184" i="1" s="1"/>
  <c r="Y184" i="1"/>
  <c r="Y373" i="10" l="1"/>
  <c r="AD373" i="10" s="1"/>
  <c r="AE373" i="10" s="1"/>
  <c r="AA374" i="10" s="1"/>
  <c r="AB374" i="10" s="1"/>
  <c r="AC374" i="10" s="1"/>
  <c r="U374" i="10"/>
  <c r="Y375" i="9"/>
  <c r="AD375" i="9" s="1"/>
  <c r="AE375" i="9" s="1"/>
  <c r="AA376" i="9" s="1"/>
  <c r="AB376" i="9" s="1"/>
  <c r="AC376" i="9" s="1"/>
  <c r="U376" i="9"/>
  <c r="AB184" i="1"/>
  <c r="AC184" i="1" s="1"/>
  <c r="AD184" i="1" s="1"/>
  <c r="AE184" i="1" s="1"/>
  <c r="AA185" i="1" s="1"/>
  <c r="Y185" i="1"/>
  <c r="U375" i="10" l="1"/>
  <c r="Y374" i="10"/>
  <c r="AD374" i="10" s="1"/>
  <c r="AE374" i="10" s="1"/>
  <c r="AA375" i="10" s="1"/>
  <c r="AB375" i="10" s="1"/>
  <c r="AC375" i="10" s="1"/>
  <c r="U377" i="9"/>
  <c r="Y376" i="9"/>
  <c r="AD376" i="9" s="1"/>
  <c r="AE376" i="9" s="1"/>
  <c r="AA377" i="9" s="1"/>
  <c r="AB377" i="9" s="1"/>
  <c r="AC377" i="9" s="1"/>
  <c r="AB185" i="1"/>
  <c r="AC185" i="1" s="1"/>
  <c r="AD185" i="1" s="1"/>
  <c r="AE185" i="1" s="1"/>
  <c r="AA186" i="1" s="1"/>
  <c r="Y186" i="1"/>
  <c r="U376" i="10" l="1"/>
  <c r="Y375" i="10"/>
  <c r="AD375" i="10" s="1"/>
  <c r="AE375" i="10" s="1"/>
  <c r="AA376" i="10" s="1"/>
  <c r="AB376" i="10" s="1"/>
  <c r="AC376" i="10" s="1"/>
  <c r="Y377" i="9"/>
  <c r="AD377" i="9" s="1"/>
  <c r="AE377" i="9" s="1"/>
  <c r="AA378" i="9" s="1"/>
  <c r="AB378" i="9" s="1"/>
  <c r="AC378" i="9" s="1"/>
  <c r="U378" i="9"/>
  <c r="AB186" i="1"/>
  <c r="AC186" i="1" s="1"/>
  <c r="AD186" i="1" s="1"/>
  <c r="AE186" i="1" s="1"/>
  <c r="AA187" i="1" s="1"/>
  <c r="Y187" i="1"/>
  <c r="Y376" i="10" l="1"/>
  <c r="AD376" i="10" s="1"/>
  <c r="AE376" i="10" s="1"/>
  <c r="AA377" i="10" s="1"/>
  <c r="AB377" i="10" s="1"/>
  <c r="AC377" i="10" s="1"/>
  <c r="U377" i="10"/>
  <c r="U379" i="9"/>
  <c r="Y378" i="9"/>
  <c r="AD378" i="9" s="1"/>
  <c r="AE378" i="9" s="1"/>
  <c r="AA379" i="9" s="1"/>
  <c r="AB379" i="9" s="1"/>
  <c r="AC379" i="9" s="1"/>
  <c r="AB187" i="1"/>
  <c r="AC187" i="1" s="1"/>
  <c r="AD187" i="1" s="1"/>
  <c r="AE187" i="1" s="1"/>
  <c r="AA188" i="1" s="1"/>
  <c r="Y188" i="1"/>
  <c r="Y377" i="10" l="1"/>
  <c r="AD377" i="10" s="1"/>
  <c r="AE377" i="10" s="1"/>
  <c r="AA378" i="10" s="1"/>
  <c r="AB378" i="10" s="1"/>
  <c r="AC378" i="10" s="1"/>
  <c r="U378" i="10"/>
  <c r="U380" i="9"/>
  <c r="Y379" i="9"/>
  <c r="AD379" i="9" s="1"/>
  <c r="AE379" i="9" s="1"/>
  <c r="AA380" i="9" s="1"/>
  <c r="AB380" i="9" s="1"/>
  <c r="AC380" i="9" s="1"/>
  <c r="AB188" i="1"/>
  <c r="AC188" i="1" s="1"/>
  <c r="AD188" i="1" s="1"/>
  <c r="AE188" i="1" s="1"/>
  <c r="AA189" i="1" s="1"/>
  <c r="Y189" i="1"/>
  <c r="U379" i="10" l="1"/>
  <c r="Y378" i="10"/>
  <c r="AD378" i="10" s="1"/>
  <c r="AE378" i="10" s="1"/>
  <c r="AA379" i="10" s="1"/>
  <c r="AB379" i="10" s="1"/>
  <c r="AC379" i="10" s="1"/>
  <c r="U381" i="9"/>
  <c r="Y380" i="9"/>
  <c r="AD380" i="9" s="1"/>
  <c r="AE380" i="9" s="1"/>
  <c r="AA381" i="9" s="1"/>
  <c r="AB381" i="9" s="1"/>
  <c r="AC381" i="9" s="1"/>
  <c r="AB189" i="1"/>
  <c r="AC189" i="1" s="1"/>
  <c r="AD189" i="1" s="1"/>
  <c r="AE189" i="1" s="1"/>
  <c r="AA190" i="1" s="1"/>
  <c r="Y190" i="1"/>
  <c r="U380" i="10" l="1"/>
  <c r="Y379" i="10"/>
  <c r="AD379" i="10" s="1"/>
  <c r="AE379" i="10" s="1"/>
  <c r="AA380" i="10" s="1"/>
  <c r="AB380" i="10" s="1"/>
  <c r="AC380" i="10" s="1"/>
  <c r="Y381" i="9"/>
  <c r="AD381" i="9" s="1"/>
  <c r="AE381" i="9" s="1"/>
  <c r="AA382" i="9" s="1"/>
  <c r="AB382" i="9" s="1"/>
  <c r="AC382" i="9" s="1"/>
  <c r="U382" i="9"/>
  <c r="AB190" i="1"/>
  <c r="AC190" i="1" s="1"/>
  <c r="AD190" i="1" s="1"/>
  <c r="AE190" i="1" s="1"/>
  <c r="AA191" i="1" s="1"/>
  <c r="Y191" i="1"/>
  <c r="Y380" i="10" l="1"/>
  <c r="AD380" i="10" s="1"/>
  <c r="AE380" i="10" s="1"/>
  <c r="AA381" i="10" s="1"/>
  <c r="AB381" i="10" s="1"/>
  <c r="AC381" i="10" s="1"/>
  <c r="U381" i="10"/>
  <c r="Y382" i="9"/>
  <c r="AD382" i="9" s="1"/>
  <c r="AE382" i="9" s="1"/>
  <c r="AA383" i="9" s="1"/>
  <c r="AB383" i="9" s="1"/>
  <c r="AC383" i="9" s="1"/>
  <c r="U383" i="9"/>
  <c r="AB191" i="1"/>
  <c r="AC191" i="1" s="1"/>
  <c r="AD191" i="1" s="1"/>
  <c r="AE191" i="1" s="1"/>
  <c r="AA192" i="1" s="1"/>
  <c r="Y192" i="1"/>
  <c r="Y381" i="10" l="1"/>
  <c r="AD381" i="10" s="1"/>
  <c r="AE381" i="10" s="1"/>
  <c r="AA382" i="10" s="1"/>
  <c r="AB382" i="10" s="1"/>
  <c r="AC382" i="10" s="1"/>
  <c r="U382" i="10"/>
  <c r="Y383" i="9"/>
  <c r="U384" i="9"/>
  <c r="AD383" i="9"/>
  <c r="AE383" i="9" s="1"/>
  <c r="AA384" i="9" s="1"/>
  <c r="AB384" i="9" s="1"/>
  <c r="AC384" i="9" s="1"/>
  <c r="AB192" i="1"/>
  <c r="AC192" i="1" s="1"/>
  <c r="AD192" i="1" s="1"/>
  <c r="AE192" i="1" s="1"/>
  <c r="AA193" i="1" s="1"/>
  <c r="Y193" i="1"/>
  <c r="Y382" i="10" l="1"/>
  <c r="AD382" i="10" s="1"/>
  <c r="AE382" i="10" s="1"/>
  <c r="AA383" i="10" s="1"/>
  <c r="AB383" i="10" s="1"/>
  <c r="AC383" i="10" s="1"/>
  <c r="U383" i="10"/>
  <c r="Y384" i="9"/>
  <c r="U385" i="9"/>
  <c r="AD384" i="9"/>
  <c r="AE384" i="9" s="1"/>
  <c r="AA385" i="9" s="1"/>
  <c r="AB385" i="9" s="1"/>
  <c r="AC385" i="9" s="1"/>
  <c r="AB193" i="1"/>
  <c r="AC193" i="1" s="1"/>
  <c r="AD193" i="1" s="1"/>
  <c r="AE193" i="1" s="1"/>
  <c r="AA194" i="1" s="1"/>
  <c r="Y194" i="1"/>
  <c r="U384" i="10" l="1"/>
  <c r="Y383" i="10"/>
  <c r="AD383" i="10" s="1"/>
  <c r="AE383" i="10" s="1"/>
  <c r="AA384" i="10" s="1"/>
  <c r="AB384" i="10" s="1"/>
  <c r="AC384" i="10" s="1"/>
  <c r="U386" i="9"/>
  <c r="Y386" i="9" s="1"/>
  <c r="Y385" i="9"/>
  <c r="AD385" i="9"/>
  <c r="AE385" i="9" s="1"/>
  <c r="AA386" i="9" s="1"/>
  <c r="AB386" i="9" s="1"/>
  <c r="AC386" i="9" s="1"/>
  <c r="AD386" i="9" s="1"/>
  <c r="AE386" i="9" s="1"/>
  <c r="AB194" i="1"/>
  <c r="AC194" i="1" s="1"/>
  <c r="AD194" i="1" s="1"/>
  <c r="AE194" i="1" s="1"/>
  <c r="AA195" i="1" s="1"/>
  <c r="Y195" i="1"/>
  <c r="U385" i="10" l="1"/>
  <c r="Y384" i="10"/>
  <c r="AD384" i="10" s="1"/>
  <c r="AE384" i="10" s="1"/>
  <c r="AA385" i="10" s="1"/>
  <c r="AB385" i="10" s="1"/>
  <c r="AC385" i="10" s="1"/>
  <c r="AB195" i="1"/>
  <c r="AC195" i="1" s="1"/>
  <c r="AD195" i="1" s="1"/>
  <c r="AE195" i="1" s="1"/>
  <c r="AA196" i="1" s="1"/>
  <c r="Y196" i="1"/>
  <c r="Y385" i="10" l="1"/>
  <c r="AD385" i="10" s="1"/>
  <c r="AE385" i="10" s="1"/>
  <c r="AA386" i="10" s="1"/>
  <c r="AB386" i="10" s="1"/>
  <c r="AC386" i="10" s="1"/>
  <c r="AD386" i="10" s="1"/>
  <c r="AE386" i="10" s="1"/>
  <c r="U386" i="10"/>
  <c r="Y386" i="10" s="1"/>
  <c r="AB196" i="1"/>
  <c r="AC196" i="1" s="1"/>
  <c r="AD196" i="1" s="1"/>
  <c r="AE196" i="1" s="1"/>
  <c r="AA197" i="1" s="1"/>
  <c r="Y197" i="1"/>
  <c r="AB197" i="1" l="1"/>
  <c r="AC197" i="1" s="1"/>
  <c r="AD197" i="1" s="1"/>
  <c r="AE197" i="1" s="1"/>
  <c r="AA198" i="1" s="1"/>
  <c r="Y198" i="1"/>
  <c r="AB198" i="1" l="1"/>
  <c r="AC198" i="1" s="1"/>
  <c r="AD198" i="1" s="1"/>
  <c r="AE198" i="1" s="1"/>
  <c r="AA199" i="1" s="1"/>
  <c r="Y199" i="1"/>
  <c r="AB199" i="1" l="1"/>
  <c r="AC199" i="1" s="1"/>
  <c r="AD199" i="1" s="1"/>
  <c r="AE199" i="1" s="1"/>
  <c r="AA200" i="1" s="1"/>
  <c r="Y200" i="1"/>
  <c r="AB200" i="1" l="1"/>
  <c r="AC200" i="1" s="1"/>
  <c r="AD200" i="1" s="1"/>
  <c r="AE200" i="1" s="1"/>
  <c r="AA201" i="1" s="1"/>
  <c r="Y201" i="1"/>
  <c r="AB201" i="1" l="1"/>
  <c r="AC201" i="1" s="1"/>
  <c r="AD201" i="1" s="1"/>
  <c r="AE20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<sst xmlns="http://schemas.openxmlformats.org/spreadsheetml/2006/main" count="1918" uniqueCount="864">
  <si>
    <t>Date</t>
  </si>
  <si>
    <t>High Temperature</t>
  </si>
  <si>
    <t>Water Need</t>
  </si>
  <si>
    <t>Growth Speed</t>
  </si>
  <si>
    <t>May</t>
  </si>
  <si>
    <t>1.0″</t>
  </si>
  <si>
    <t>0.7″</t>
  </si>
  <si>
    <t>0.3″</t>
  </si>
  <si>
    <t>0.1″</t>
  </si>
  <si>
    <t>0.4″</t>
  </si>
  <si>
    <t>1.9″</t>
  </si>
  <si>
    <t>2.0″</t>
  </si>
  <si>
    <t>1.2″</t>
  </si>
  <si>
    <t>0.6″</t>
  </si>
  <si>
    <t>66°F</t>
  </si>
  <si>
    <t>70°F</t>
  </si>
  <si>
    <t>76°F</t>
  </si>
  <si>
    <t>83°F</t>
  </si>
  <si>
    <t>92°F</t>
  </si>
  <si>
    <t>100°F</t>
  </si>
  <si>
    <t>97°F</t>
  </si>
  <si>
    <t>94°F</t>
  </si>
  <si>
    <t>85°F</t>
  </si>
  <si>
    <t>74°F</t>
  </si>
  <si>
    <t>52°F</t>
  </si>
  <si>
    <t>72°F</t>
  </si>
  <si>
    <t>60°F</t>
  </si>
  <si>
    <t>49°F</t>
  </si>
  <si>
    <t>63°F</t>
  </si>
  <si>
    <t>1425</t>
  </si>
  <si>
    <t>0029</t>
  </si>
  <si>
    <t>0030</t>
  </si>
  <si>
    <t>0031</t>
  </si>
  <si>
    <t>1426</t>
  </si>
  <si>
    <t>0032</t>
  </si>
  <si>
    <t>0033</t>
  </si>
  <si>
    <t>0034</t>
  </si>
  <si>
    <t>0035</t>
  </si>
  <si>
    <t>0036</t>
  </si>
  <si>
    <t>0037</t>
  </si>
  <si>
    <t>0038</t>
  </si>
  <si>
    <t>0039</t>
  </si>
  <si>
    <t>0040</t>
  </si>
  <si>
    <t>0041</t>
  </si>
  <si>
    <t>0042</t>
  </si>
  <si>
    <t>0043</t>
  </si>
  <si>
    <t>1424</t>
  </si>
  <si>
    <t>0044</t>
  </si>
  <si>
    <t>0045</t>
  </si>
  <si>
    <t>1423</t>
  </si>
  <si>
    <t>0046</t>
  </si>
  <si>
    <t>0047</t>
  </si>
  <si>
    <t>0048</t>
  </si>
  <si>
    <t>1422</t>
  </si>
  <si>
    <t>0049</t>
  </si>
  <si>
    <t>0050</t>
  </si>
  <si>
    <t>1421</t>
  </si>
  <si>
    <t>0051</t>
  </si>
  <si>
    <t>0052</t>
  </si>
  <si>
    <t>1420</t>
  </si>
  <si>
    <t>0053</t>
  </si>
  <si>
    <t>0054</t>
  </si>
  <si>
    <t>1419</t>
  </si>
  <si>
    <t>0055</t>
  </si>
  <si>
    <t>1418</t>
  </si>
  <si>
    <t>0056</t>
  </si>
  <si>
    <t>0057</t>
  </si>
  <si>
    <t>1417</t>
  </si>
  <si>
    <t>0058</t>
  </si>
  <si>
    <t>1416</t>
  </si>
  <si>
    <t>0059</t>
  </si>
  <si>
    <t>1415</t>
  </si>
  <si>
    <t>0100</t>
  </si>
  <si>
    <t>1414</t>
  </si>
  <si>
    <t>0101</t>
  </si>
  <si>
    <t>1413</t>
  </si>
  <si>
    <t>0102</t>
  </si>
  <si>
    <t>1412</t>
  </si>
  <si>
    <t>0103</t>
  </si>
  <si>
    <t>0104</t>
  </si>
  <si>
    <t>1411</t>
  </si>
  <si>
    <t>0105</t>
  </si>
  <si>
    <t>1410</t>
  </si>
  <si>
    <t>0106</t>
  </si>
  <si>
    <t>1409</t>
  </si>
  <si>
    <t>0107</t>
  </si>
  <si>
    <t>1408</t>
  </si>
  <si>
    <t>0108</t>
  </si>
  <si>
    <t>1407</t>
  </si>
  <si>
    <t>1406</t>
  </si>
  <si>
    <t>0109</t>
  </si>
  <si>
    <t>1405</t>
  </si>
  <si>
    <t>0110</t>
  </si>
  <si>
    <t>1404</t>
  </si>
  <si>
    <t>0111</t>
  </si>
  <si>
    <t>1403</t>
  </si>
  <si>
    <t>0112</t>
  </si>
  <si>
    <t>1402</t>
  </si>
  <si>
    <t>0113</t>
  </si>
  <si>
    <t>1401</t>
  </si>
  <si>
    <t>1400</t>
  </si>
  <si>
    <t>0114</t>
  </si>
  <si>
    <t>1359</t>
  </si>
  <si>
    <t>0115</t>
  </si>
  <si>
    <t>1358</t>
  </si>
  <si>
    <t>0116</t>
  </si>
  <si>
    <t>1357</t>
  </si>
  <si>
    <t>0117</t>
  </si>
  <si>
    <t>1356</t>
  </si>
  <si>
    <t>0118</t>
  </si>
  <si>
    <t>1355</t>
  </si>
  <si>
    <t>1353</t>
  </si>
  <si>
    <t>0119</t>
  </si>
  <si>
    <t>1352</t>
  </si>
  <si>
    <t>0120</t>
  </si>
  <si>
    <t>1351</t>
  </si>
  <si>
    <t>0121</t>
  </si>
  <si>
    <t>1350</t>
  </si>
  <si>
    <t>0122</t>
  </si>
  <si>
    <t>1349</t>
  </si>
  <si>
    <t>1348</t>
  </si>
  <si>
    <t>0123</t>
  </si>
  <si>
    <t>1346</t>
  </si>
  <si>
    <t>0124</t>
  </si>
  <si>
    <t>1345</t>
  </si>
  <si>
    <t>0125</t>
  </si>
  <si>
    <t>1344</t>
  </si>
  <si>
    <t>1343</t>
  </si>
  <si>
    <t>0126</t>
  </si>
  <si>
    <t>1341</t>
  </si>
  <si>
    <t>0127</t>
  </si>
  <si>
    <t>1340</t>
  </si>
  <si>
    <t>0128</t>
  </si>
  <si>
    <t>1339</t>
  </si>
  <si>
    <t>1338</t>
  </si>
  <si>
    <t>0129</t>
  </si>
  <si>
    <t>1336</t>
  </si>
  <si>
    <t>0130</t>
  </si>
  <si>
    <t>1335</t>
  </si>
  <si>
    <t>0131</t>
  </si>
  <si>
    <t>1334</t>
  </si>
  <si>
    <t>1333</t>
  </si>
  <si>
    <t>0132</t>
  </si>
  <si>
    <t>1331</t>
  </si>
  <si>
    <t>0133</t>
  </si>
  <si>
    <t>1330</t>
  </si>
  <si>
    <t>1329</t>
  </si>
  <si>
    <t>0134</t>
  </si>
  <si>
    <t>1327</t>
  </si>
  <si>
    <t>0135</t>
  </si>
  <si>
    <t>1326</t>
  </si>
  <si>
    <t>0136</t>
  </si>
  <si>
    <t>1325</t>
  </si>
  <si>
    <t>1324</t>
  </si>
  <si>
    <t>0137</t>
  </si>
  <si>
    <t>1322</t>
  </si>
  <si>
    <t>0138</t>
  </si>
  <si>
    <t>1321</t>
  </si>
  <si>
    <t>1320</t>
  </si>
  <si>
    <t>0139</t>
  </si>
  <si>
    <t>1318</t>
  </si>
  <si>
    <t>0140</t>
  </si>
  <si>
    <t>1317</t>
  </si>
  <si>
    <t>1316</t>
  </si>
  <si>
    <t>0141</t>
  </si>
  <si>
    <t>1315</t>
  </si>
  <si>
    <t>0142</t>
  </si>
  <si>
    <t>1313</t>
  </si>
  <si>
    <t>1312</t>
  </si>
  <si>
    <t>0143</t>
  </si>
  <si>
    <t>1311</t>
  </si>
  <si>
    <t>0144</t>
  </si>
  <si>
    <t>1309</t>
  </si>
  <si>
    <t>0145</t>
  </si>
  <si>
    <t>1308</t>
  </si>
  <si>
    <t>1307</t>
  </si>
  <si>
    <t>0146</t>
  </si>
  <si>
    <t>1306</t>
  </si>
  <si>
    <t>0147</t>
  </si>
  <si>
    <t>1304</t>
  </si>
  <si>
    <t>1303</t>
  </si>
  <si>
    <t>0148</t>
  </si>
  <si>
    <t>1302</t>
  </si>
  <si>
    <t>0149</t>
  </si>
  <si>
    <t>1301</t>
  </si>
  <si>
    <t>1259</t>
  </si>
  <si>
    <t>0150</t>
  </si>
  <si>
    <t>1258</t>
  </si>
  <si>
    <t>0151</t>
  </si>
  <si>
    <t>1257</t>
  </si>
  <si>
    <t>1256</t>
  </si>
  <si>
    <t>0152</t>
  </si>
  <si>
    <t>1255</t>
  </si>
  <si>
    <t>0153</t>
  </si>
  <si>
    <t>1254</t>
  </si>
  <si>
    <t>0154</t>
  </si>
  <si>
    <t>1252</t>
  </si>
  <si>
    <t>1251</t>
  </si>
  <si>
    <t>0155</t>
  </si>
  <si>
    <t>1250</t>
  </si>
  <si>
    <t>0156</t>
  </si>
  <si>
    <t>1249</t>
  </si>
  <si>
    <t>1248</t>
  </si>
  <si>
    <t>0157</t>
  </si>
  <si>
    <t>1247</t>
  </si>
  <si>
    <t>0158</t>
  </si>
  <si>
    <t>1246</t>
  </si>
  <si>
    <t>1245</t>
  </si>
  <si>
    <t>0159</t>
  </si>
  <si>
    <t>1244</t>
  </si>
  <si>
    <t>0200</t>
  </si>
  <si>
    <t>1242</t>
  </si>
  <si>
    <t>0201</t>
  </si>
  <si>
    <t>1241</t>
  </si>
  <si>
    <t>1240</t>
  </si>
  <si>
    <t>0202</t>
  </si>
  <si>
    <t>1239</t>
  </si>
  <si>
    <t>0203</t>
  </si>
  <si>
    <t>1238</t>
  </si>
  <si>
    <t>1237</t>
  </si>
  <si>
    <t>0204</t>
  </si>
  <si>
    <t>0205</t>
  </si>
  <si>
    <t>1236</t>
  </si>
  <si>
    <t>0206</t>
  </si>
  <si>
    <t>1235</t>
  </si>
  <si>
    <t>1234</t>
  </si>
  <si>
    <t>0207</t>
  </si>
  <si>
    <t>1233</t>
  </si>
  <si>
    <t>0208</t>
  </si>
  <si>
    <t>1232</t>
  </si>
  <si>
    <t>0209</t>
  </si>
  <si>
    <t>1231</t>
  </si>
  <si>
    <t>1230</t>
  </si>
  <si>
    <t>0210</t>
  </si>
  <si>
    <t>0211</t>
  </si>
  <si>
    <t>1229</t>
  </si>
  <si>
    <t>1228</t>
  </si>
  <si>
    <t>0212</t>
  </si>
  <si>
    <t>1227</t>
  </si>
  <si>
    <t>0213</t>
  </si>
  <si>
    <t>1226</t>
  </si>
  <si>
    <t>0214</t>
  </si>
  <si>
    <t>1225</t>
  </si>
  <si>
    <t>0215</t>
  </si>
  <si>
    <t>0216</t>
  </si>
  <si>
    <t>1224</t>
  </si>
  <si>
    <t>1223</t>
  </si>
  <si>
    <t>0217</t>
  </si>
  <si>
    <t>0218</t>
  </si>
  <si>
    <t>1222</t>
  </si>
  <si>
    <t>0219</t>
  </si>
  <si>
    <t>1221</t>
  </si>
  <si>
    <t>0220</t>
  </si>
  <si>
    <t>1220</t>
  </si>
  <si>
    <t>0221</t>
  </si>
  <si>
    <t>0222</t>
  </si>
  <si>
    <t>1219</t>
  </si>
  <si>
    <t>0223</t>
  </si>
  <si>
    <t>0224</t>
  </si>
  <si>
    <t>1218</t>
  </si>
  <si>
    <t>0225</t>
  </si>
  <si>
    <t>0226</t>
  </si>
  <si>
    <t>1217</t>
  </si>
  <si>
    <t>0227</t>
  </si>
  <si>
    <t>0228</t>
  </si>
  <si>
    <t>0229</t>
  </si>
  <si>
    <t>0230</t>
  </si>
  <si>
    <t>0231</t>
  </si>
  <si>
    <t>0232</t>
  </si>
  <si>
    <t>0233</t>
  </si>
  <si>
    <t>0234</t>
  </si>
  <si>
    <t>0235</t>
  </si>
  <si>
    <t>1243</t>
  </si>
  <si>
    <t>1253</t>
  </si>
  <si>
    <t>1300</t>
  </si>
  <si>
    <t>1305</t>
  </si>
  <si>
    <t>1310</t>
  </si>
  <si>
    <t>1314</t>
  </si>
  <si>
    <t>1319</t>
  </si>
  <si>
    <t>1323</t>
  </si>
  <si>
    <t>1328</t>
  </si>
  <si>
    <t>1332</t>
  </si>
  <si>
    <t>1337</t>
  </si>
  <si>
    <t>1342</t>
  </si>
  <si>
    <t>1347</t>
  </si>
  <si>
    <t>0028</t>
  </si>
  <si>
    <t>0027</t>
  </si>
  <si>
    <t>0026</t>
  </si>
  <si>
    <t>0025</t>
  </si>
  <si>
    <t>0024</t>
  </si>
  <si>
    <t>1354</t>
  </si>
  <si>
    <t>0023</t>
  </si>
  <si>
    <t>0022</t>
  </si>
  <si>
    <t>0021</t>
  </si>
  <si>
    <t>0020</t>
  </si>
  <si>
    <t>0019</t>
  </si>
  <si>
    <t>Sunlight Hours</t>
  </si>
  <si>
    <t>Average High</t>
  </si>
  <si>
    <t>Avg. Rainfall</t>
  </si>
  <si>
    <t>Month</t>
  </si>
  <si>
    <t>47°F</t>
  </si>
  <si>
    <t>48°F</t>
  </si>
  <si>
    <t>58°F</t>
  </si>
  <si>
    <t>69°F</t>
  </si>
  <si>
    <t>73°F</t>
  </si>
  <si>
    <t>67°F</t>
  </si>
  <si>
    <t>53°F</t>
  </si>
  <si>
    <t>1.8″</t>
  </si>
  <si>
    <t>1.4″</t>
  </si>
  <si>
    <t>1.5″</t>
  </si>
  <si>
    <t>1.6″</t>
  </si>
  <si>
    <t>2.2″</t>
  </si>
  <si>
    <t>2.1″</t>
  </si>
  <si>
    <t>Days in Month</t>
  </si>
  <si>
    <t>Rain per day</t>
  </si>
  <si>
    <t>Temp Per day</t>
  </si>
  <si>
    <t>Ideal Temp</t>
  </si>
  <si>
    <t>Water %</t>
  </si>
  <si>
    <t>Full Size</t>
  </si>
  <si>
    <t>Plant Growth</t>
  </si>
  <si>
    <t>Starting Height</t>
  </si>
  <si>
    <t>Ending Height</t>
  </si>
  <si>
    <t>Growth Adj.</t>
  </si>
  <si>
    <t>Percent of Full</t>
  </si>
  <si>
    <t>Cactus</t>
  </si>
  <si>
    <t>Fern</t>
  </si>
  <si>
    <t>Tomato</t>
  </si>
  <si>
    <t>Weed</t>
  </si>
  <si>
    <t>Inputs and Assumptions</t>
  </si>
  <si>
    <t>Assumption</t>
  </si>
  <si>
    <t>Units</t>
  </si>
  <si>
    <t>Value</t>
  </si>
  <si>
    <t>[%]</t>
  </si>
  <si>
    <t>Plant Type</t>
  </si>
  <si>
    <t>Corn</t>
  </si>
  <si>
    <t>January</t>
  </si>
  <si>
    <t>February</t>
  </si>
  <si>
    <t>March</t>
  </si>
  <si>
    <t>April</t>
  </si>
  <si>
    <t>June</t>
  </si>
  <si>
    <t>July</t>
  </si>
  <si>
    <t>August</t>
  </si>
  <si>
    <t>September</t>
  </si>
  <si>
    <t>October</t>
  </si>
  <si>
    <t>November</t>
  </si>
  <si>
    <t>December</t>
  </si>
  <si>
    <t>Average Rainfall</t>
  </si>
  <si>
    <t>London Data</t>
  </si>
  <si>
    <t>Tucson Data</t>
  </si>
  <si>
    <t>Soil Data</t>
  </si>
  <si>
    <t>Drying Rate</t>
  </si>
  <si>
    <t>London</t>
  </si>
  <si>
    <t>Tucson</t>
  </si>
  <si>
    <t>Note that °F denotes degrees Farenheit and ″ denotes inches</t>
  </si>
  <si>
    <t>Sunlight Data</t>
  </si>
  <si>
    <t>Sunrise</t>
  </si>
  <si>
    <t>Sunset</t>
  </si>
  <si>
    <t>All times are given in UTC. 1425 corresponds to 2:25 PM</t>
  </si>
  <si>
    <t>[inches]</t>
  </si>
  <si>
    <t>[°F]</t>
  </si>
  <si>
    <t>Start Size</t>
  </si>
  <si>
    <t>Growth Rate Adjustment</t>
  </si>
  <si>
    <t>Plant Size (as % of Full Size)</t>
  </si>
  <si>
    <t>[days]</t>
  </si>
  <si>
    <t>Plant</t>
  </si>
  <si>
    <t>Location</t>
  </si>
  <si>
    <t>[inches/hour]</t>
  </si>
  <si>
    <t>Start Date</t>
  </si>
  <si>
    <t>Sunrise Hour</t>
  </si>
  <si>
    <t>Sunrise Min</t>
  </si>
  <si>
    <t>Sunset Hour</t>
  </si>
  <si>
    <t>Sunset Hour Adj.</t>
  </si>
  <si>
    <t>Sunset Min</t>
  </si>
  <si>
    <t>Model Workings:</t>
  </si>
  <si>
    <t>Select your answer from dropdown selections provided in the Green Answer cells.</t>
  </si>
  <si>
    <t>List</t>
  </si>
  <si>
    <t>Question #</t>
  </si>
  <si>
    <t>Points</t>
  </si>
  <si>
    <t>Your Answer</t>
  </si>
  <si>
    <t>&gt; 100%</t>
  </si>
  <si>
    <t>Planting the Seeds of Modeling</t>
  </si>
  <si>
    <t>0806</t>
  </si>
  <si>
    <t>1602</t>
  </si>
  <si>
    <t>1603</t>
  </si>
  <si>
    <t>1604</t>
  </si>
  <si>
    <t>1606</t>
  </si>
  <si>
    <t>0805</t>
  </si>
  <si>
    <t>1607</t>
  </si>
  <si>
    <t>1608</t>
  </si>
  <si>
    <t>1609</t>
  </si>
  <si>
    <t>0804</t>
  </si>
  <si>
    <t>1611</t>
  </si>
  <si>
    <t>1612</t>
  </si>
  <si>
    <t>0803</t>
  </si>
  <si>
    <t>1613</t>
  </si>
  <si>
    <t>0802</t>
  </si>
  <si>
    <t>1615</t>
  </si>
  <si>
    <t>1616</t>
  </si>
  <si>
    <t>0801</t>
  </si>
  <si>
    <t>1618</t>
  </si>
  <si>
    <t>0800</t>
  </si>
  <si>
    <t>1619</t>
  </si>
  <si>
    <t>0759</t>
  </si>
  <si>
    <t>1621</t>
  </si>
  <si>
    <t>1622</t>
  </si>
  <si>
    <t>0758</t>
  </si>
  <si>
    <t>1624</t>
  </si>
  <si>
    <t>0757</t>
  </si>
  <si>
    <t>1626</t>
  </si>
  <si>
    <t>0756</t>
  </si>
  <si>
    <t>1627</t>
  </si>
  <si>
    <t>0755</t>
  </si>
  <si>
    <t>1629</t>
  </si>
  <si>
    <t>0754</t>
  </si>
  <si>
    <t>1631</t>
  </si>
  <si>
    <t>0752</t>
  </si>
  <si>
    <t>1632</t>
  </si>
  <si>
    <t>0751</t>
  </si>
  <si>
    <t>1634</t>
  </si>
  <si>
    <t>0750</t>
  </si>
  <si>
    <t>1636</t>
  </si>
  <si>
    <t>0749</t>
  </si>
  <si>
    <t>1637</t>
  </si>
  <si>
    <t>0747</t>
  </si>
  <si>
    <t>1639</t>
  </si>
  <si>
    <t>0746</t>
  </si>
  <si>
    <t>1641</t>
  </si>
  <si>
    <t>0745</t>
  </si>
  <si>
    <t>1643</t>
  </si>
  <si>
    <t>0743</t>
  </si>
  <si>
    <t>1645</t>
  </si>
  <si>
    <t>0742</t>
  </si>
  <si>
    <t>1646</t>
  </si>
  <si>
    <t>0740</t>
  </si>
  <si>
    <t>1648</t>
  </si>
  <si>
    <t>0739</t>
  </si>
  <si>
    <t>1650</t>
  </si>
  <si>
    <t>0737</t>
  </si>
  <si>
    <t>1652</t>
  </si>
  <si>
    <t>0736</t>
  </si>
  <si>
    <t>1654</t>
  </si>
  <si>
    <t>0734</t>
  </si>
  <si>
    <t>1655</t>
  </si>
  <si>
    <t>0732</t>
  </si>
  <si>
    <t>1657</t>
  </si>
  <si>
    <t>0731</t>
  </si>
  <si>
    <t>1659</t>
  </si>
  <si>
    <t>0729</t>
  </si>
  <si>
    <t>1701</t>
  </si>
  <si>
    <t>0727</t>
  </si>
  <si>
    <t>1703</t>
  </si>
  <si>
    <t>0726</t>
  </si>
  <si>
    <t>1705</t>
  </si>
  <si>
    <t>0724</t>
  </si>
  <si>
    <t>1706</t>
  </si>
  <si>
    <t>0722</t>
  </si>
  <si>
    <t>1708</t>
  </si>
  <si>
    <t>0720</t>
  </si>
  <si>
    <t>1710</t>
  </si>
  <si>
    <t>0718</t>
  </si>
  <si>
    <t>1712</t>
  </si>
  <si>
    <t>0716</t>
  </si>
  <si>
    <t>1714</t>
  </si>
  <si>
    <t>0714</t>
  </si>
  <si>
    <t>1715</t>
  </si>
  <si>
    <t>0713</t>
  </si>
  <si>
    <t>1717</t>
  </si>
  <si>
    <t>0711</t>
  </si>
  <si>
    <t>1719</t>
  </si>
  <si>
    <t>0709</t>
  </si>
  <si>
    <t>1721</t>
  </si>
  <si>
    <t>0707</t>
  </si>
  <si>
    <t>1723</t>
  </si>
  <si>
    <t>0705</t>
  </si>
  <si>
    <t>1725</t>
  </si>
  <si>
    <t>0703</t>
  </si>
  <si>
    <t>1726</t>
  </si>
  <si>
    <t>0701</t>
  </si>
  <si>
    <t>1728</t>
  </si>
  <si>
    <t>0659</t>
  </si>
  <si>
    <t>1730</t>
  </si>
  <si>
    <t>0656</t>
  </si>
  <si>
    <t>1732</t>
  </si>
  <si>
    <t>0654</t>
  </si>
  <si>
    <t>1734</t>
  </si>
  <si>
    <t>0652</t>
  </si>
  <si>
    <t>1735</t>
  </si>
  <si>
    <t>0650</t>
  </si>
  <si>
    <t>1737</t>
  </si>
  <si>
    <t>0648</t>
  </si>
  <si>
    <t>1739</t>
  </si>
  <si>
    <t>0646</t>
  </si>
  <si>
    <t>1741</t>
  </si>
  <si>
    <t>0644</t>
  </si>
  <si>
    <t>1742</t>
  </si>
  <si>
    <t>0642</t>
  </si>
  <si>
    <t>1744</t>
  </si>
  <si>
    <t>0639</t>
  </si>
  <si>
    <t>1746</t>
  </si>
  <si>
    <t>0637</t>
  </si>
  <si>
    <t>1748</t>
  </si>
  <si>
    <t>0635</t>
  </si>
  <si>
    <t>1749</t>
  </si>
  <si>
    <t>0633</t>
  </si>
  <si>
    <t>1751</t>
  </si>
  <si>
    <t>0631</t>
  </si>
  <si>
    <t>1753</t>
  </si>
  <si>
    <t>0628</t>
  </si>
  <si>
    <t>1755</t>
  </si>
  <si>
    <t>0626</t>
  </si>
  <si>
    <t>1756</t>
  </si>
  <si>
    <t>0624</t>
  </si>
  <si>
    <t>1758</t>
  </si>
  <si>
    <t>0622</t>
  </si>
  <si>
    <t>1800</t>
  </si>
  <si>
    <t>0619</t>
  </si>
  <si>
    <t>1802</t>
  </si>
  <si>
    <t>0617</t>
  </si>
  <si>
    <t>1803</t>
  </si>
  <si>
    <t>0615</t>
  </si>
  <si>
    <t>1805</t>
  </si>
  <si>
    <t>0613</t>
  </si>
  <si>
    <t>1807</t>
  </si>
  <si>
    <t>0610</t>
  </si>
  <si>
    <t>1808</t>
  </si>
  <si>
    <t>0608</t>
  </si>
  <si>
    <t>1810</t>
  </si>
  <si>
    <t>0606</t>
  </si>
  <si>
    <t>1812</t>
  </si>
  <si>
    <t>0603</t>
  </si>
  <si>
    <t>1813</t>
  </si>
  <si>
    <t>0601</t>
  </si>
  <si>
    <t>1815</t>
  </si>
  <si>
    <t>0559</t>
  </si>
  <si>
    <t>1817</t>
  </si>
  <si>
    <t>0557</t>
  </si>
  <si>
    <t>1819</t>
  </si>
  <si>
    <t>0554</t>
  </si>
  <si>
    <t>1820</t>
  </si>
  <si>
    <t>0552</t>
  </si>
  <si>
    <t>1822</t>
  </si>
  <si>
    <t>0550</t>
  </si>
  <si>
    <t>1824</t>
  </si>
  <si>
    <t>0548</t>
  </si>
  <si>
    <t>1825</t>
  </si>
  <si>
    <t>0545</t>
  </si>
  <si>
    <t>1827</t>
  </si>
  <si>
    <t>0543</t>
  </si>
  <si>
    <t>1829</t>
  </si>
  <si>
    <t>0541</t>
  </si>
  <si>
    <t>1830</t>
  </si>
  <si>
    <t>0538</t>
  </si>
  <si>
    <t>1832</t>
  </si>
  <si>
    <t>0536</t>
  </si>
  <si>
    <t>1834</t>
  </si>
  <si>
    <t>0534</t>
  </si>
  <si>
    <t>1835</t>
  </si>
  <si>
    <t>0532</t>
  </si>
  <si>
    <t>1837</t>
  </si>
  <si>
    <t>0529</t>
  </si>
  <si>
    <t>1839</t>
  </si>
  <si>
    <t>0527</t>
  </si>
  <si>
    <t>1840</t>
  </si>
  <si>
    <t>0525</t>
  </si>
  <si>
    <t>1842</t>
  </si>
  <si>
    <t>0523</t>
  </si>
  <si>
    <t>1844</t>
  </si>
  <si>
    <t>0520</t>
  </si>
  <si>
    <t>1845</t>
  </si>
  <si>
    <t>0518</t>
  </si>
  <si>
    <t>1847</t>
  </si>
  <si>
    <t>0516</t>
  </si>
  <si>
    <t>1849</t>
  </si>
  <si>
    <t>0514</t>
  </si>
  <si>
    <t>1850</t>
  </si>
  <si>
    <t>0512</t>
  </si>
  <si>
    <t>1852</t>
  </si>
  <si>
    <t>0509</t>
  </si>
  <si>
    <t>1854</t>
  </si>
  <si>
    <t>0507</t>
  </si>
  <si>
    <t>1855</t>
  </si>
  <si>
    <t>0505</t>
  </si>
  <si>
    <t>1857</t>
  </si>
  <si>
    <t>0503</t>
  </si>
  <si>
    <t>1859</t>
  </si>
  <si>
    <t>0501</t>
  </si>
  <si>
    <t>1900</t>
  </si>
  <si>
    <t>0459</t>
  </si>
  <si>
    <t>1902</t>
  </si>
  <si>
    <t>0457</t>
  </si>
  <si>
    <t>1904</t>
  </si>
  <si>
    <t>0455</t>
  </si>
  <si>
    <t>1905</t>
  </si>
  <si>
    <t>0452</t>
  </si>
  <si>
    <t>1907</t>
  </si>
  <si>
    <t>0450</t>
  </si>
  <si>
    <t>1909</t>
  </si>
  <si>
    <t>0448</t>
  </si>
  <si>
    <t>1910</t>
  </si>
  <si>
    <t>0446</t>
  </si>
  <si>
    <t>1912</t>
  </si>
  <si>
    <t>0444</t>
  </si>
  <si>
    <t>1914</t>
  </si>
  <si>
    <t>0442</t>
  </si>
  <si>
    <t>1915</t>
  </si>
  <si>
    <t>0440</t>
  </si>
  <si>
    <t>1917</t>
  </si>
  <si>
    <t>0438</t>
  </si>
  <si>
    <t>1919</t>
  </si>
  <si>
    <t>0436</t>
  </si>
  <si>
    <t>1920</t>
  </si>
  <si>
    <t>0435</t>
  </si>
  <si>
    <t>1922</t>
  </si>
  <si>
    <t>0433</t>
  </si>
  <si>
    <t>1924</t>
  </si>
  <si>
    <t>0431</t>
  </si>
  <si>
    <t>1925</t>
  </si>
  <si>
    <t>0429</t>
  </si>
  <si>
    <t>1927</t>
  </si>
  <si>
    <t>0427</t>
  </si>
  <si>
    <t>1929</t>
  </si>
  <si>
    <t>0425</t>
  </si>
  <si>
    <t>1930</t>
  </si>
  <si>
    <t>0424</t>
  </si>
  <si>
    <t>1932</t>
  </si>
  <si>
    <t>0422</t>
  </si>
  <si>
    <t>1933</t>
  </si>
  <si>
    <t>0420</t>
  </si>
  <si>
    <t>1935</t>
  </si>
  <si>
    <t>0418</t>
  </si>
  <si>
    <t>1937</t>
  </si>
  <si>
    <t>0417</t>
  </si>
  <si>
    <t>1938</t>
  </si>
  <si>
    <t>0415</t>
  </si>
  <si>
    <t>1940</t>
  </si>
  <si>
    <t>0414</t>
  </si>
  <si>
    <t>1941</t>
  </si>
  <si>
    <t>0412</t>
  </si>
  <si>
    <t>1943</t>
  </si>
  <si>
    <t>0410</t>
  </si>
  <si>
    <t>1944</t>
  </si>
  <si>
    <t>0409</t>
  </si>
  <si>
    <t>1946</t>
  </si>
  <si>
    <t>0407</t>
  </si>
  <si>
    <t>1947</t>
  </si>
  <si>
    <t>0406</t>
  </si>
  <si>
    <t>1949</t>
  </si>
  <si>
    <t>0405</t>
  </si>
  <si>
    <t>1950</t>
  </si>
  <si>
    <t>0403</t>
  </si>
  <si>
    <t>1952</t>
  </si>
  <si>
    <t>0402</t>
  </si>
  <si>
    <t>1953</t>
  </si>
  <si>
    <t>0401</t>
  </si>
  <si>
    <t>1955</t>
  </si>
  <si>
    <t>0359</t>
  </si>
  <si>
    <t>1956</t>
  </si>
  <si>
    <t>0358</t>
  </si>
  <si>
    <t>1957</t>
  </si>
  <si>
    <t>0357</t>
  </si>
  <si>
    <t>1959</t>
  </si>
  <si>
    <t>0356</t>
  </si>
  <si>
    <t>2000</t>
  </si>
  <si>
    <t>0355</t>
  </si>
  <si>
    <t>2001</t>
  </si>
  <si>
    <t>0354</t>
  </si>
  <si>
    <t>2002</t>
  </si>
  <si>
    <t>0353</t>
  </si>
  <si>
    <t>2004</t>
  </si>
  <si>
    <t>0352</t>
  </si>
  <si>
    <t>2005</t>
  </si>
  <si>
    <t>0351</t>
  </si>
  <si>
    <t>2006</t>
  </si>
  <si>
    <t>0350</t>
  </si>
  <si>
    <t>2007</t>
  </si>
  <si>
    <t>0349</t>
  </si>
  <si>
    <t>2008</t>
  </si>
  <si>
    <t>0348</t>
  </si>
  <si>
    <t>2009</t>
  </si>
  <si>
    <t>2010</t>
  </si>
  <si>
    <t>0347</t>
  </si>
  <si>
    <t>2011</t>
  </si>
  <si>
    <t>0346</t>
  </si>
  <si>
    <t>2012</t>
  </si>
  <si>
    <t>2013</t>
  </si>
  <si>
    <t>0345</t>
  </si>
  <si>
    <t>2014</t>
  </si>
  <si>
    <t>2015</t>
  </si>
  <si>
    <t>0344</t>
  </si>
  <si>
    <t>2016</t>
  </si>
  <si>
    <t>2017</t>
  </si>
  <si>
    <t>0343</t>
  </si>
  <si>
    <t>2018</t>
  </si>
  <si>
    <t>2019</t>
  </si>
  <si>
    <t>2020</t>
  </si>
  <si>
    <t>2021</t>
  </si>
  <si>
    <t>2022</t>
  </si>
  <si>
    <t>0400</t>
  </si>
  <si>
    <t>0408</t>
  </si>
  <si>
    <t>2003</t>
  </si>
  <si>
    <t>0411</t>
  </si>
  <si>
    <t>0413</t>
  </si>
  <si>
    <t>1958</t>
  </si>
  <si>
    <t>0421</t>
  </si>
  <si>
    <t>0423</t>
  </si>
  <si>
    <t>0426</t>
  </si>
  <si>
    <t>1945</t>
  </si>
  <si>
    <t>0430</t>
  </si>
  <si>
    <t>1942</t>
  </si>
  <si>
    <t>0432</t>
  </si>
  <si>
    <t>1936</t>
  </si>
  <si>
    <t>1931</t>
  </si>
  <si>
    <t>0441</t>
  </si>
  <si>
    <t>0443</t>
  </si>
  <si>
    <t>1923</t>
  </si>
  <si>
    <t>1921</t>
  </si>
  <si>
    <t>0449</t>
  </si>
  <si>
    <t>0451</t>
  </si>
  <si>
    <t>0454</t>
  </si>
  <si>
    <t>1913</t>
  </si>
  <si>
    <t>1911</t>
  </si>
  <si>
    <t>0500</t>
  </si>
  <si>
    <t>0502</t>
  </si>
  <si>
    <t>1858</t>
  </si>
  <si>
    <t>1856</t>
  </si>
  <si>
    <t>0508</t>
  </si>
  <si>
    <t>0510</t>
  </si>
  <si>
    <t>1851</t>
  </si>
  <si>
    <t>0511</t>
  </si>
  <si>
    <t>0513</t>
  </si>
  <si>
    <t>0515</t>
  </si>
  <si>
    <t>1843</t>
  </si>
  <si>
    <t>0519</t>
  </si>
  <si>
    <t>1838</t>
  </si>
  <si>
    <t>0521</t>
  </si>
  <si>
    <t>1836</t>
  </si>
  <si>
    <t>0524</t>
  </si>
  <si>
    <t>1831</t>
  </si>
  <si>
    <t>0526</t>
  </si>
  <si>
    <t>0530</t>
  </si>
  <si>
    <t>0535</t>
  </si>
  <si>
    <t>0537</t>
  </si>
  <si>
    <t>1811</t>
  </si>
  <si>
    <t>0540</t>
  </si>
  <si>
    <t>0542</t>
  </si>
  <si>
    <t>1806</t>
  </si>
  <si>
    <t>1804</t>
  </si>
  <si>
    <t>1801</t>
  </si>
  <si>
    <t>0546</t>
  </si>
  <si>
    <t>1759</t>
  </si>
  <si>
    <t>1757</t>
  </si>
  <si>
    <t>1754</t>
  </si>
  <si>
    <t>0551</t>
  </si>
  <si>
    <t>1752</t>
  </si>
  <si>
    <t>0553</t>
  </si>
  <si>
    <t>1750</t>
  </si>
  <si>
    <t>0555</t>
  </si>
  <si>
    <t>0556</t>
  </si>
  <si>
    <t>1745</t>
  </si>
  <si>
    <t>0558</t>
  </si>
  <si>
    <t>1743</t>
  </si>
  <si>
    <t>1738</t>
  </si>
  <si>
    <t>1736</t>
  </si>
  <si>
    <t>0604</t>
  </si>
  <si>
    <t>1729</t>
  </si>
  <si>
    <t>0609</t>
  </si>
  <si>
    <t>1727</t>
  </si>
  <si>
    <t>0611</t>
  </si>
  <si>
    <t>0614</t>
  </si>
  <si>
    <t>1720</t>
  </si>
  <si>
    <t>0616</t>
  </si>
  <si>
    <t>1718</t>
  </si>
  <si>
    <t>0618</t>
  </si>
  <si>
    <t>1716</t>
  </si>
  <si>
    <t>0621</t>
  </si>
  <si>
    <t>0623</t>
  </si>
  <si>
    <t>1707</t>
  </si>
  <si>
    <t>0629</t>
  </si>
  <si>
    <t>0636</t>
  </si>
  <si>
    <t>1653</t>
  </si>
  <si>
    <t>0638</t>
  </si>
  <si>
    <t>1651</t>
  </si>
  <si>
    <t>0640</t>
  </si>
  <si>
    <t>1649</t>
  </si>
  <si>
    <t>1647</t>
  </si>
  <si>
    <t>0643</t>
  </si>
  <si>
    <t>0645</t>
  </si>
  <si>
    <t>0647</t>
  </si>
  <si>
    <t>0649</t>
  </si>
  <si>
    <t>1635</t>
  </si>
  <si>
    <t>0657</t>
  </si>
  <si>
    <t>1630</t>
  </si>
  <si>
    <t>1628</t>
  </si>
  <si>
    <t>1625</t>
  </si>
  <si>
    <t>0704</t>
  </si>
  <si>
    <t>1623</t>
  </si>
  <si>
    <t>0706</t>
  </si>
  <si>
    <t>0708</t>
  </si>
  <si>
    <t>1620</t>
  </si>
  <si>
    <t>0710</t>
  </si>
  <si>
    <t>1617</t>
  </si>
  <si>
    <t>0715</t>
  </si>
  <si>
    <t>1614</t>
  </si>
  <si>
    <t>0717</t>
  </si>
  <si>
    <t>1610</t>
  </si>
  <si>
    <t>0723</t>
  </si>
  <si>
    <t>0725</t>
  </si>
  <si>
    <t>1605</t>
  </si>
  <si>
    <t>0728</t>
  </si>
  <si>
    <t>0730</t>
  </si>
  <si>
    <t>0733</t>
  </si>
  <si>
    <t>1601</t>
  </si>
  <si>
    <t>0735</t>
  </si>
  <si>
    <t>1600</t>
  </si>
  <si>
    <t>1559</t>
  </si>
  <si>
    <t>0738</t>
  </si>
  <si>
    <t>1558</t>
  </si>
  <si>
    <t>1557</t>
  </si>
  <si>
    <t>0741</t>
  </si>
  <si>
    <t>1556</t>
  </si>
  <si>
    <t>0744</t>
  </si>
  <si>
    <t>1555</t>
  </si>
  <si>
    <t>1554</t>
  </si>
  <si>
    <t>0748</t>
  </si>
  <si>
    <t>1553</t>
  </si>
  <si>
    <t>1552</t>
  </si>
  <si>
    <t>0753</t>
  </si>
  <si>
    <t>1551</t>
  </si>
  <si>
    <t>What is the average high temperature in Tucson over the year? Be sure to weight each month by the number of days.</t>
  </si>
  <si>
    <t>What is the average rainfall per day in Tucson in July?</t>
  </si>
  <si>
    <t>Ground Water %</t>
  </si>
  <si>
    <t>Growth Period</t>
  </si>
  <si>
    <t>Cleaned Rainfall</t>
  </si>
  <si>
    <t>Cleaned Temperature</t>
  </si>
  <si>
    <t>Rainfall per day</t>
  </si>
  <si>
    <t>How many total hours of sunlight does Tucson have in July 2022?</t>
  </si>
  <si>
    <t>How many hours of sunlight does March 1, 2022 have in London?</t>
  </si>
  <si>
    <t>How many inches of rain falls in London between March 1, 2022 and May 15, 2022? Include the starting and ending dates.</t>
  </si>
  <si>
    <t>Water Multiplier</t>
  </si>
  <si>
    <t>Temp Multiplier</t>
  </si>
  <si>
    <t>If you plant a cactus on July 1, 2022 in Tucson, what is the last day of the growth period?</t>
  </si>
  <si>
    <t>If you plant a cactus on July 1, 2022 in Tucson, what is the growth that day in inches?</t>
  </si>
  <si>
    <t>If you plant a cactus on July 1, 2022 in Tucson, how tall is that cactus on July 31, 2022?</t>
  </si>
  <si>
    <t>If you plant all 5 plant types on July 1, 2022 in Tucson, what is their total height on September 15, 2022?</t>
  </si>
  <si>
    <t>If you plant all 5 plant types on March 1, 2022 in London, what is the height of the tallest plant on June 1, 2022?</t>
  </si>
  <si>
    <t>Throughout 2022, count how many days have at least 13 hours of sunlight and a high temperature over 70°F. How many more of these days occur in Tucson versus London?</t>
  </si>
  <si>
    <t>Starting Soil Wetness</t>
  </si>
  <si>
    <t>What is the sum of the annual rainfall for Tucson and London in inches?</t>
  </si>
  <si>
    <t>If you plant a Cactus in Tucson on July 1, 2022, what is the Water Multiplier on November 15, 2022?</t>
  </si>
  <si>
    <t>What is the Temperature Multiplier in London for Weed on August 1, 2022?</t>
  </si>
  <si>
    <t>Correct Answers</t>
  </si>
  <si>
    <t>Microsoft Excel Collegiate Challenge</t>
  </si>
  <si>
    <t>Answer Sheet</t>
  </si>
  <si>
    <t>What is the Ground Water % in Tucson on October 31, 2022? Assume a planting date of July 1, 2022.</t>
  </si>
  <si>
    <t>Case Background</t>
  </si>
  <si>
    <t>You are a bit tired of working on spreadsheets and you want to get your hands dirty.  Before you do, you want to build a model to predict how your plants will grow to decide when and what to plant in your garden. You also want to make your model flexible enough for multiple locations, so with your upcoming internship in London, you decide to model gardens in both London and Tucson.</t>
  </si>
  <si>
    <t>Plant Types</t>
  </si>
  <si>
    <t>You want to consider planting four types of plants, and you acknowledge that weeds will likely grow in your garden as well (for five total plant types). The model template includes data on each plant’s water need, full size, start size (when the start size equals zero, it is assumed to start from a seed), ideal temperature, and growing speed (in inches per hour of sunlight). Each of these factors will play into the plant’s growth as detailed in the sections below.</t>
  </si>
  <si>
    <t>Weather Data</t>
  </si>
  <si>
    <t>While you are not a botanist, you know that sunlight, soil wetness, and temperature all play crucial roles in plant growth (among other factors, but let’s not get too complicated). The model template includes average monthly rainfall and temperature data, as well as daily sunrise and sunset times, for both London and Tucson. Assume that rainfall occurs evenly throughout each month and that each day’s high temperature is equal to the average monthly high temperature. The data will have to be converted into usable forms before incorporating them into your calculations.  Note that times are all provided in UTC (i.e., not the local time zones).</t>
  </si>
  <si>
    <t>Soil Wetness</t>
  </si>
  <si>
    <t xml:space="preserve">A key factor for plant growth is having enough water in the soil. Soil wetness is determined by taking the prior day’s level, adding any rainfall in inches, and subtracting an amount to account for the soil drying out. Because you can water your garden (but will only do so at planting), assume that your garden starts at 50% soil wetness regardless of when planting occurs. As an example of the dynamics, assume the first day your garden gets 0.1 inches of rain, and you are in London where the soil dries by 3% per day (soil drying rates are given in the model template). The soil wetness at the end of that day (which is used to determine the water multiplier for that day) will be 57% = 0.57 = 0.5 + 0.1 – 0.03. The soil wetness will then start at 57% for the next day. Note that, in London, the soil dries each day by 0.03 regardless of the soil wetness on the prior day. Soil wetness cannot exceed 100% nor fall below 0%. </t>
  </si>
  <si>
    <r>
      <t xml:space="preserve">For the modeling purpose assume that plant growth takes place for a maximum of 180 days. Plant growth is determined by multiplying the growing speed (GS, in inches per hour of sunlight) by the number of hours of sunlight (h), a water multiplier (WM), a temperature multiplier (TM), and a growth adjustment factor (GAF):
</t>
    </r>
    <r>
      <rPr>
        <b/>
        <sz val="11"/>
        <color theme="1"/>
        <rFont val="Calibri"/>
        <family val="2"/>
        <scheme val="minor"/>
      </rPr>
      <t>Plant Growth=GS x t x WM x TM x GAF</t>
    </r>
    <r>
      <rPr>
        <sz val="11"/>
        <color theme="1"/>
        <rFont val="Calibri"/>
        <family val="2"/>
        <scheme val="minor"/>
      </rPr>
      <t xml:space="preserve">
Each factor is detailed below.
 - The Water Multiplier depends on the soil wetness and the plant’s water need. If the soil wetness is greater than the plant’s water need, the water multiplier equals one. If the soil wetness is greater than or equal to one half of the plant’s water need, the water multiplier equals: </t>
    </r>
    <r>
      <rPr>
        <b/>
        <sz val="11"/>
        <color theme="1"/>
        <rFont val="Calibri"/>
        <family val="2"/>
        <scheme val="minor"/>
      </rPr>
      <t xml:space="preserve">WM= ((Soil Wetness)/(Water Need))^2. </t>
    </r>
    <r>
      <rPr>
        <sz val="11"/>
        <color theme="1"/>
        <rFont val="Calibri"/>
        <family val="2"/>
        <scheme val="minor"/>
      </rPr>
      <t xml:space="preserve">If the soil wetness is less than one half of the plant’s water need, the water multiplier equals zero.
 - The Temperature Multiplier equals: </t>
    </r>
    <r>
      <rPr>
        <b/>
        <sz val="11"/>
        <color theme="1"/>
        <rFont val="Calibri"/>
        <family val="2"/>
        <scheme val="minor"/>
      </rPr>
      <t>TM= 1-((Ideal Temperature-High Temperature)/50)^2</t>
    </r>
    <r>
      <rPr>
        <sz val="11"/>
        <color theme="1"/>
        <rFont val="Calibri"/>
        <family val="2"/>
        <scheme val="minor"/>
      </rPr>
      <t xml:space="preserve">
 - The Growth Adjustment Factor depends on how tall a plant is relative to its full size. Plant growing speed is 50% of the base growing speed when it less than or equal to 20% (&lt;) of its full size, 80% of base when it is between 20% (&gt;) and 50% (&lt;=) of full size, 100% of base when it is between 50% (&gt;) and 90% (&lt;=) of full size, 50% of base when it is between 90% (&gt;) and 100% (&lt;=) of full size, and 25% of base when it is greater than 100% (&gt;) of full size. </t>
    </r>
  </si>
  <si>
    <t>Planting the Seeds of Modeling (460 Points)</t>
  </si>
</sst>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8">
    <x:numFmt numFmtId="164" formatCode="#,##0;\-#,##0;\-"/>
    <x:numFmt numFmtId="165" formatCode="0.0%"/>
    <x:numFmt numFmtId="166" formatCode="&quot;Month &quot;0"/>
    <x:numFmt numFmtId="167" formatCode="#,##0.0000"/>
    <x:numFmt numFmtId="168" formatCode="#,##0.0"/>
    <x:numFmt numFmtId="169" formatCode="#,##0.00;\-#,##0.00;\-"/>
    <x:numFmt numFmtId="170" formatCode="0.0"/>
    <x:numFmt numFmtId="171" formatCode="0.0000"/>
  </x:numFmts>
  <x:fonts count="22" x14ac:knownFonts="1">
    <x:font>
      <x:sz val="20"/>
      <x:color theme="1"/>
      <x:name val="Calibri"/>
      <x:family val="2"/>
      <x:scheme val="minor"/>
    </x:font>
    <x:font>
      <x:sz val="20"/>
      <x:color rgb="FF3F3F76"/>
      <x:name val="Calibri"/>
      <x:family val="2"/>
      <x:scheme val="minor"/>
    </x:font>
    <x:font>
      <x:sz val="12"/>
      <x:color theme="1"/>
      <x:name val="Calibri"/>
      <x:family val="2"/>
      <x:scheme val="minor"/>
    </x:font>
    <x:font>
      <x:b/>
      <x:sz val="12"/>
      <x:color theme="1"/>
      <x:name val="Calibri"/>
      <x:family val="2"/>
      <x:scheme val="minor"/>
    </x:font>
    <x:font>
      <x:i/>
      <x:sz val="12"/>
      <x:color theme="1"/>
      <x:name val="Calibri"/>
      <x:family val="2"/>
      <x:scheme val="minor"/>
    </x:font>
    <x:font>
      <x:b/>
      <x:sz val="18"/>
      <x:name val="Calibri"/>
      <x:family val="2"/>
      <x:scheme val="minor"/>
    </x:font>
    <x:font>
      <x:sz val="12"/>
      <x:name val="Calibri"/>
      <x:family val="2"/>
      <x:scheme val="minor"/>
    </x:font>
    <x:font>
      <x:sz val="22"/>
      <x:color rgb="FF3F3F76"/>
      <x:name val="Calibri"/>
      <x:family val="2"/>
      <x:scheme val="minor"/>
    </x:font>
    <x:font>
      <x:sz val="12"/>
      <x:color rgb="FF3F3F76"/>
      <x:name val="Calibri"/>
      <x:family val="2"/>
      <x:scheme val="minor"/>
    </x:font>
    <x:font>
      <x:sz val="10"/>
      <x:name val="Calibri"/>
      <x:family val="2"/>
      <x:scheme val="minor"/>
    </x:font>
    <x:font>
      <x:sz val="11"/>
      <x:color theme="1"/>
      <x:name val="Calibri"/>
      <x:family val="2"/>
      <x:scheme val="minor"/>
    </x:font>
    <x:font>
      <x:b/>
      <x:sz val="12"/>
      <x:name val="Calibri"/>
      <x:family val="2"/>
      <x:scheme val="minor"/>
    </x:font>
    <x:font>
      <x:b/>
      <x:i/>
      <x:sz val="12"/>
      <x:name val="Calibri"/>
      <x:family val="2"/>
      <x:scheme val="minor"/>
    </x:font>
    <x:font>
      <x:b/>
      <x:sz val="12"/>
      <x:color theme="0"/>
      <x:name val="Roboto"/>
    </x:font>
    <x:font>
      <x:b/>
      <x:sz val="12"/>
      <x:color theme="7" tint="-0.499984740745262"/>
      <x:name val="Roboto"/>
    </x:font>
    <x:font>
      <x:sz val="12"/>
      <x:color theme="7" tint="-0.499984740745262"/>
      <x:name val="Roboto"/>
    </x:font>
    <x:font>
      <x:i/>
      <x:sz val="12"/>
      <x:name val="Calibri"/>
      <x:family val="2"/>
      <x:scheme val="minor"/>
    </x:font>
    <x:font>
      <x:b/>
      <x:sz val="24"/>
      <x:color theme="0"/>
      <x:name val="Agency FB"/>
      <x:family val="2"/>
    </x:font>
    <x:font>
      <x:sz val="11"/>
      <x:color theme="1"/>
      <x:name val="Roboto"/>
    </x:font>
    <x:font>
      <x:b/>
      <x:sz val="18"/>
      <x:color theme="0"/>
      <x:name val="Agency FB"/>
      <x:family val="2"/>
    </x:font>
    <x:font>
      <x:u/>
      <x:sz val="12"/>
      <x:color theme="10"/>
      <x:name val="Calibri"/>
      <x:family val="2"/>
      <x:scheme val="minor"/>
    </x:font>
    <x:font>
      <x:b/>
      <x:sz val="11"/>
      <x:color theme="1"/>
      <x:name val="Calibri"/>
      <x:family val="2"/>
      <x:scheme val="minor"/>
    </x:font>
    <x:font>
      <x:sz val="12"/>
      <x:color rgb="FFFFFF"/>
      <x:name val="Arial"/>
    </x:font>
  </x:fonts>
  <x:fills count="12">
    <x:fill>
      <x:patternFill patternType="none"/>
    </x:fill>
    <x:fill>
      <x:patternFill patternType="gray125"/>
    </x:fill>
    <x:fill>
      <x:patternFill patternType="solid">
        <x:fgColor rgb="FFFFFF00"/>
        <x:bgColor indexed="64"/>
      </x:patternFill>
    </x:fill>
    <x:fill>
      <x:patternFill patternType="solid">
        <x:fgColor rgb="FFFFCC99"/>
      </x:patternFill>
    </x:fill>
    <x:fill>
      <x:patternFill patternType="solid">
        <x:fgColor rgb="FFFFCC99"/>
        <x:bgColor indexed="64"/>
      </x:patternFill>
    </x:fill>
    <x:fill>
      <x:patternFill patternType="solid">
        <x:fgColor rgb="FF228AB8"/>
        <x:bgColor indexed="64"/>
      </x:patternFill>
    </x:fill>
    <x:fill>
      <x:patternFill patternType="solid">
        <x:fgColor rgb="FF006837"/>
        <x:bgColor indexed="64"/>
      </x:patternFill>
    </x:fill>
    <x:fill>
      <x:patternFill patternType="solid">
        <x:fgColor rgb="FF92D050"/>
        <x:bgColor indexed="64"/>
      </x:patternFill>
    </x:fill>
    <x:fill>
      <x:gradientFill>
        <x:stop position="0">
          <x:color rgb="FFBF1F36"/>
        </x:stop>
        <x:stop position="1">
          <x:color rgb="FF020024"/>
        </x:stop>
      </x:gradientFill>
    </x:fill>
    <x:fill>
      <x:patternFill patternType="solid">
        <x:fgColor theme="0"/>
        <x:bgColor indexed="64"/>
      </x:patternFill>
    </x:fill>
    <x:fill>
      <x:gradientFill>
        <x:stop position="0">
          <x:color rgb="FF228AB8"/>
        </x:stop>
        <x:stop position="1">
          <x:color rgb="FF020024"/>
        </x:stop>
      </x:gradientFill>
    </x:fill>
    <x:fill>
      <x:patternFill patternType="solid">
        <x:fgColor rgb="FFBF1F36"/>
        <x:bgColor auto="1"/>
      </x:patternFill>
    </x:fill>
  </x:fills>
  <x:borders count="13">
    <x:border>
      <x:left/>
      <x:right/>
      <x:top/>
      <x:bottom/>
      <x:diagonal/>
    </x:border>
    <x:border>
      <x:left style="thin">
        <x:color rgb="FF7F7F7F"/>
      </x:left>
      <x:right style="thin">
        <x:color rgb="FF7F7F7F"/>
      </x:right>
      <x:top style="thin">
        <x:color rgb="FF7F7F7F"/>
      </x:top>
      <x:bottom style="thin">
        <x:color rgb="FF7F7F7F"/>
      </x:bottom>
      <x:diagonal/>
    </x:border>
    <x:border>
      <x:left/>
      <x:right/>
      <x:top/>
      <x:bottom style="medium">
        <x:color indexed="64"/>
      </x:bottom>
      <x:diagonal/>
    </x:border>
    <x:border>
      <x:left/>
      <x:right/>
      <x:top/>
      <x:bottom style="thin">
        <x:color indexed="64"/>
      </x:bottom>
      <x:diagonal/>
    </x:border>
    <x:border>
      <x:left style="thick">
        <x:color indexed="64"/>
      </x:left>
      <x:right style="thick">
        <x:color indexed="64"/>
      </x:right>
      <x:top style="thick">
        <x:color indexed="64"/>
      </x:top>
      <x:bottom style="thick">
        <x:color indexed="64"/>
      </x:bottom>
      <x:diagonal/>
    </x:border>
    <x:border>
      <x:left style="thin">
        <x:color theme="0" tint="-0.499984740745262"/>
      </x:left>
      <x:right style="thin">
        <x:color theme="0" tint="-0.499984740745262"/>
      </x:right>
      <x:top style="thin">
        <x:color theme="0" tint="-0.499984740745262"/>
      </x:top>
      <x:bottom style="thin">
        <x:color theme="0" tint="-0.499984740745262"/>
      </x:bottom>
      <x:diagonal/>
    </x:border>
    <x:border>
      <x:left style="thin">
        <x:color theme="0" tint="-0.499984740745262"/>
      </x:left>
      <x:right/>
      <x:top style="thin">
        <x:color theme="0" tint="-0.499984740745262"/>
      </x:top>
      <x:bottom style="thin">
        <x:color theme="0" tint="-0.499984740745262"/>
      </x:bottom>
      <x:diagonal/>
    </x:border>
    <x:border>
      <x:left/>
      <x:right style="thin">
        <x:color theme="0"/>
      </x:right>
      <x:top style="thin">
        <x:color theme="0"/>
      </x:top>
      <x:bottom style="thin">
        <x:color theme="0"/>
      </x:bottom>
      <x:diagonal/>
    </x:border>
    <x:border>
      <x:left/>
      <x:right/>
      <x:top/>
      <x:bottom style="thin">
        <x:color rgb="FF7F7F7F"/>
      </x:bottom>
      <x:diagonal/>
    </x:border>
    <x:border>
      <x:left style="thin">
        <x:color theme="0" tint="-0.499984740745262"/>
      </x:left>
      <x:right style="thin">
        <x:color theme="0" tint="-0.499984740745262"/>
      </x:right>
      <x:top style="thin">
        <x:color indexed="64"/>
      </x:top>
      <x:bottom style="thin">
        <x:color theme="0" tint="-0.499984740745262"/>
      </x:bottom>
      <x:diagonal/>
    </x:border>
    <x:border>
      <x:left style="thin">
        <x:color theme="0" tint="-0.499984740745262"/>
      </x:left>
      <x:right/>
      <x:top style="thin">
        <x:color indexed="64"/>
      </x:top>
      <x:bottom style="thin">
        <x:color theme="0" tint="-0.499984740745262"/>
      </x:bottom>
      <x:diagonal/>
    </x:border>
    <x:border>
      <x:left/>
      <x:right style="thin">
        <x:color theme="0"/>
      </x:right>
      <x:top style="thin">
        <x:color indexed="64"/>
      </x:top>
      <x:bottom style="thin">
        <x:color theme="0"/>
      </x:bottom>
      <x:diagonal/>
    </x:border>
    <x:border>
      <x:left/>
      <x:right/>
      <x:top/>
      <x:bottom style="thin">
        <x:color theme="0" tint="-0.24994659260841701"/>
      </x:bottom>
      <x:diagonal/>
    </x:border>
  </x:borders>
  <x:cellStyleXfs count="7">
    <x:xf numFmtId="0" fontId="0" fillId="0" borderId="0"/>
    <x:xf numFmtId="0" fontId="1" fillId="3" borderId="1" applyNumberFormat="0" applyAlignment="0" applyProtection="0"/>
    <x:xf numFmtId="0" fontId="2" fillId="0" borderId="0"/>
    <x:xf numFmtId="0" fontId="7" fillId="3" borderId="1" applyNumberFormat="0" applyAlignment="0" applyProtection="0"/>
    <x:xf numFmtId="0" fontId="10" fillId="0" borderId="0"/>
    <x:xf numFmtId="0" fontId="20" fillId="0" borderId="0" applyNumberFormat="0" applyFill="0" applyBorder="0" applyAlignment="0" applyProtection="0"/>
    <x:xf numFmtId="0" fontId="10" fillId="0" borderId="0"/>
  </x:cellStyleXfs>
  <x:cellXfs count="96">
    <x:xf numFmtId="0" fontId="0" fillId="0" borderId="0" xfId="0"/>
    <x:xf numFmtId="0" fontId="3" fillId="0" borderId="0" xfId="2" applyFont="1"/>
    <x:xf numFmtId="0" fontId="4" fillId="0" borderId="0" xfId="2" applyFont="1"/>
    <x:xf numFmtId="0" fontId="2" fillId="0" borderId="0" xfId="2"/>
    <x:xf numFmtId="3" fontId="5" fillId="0" borderId="0" xfId="2" applyNumberFormat="1" applyFont="1" applyAlignment="1">
      <x:alignment horizontal="centerContinuous"/>
    </x:xf>
    <x:xf numFmtId="0" fontId="6" fillId="0" borderId="2" xfId="2" applyFont="1" applyBorder="1" applyAlignment="1">
      <x:alignment horizontal="centerContinuous" vertical="top"/>
    </x:xf>
    <x:xf numFmtId="0" fontId="2" fillId="0" borderId="0" xfId="2" applyAlignment="1">
      <x:alignment vertical="top"/>
    </x:xf>
    <x:xf numFmtId="0" fontId="3" fillId="0" borderId="0" xfId="2" applyFont="1" applyAlignment="1">
      <x:alignment horizontal="centerContinuous"/>
    </x:xf>
    <x:xf numFmtId="0" fontId="2" fillId="0" borderId="0" xfId="0" applyFont="1"/>
    <x:xf numFmtId="0" fontId="3" fillId="0" borderId="0" xfId="0" applyFont="1"/>
    <x:xf numFmtId="0" fontId="11" fillId="0" borderId="3" xfId="0" applyFont="1" applyBorder="1" applyAlignment="1">
      <x:alignment horizontal="center"/>
    </x:xf>
    <x:xf numFmtId="0" fontId="11" fillId="0" borderId="3" xfId="0" applyFont="1" applyBorder="1"/>
    <x:xf numFmtId="166" fontId="11" fillId="0" borderId="0" xfId="0" applyNumberFormat="1" applyFont="1" applyAlignment="1">
      <x:alignment horizontal="center"/>
    </x:xf>
    <x:xf numFmtId="9" fontId="8" fillId="3" borderId="1" xfId="3" applyNumberFormat="1" applyFont="1" applyAlignment="1">
      <x:alignment horizontal="center"/>
    </x:xf>
    <x:xf numFmtId="166" fontId="12" fillId="0" borderId="3" xfId="0" applyNumberFormat="1" applyFont="1" applyBorder="1" applyAlignment="1">
      <x:alignment horizontal="center"/>
    </x:xf>
    <x:xf numFmtId="0" fontId="2" fillId="0" borderId="0" xfId="2" applyAlignment="1">
      <x:alignment horizontal="left" indent="1"/>
    </x:xf>
    <x:xf numFmtId="164" fontId="8" fillId="3" borderId="1" xfId="3" applyNumberFormat="1" applyFont="1" applyAlignment="1">
      <x:alignment horizontal="center"/>
    </x:xf>
    <x:xf numFmtId="169" fontId="8" fillId="3" borderId="1" xfId="3" applyNumberFormat="1" applyFont="1" applyAlignment="1">
      <x:alignment horizontal="center"/>
    </x:xf>
    <x:xf numFmtId="166" fontId="11" fillId="0" borderId="3" xfId="0" applyNumberFormat="1" applyFont="1" applyBorder="1" applyAlignment="1">
      <x:alignment horizontal="center"/>
    </x:xf>
    <x:xf numFmtId="0" fontId="6" fillId="0" borderId="0" xfId="0" applyFont="1" applyAlignment="1">
      <x:alignment horizontal="left" indent="1"/>
    </x:xf>
    <x:xf numFmtId="165" fontId="8" fillId="4" borderId="1" xfId="1" applyNumberFormat="1" applyFont="1" applyFill="1" applyAlignment="1" applyProtection="1">
      <x:alignment horizontal="center"/>
      <x:protection locked="0"/>
    </x:xf>
    <x:xf numFmtId="10" fontId="8" fillId="4" borderId="1" xfId="1" applyNumberFormat="1" applyFont="1" applyFill="1" applyAlignment="1" applyProtection="1">
      <x:alignment horizontal="center"/>
      <x:protection locked="0"/>
    </x:xf>
    <x:xf numFmtId="3" fontId="8" fillId="4" borderId="1" xfId="1" applyNumberFormat="1" applyFont="1" applyFill="1" applyAlignment="1" applyProtection="1">
      <x:alignment horizontal="center"/>
      <x:protection locked="0"/>
    </x:xf>
    <x:xf numFmtId="14" fontId="2" fillId="0" borderId="0" xfId="0" applyNumberFormat="1" applyFont="1"/>
    <x:xf numFmtId="4" fontId="2" fillId="0" borderId="0" xfId="0" applyNumberFormat="1" applyFont="1"/>
    <x:xf numFmtId="9" fontId="2" fillId="0" borderId="0" xfId="0" applyNumberFormat="1" applyFont="1"/>
    <x:xf numFmtId="2" fontId="2" fillId="0" borderId="0" xfId="0" applyNumberFormat="1" applyFont="1"/>
    <x:xf numFmtId="14" fontId="6" fillId="0" borderId="0" xfId="0" applyNumberFormat="1" applyFont="1" applyAlignment="1">
      <x:alignment horizontal="left" indent="1"/>
    </x:xf>
    <x:xf numFmtId="0" fontId="3" fillId="0" borderId="3" xfId="0" applyFont="1" applyBorder="1" applyAlignment="1">
      <x:alignment horizontal="center"/>
    </x:xf>
    <x:xf numFmtId="14" fontId="2" fillId="0" borderId="0" xfId="0" applyNumberFormat="1" applyFont="1" applyAlignment="1">
      <x:alignment horizontal="center"/>
    </x:xf>
    <x:xf numFmtId="0" fontId="2" fillId="0" borderId="0" xfId="0" applyFont="1" applyAlignment="1">
      <x:alignment horizontal="center"/>
    </x:xf>
    <x:xf numFmtId="4" fontId="2" fillId="0" borderId="0" xfId="0" applyNumberFormat="1" applyFont="1" applyAlignment="1">
      <x:alignment horizontal="center"/>
    </x:xf>
    <x:xf numFmtId="9" fontId="2" fillId="0" borderId="0" xfId="0" applyNumberFormat="1" applyFont="1" applyAlignment="1">
      <x:alignment horizontal="center"/>
    </x:xf>
    <x:xf numFmtId="2" fontId="2" fillId="0" borderId="0" xfId="0" applyNumberFormat="1" applyFont="1" applyAlignment="1">
      <x:alignment horizontal="center"/>
    </x:xf>
    <x:xf numFmtId="9" fontId="2" fillId="0" borderId="0" xfId="2" applyNumberFormat="1" applyAlignment="1">
      <x:alignment horizontal="center"/>
    </x:xf>
    <x:xf numFmtId="14" fontId="2" fillId="2" borderId="0" xfId="0" applyNumberFormat="1" applyFont="1" applyFill="1" applyAlignment="1">
      <x:alignment horizontal="center"/>
    </x:xf>
    <x:xf numFmtId="0" fontId="2" fillId="2" borderId="0" xfId="0" applyFont="1" applyFill="1" applyAlignment="1">
      <x:alignment horizontal="center"/>
    </x:xf>
    <x:xf numFmtId="0" fontId="3" fillId="0" borderId="0" xfId="4" applyFont="1"/>
    <x:xf numFmtId="0" fontId="2" fillId="0" borderId="0" xfId="4" applyFont="1"/>
    <x:xf numFmtId="0" fontId="13" fillId="5" borderId="4" xfId="4" applyFont="1" applyFill="1" applyBorder="1" applyAlignment="1">
      <x:alignment horizontal="center" vertical="center"/>
    </x:xf>
    <x:xf numFmtId="0" fontId="15" fillId="0" borderId="5" xfId="4" applyFont="1" applyBorder="1" applyAlignment="1">
      <x:alignment horizontal="center" vertical="center" wrapText="1"/>
    </x:xf>
    <x:xf numFmtId="0" fontId="15" fillId="0" borderId="6" xfId="4" applyFont="1" applyBorder="1" applyAlignment="1">
      <x:alignment horizontal="center" vertical="center" wrapText="1"/>
    </x:xf>
    <x:xf numFmtId="168" fontId="13" fillId="6" borderId="7" xfId="4" applyNumberFormat="1" applyFont="1" applyFill="1" applyBorder="1" applyAlignment="1">
      <x:alignment horizontal="center" vertical="center"/>
    </x:xf>
    <x:xf numFmtId="168" fontId="2" fillId="0" borderId="0" xfId="4" applyNumberFormat="1" applyFont="1"/>
    <x:xf numFmtId="3" fontId="13" fillId="6" borderId="7" xfId="4" applyNumberFormat="1" applyFont="1" applyFill="1" applyBorder="1" applyAlignment="1">
      <x:alignment horizontal="center" vertical="center"/>
    </x:xf>
    <x:xf numFmtId="3" fontId="2" fillId="0" borderId="0" xfId="4" applyNumberFormat="1" applyFont="1"/>
    <x:xf numFmtId="0" fontId="15" fillId="0" borderId="0" xfId="4" applyFont="1" applyAlignment="1">
      <x:alignment horizontal="center" vertical="center" wrapText="1"/>
    </x:xf>
    <x:xf numFmtId="0" fontId="2" fillId="0" borderId="0" xfId="2" applyAlignment="1">
      <x:alignment horizontal="centerContinuous"/>
    </x:xf>
    <x:xf numFmtId="166" fontId="16" fillId="0" borderId="3" xfId="0" applyNumberFormat="1" applyFont="1" applyBorder="1" applyAlignment="1">
      <x:alignment horizontal="center"/>
    </x:xf>
    <x:xf numFmtId="4" fontId="2" fillId="0" borderId="0" xfId="4" applyNumberFormat="1" applyFont="1"/>
    <x:xf numFmtId="2" fontId="2" fillId="0" borderId="0" xfId="4" applyNumberFormat="1" applyFont="1"/>
    <x:xf numFmtId="167" fontId="2" fillId="0" borderId="0" xfId="4" applyNumberFormat="1" applyFont="1"/>
    <x:xf numFmtId="9" fontId="2" fillId="0" borderId="0" xfId="4" applyNumberFormat="1" applyFont="1"/>
    <x:xf numFmtId="165" fontId="2" fillId="0" borderId="0" xfId="4" applyNumberFormat="1" applyFont="1"/>
    <x:xf numFmtId="0" fontId="15" fillId="0" borderId="9" xfId="4" applyFont="1" applyBorder="1" applyAlignment="1">
      <x:alignment horizontal="center" vertical="center" wrapText="1"/>
    </x:xf>
    <x:xf numFmtId="0" fontId="15" fillId="0" borderId="10" xfId="4" applyFont="1" applyBorder="1" applyAlignment="1">
      <x:alignment horizontal="center" vertical="center" wrapText="1"/>
    </x:xf>
    <x:xf numFmtId="168" fontId="13" fillId="6" borderId="11" xfId="4" applyNumberFormat="1" applyFont="1" applyFill="1" applyBorder="1" applyAlignment="1">
      <x:alignment horizontal="center" vertical="center"/>
    </x:xf>
    <x:xf numFmtId="0" fontId="14" fillId="0" borderId="0" xfId="4" applyFont="1" applyAlignment="1">
      <x:alignment vertical="center" wrapText="1"/>
    </x:xf>
    <x:xf numFmtId="0" fontId="2" fillId="7" borderId="0" xfId="0" applyFont="1" applyFill="1"/>
    <x:xf numFmtId="9" fontId="2" fillId="7" borderId="0" xfId="0" applyNumberFormat="1" applyFont="1" applyFill="1"/>
    <x:xf numFmtId="14" fontId="2" fillId="7" borderId="0" xfId="0" applyNumberFormat="1" applyFont="1" applyFill="1" applyAlignment="1">
      <x:alignment horizontal="center"/>
    </x:xf>
    <x:xf numFmtId="4" fontId="2" fillId="7" borderId="0" xfId="0" applyNumberFormat="1" applyFont="1" applyFill="1"/>
    <x:xf numFmtId="167" fontId="2" fillId="0" borderId="0" xfId="0" applyNumberFormat="1" applyFont="1" applyAlignment="1">
      <x:alignment horizontal="center"/>
    </x:xf>
    <x:xf numFmtId="167" fontId="2" fillId="0" borderId="0" xfId="2" applyNumberFormat="1" applyAlignment="1">
      <x:alignment horizontal="center"/>
    </x:xf>
    <x:xf numFmtId="167" fontId="2" fillId="7" borderId="0" xfId="0" applyNumberFormat="1" applyFont="1" applyFill="1" applyAlignment="1">
      <x:alignment horizontal="center"/>
    </x:xf>
    <x:xf numFmtId="4" fontId="13" fillId="6" borderId="7" xfId="4" applyNumberFormat="1" applyFont="1" applyFill="1" applyBorder="1" applyAlignment="1">
      <x:alignment horizontal="center" vertical="center"/>
    </x:xf>
    <x:xf numFmtId="167" fontId="13" fillId="6" borderId="7" xfId="4" applyNumberFormat="1" applyFont="1" applyFill="1" applyBorder="1" applyAlignment="1">
      <x:alignment horizontal="center" vertical="center"/>
    </x:xf>
    <x:xf numFmtId="9" fontId="13" fillId="6" borderId="7" xfId="4" applyNumberFormat="1" applyFont="1" applyFill="1" applyBorder="1" applyAlignment="1">
      <x:alignment horizontal="center" vertical="center"/>
    </x:xf>
    <x:xf numFmtId="165" fontId="13" fillId="6" borderId="7" xfId="4" applyNumberFormat="1" applyFont="1" applyFill="1" applyBorder="1" applyAlignment="1">
      <x:alignment horizontal="center" vertical="center"/>
    </x:xf>
    <x:xf numFmtId="15" fontId="13" fillId="6" borderId="7" xfId="4" applyNumberFormat="1" applyFont="1" applyFill="1" applyBorder="1" applyAlignment="1">
      <x:alignment horizontal="center" vertical="center"/>
    </x:xf>
    <x:xf numFmtId="170" fontId="3" fillId="0" borderId="0" xfId="4" applyNumberFormat="1" applyFont="1"/>
    <x:xf numFmtId="2" fontId="3" fillId="0" borderId="0" xfId="4" applyNumberFormat="1" applyFont="1"/>
    <x:xf numFmtId="171" fontId="3" fillId="0" borderId="0" xfId="4" applyNumberFormat="1" applyFont="1"/>
    <x:xf numFmtId="4" fontId="3" fillId="0" borderId="0" xfId="4" applyNumberFormat="1" applyFont="1"/>
    <x:xf numFmtId="9" fontId="3" fillId="0" borderId="0" xfId="4" applyNumberFormat="1" applyFont="1"/>
    <x:xf numFmtId="10" fontId="3" fillId="0" borderId="0" xfId="4" applyNumberFormat="1" applyFont="1"/>
    <x:xf numFmtId="165" fontId="3" fillId="0" borderId="0" xfId="4" applyNumberFormat="1" applyFont="1"/>
    <x:xf numFmtId="14" fontId="3" fillId="0" borderId="0" xfId="0" applyNumberFormat="1" applyFont="1" applyAlignment="1">
      <x:alignment horizontal="center"/>
    </x:xf>
    <x:xf numFmtId="1" fontId="3" fillId="0" borderId="0" xfId="4" applyNumberFormat="1" applyFont="1"/>
    <x:xf numFmtId="0" fontId="18" fillId="9" borderId="0" xfId="0" applyFont="1" applyFill="1"/>
    <x:xf numFmtId="0" fontId="10" fillId="9" borderId="0" xfId="4" applyFill="1" applyProtection="1">
      <x:protection locked="0"/>
    </x:xf>
    <x:xf numFmtId="0" fontId="17" fillId="11" borderId="0" xfId="4" applyFont="1" applyFill="1" applyAlignment="1">
      <x:alignment horizontal="centerContinuous" vertical="center"/>
    </x:xf>
    <x:xf numFmtId="0" fontId="18" fillId="9" borderId="0" xfId="4" applyFont="1" applyFill="1"/>
    <x:xf numFmtId="0" fontId="21" fillId="9" borderId="0" xfId="4" applyFont="1" applyFill="1" applyProtection="1">
      <x:protection locked="0"/>
    </x:xf>
    <x:xf numFmtId="0" fontId="10" fillId="9" borderId="0" xfId="4" applyFill="1" applyAlignment="1" applyProtection="1">
      <x:alignment horizontal="left" wrapText="1"/>
      <x:protection locked="0"/>
    </x:xf>
    <x:xf numFmtId="0" fontId="10" fillId="9" borderId="0" xfId="4" applyFill="1" applyAlignment="1" applyProtection="1">
      <x:alignment horizontal="left"/>
      <x:protection locked="0"/>
    </x:xf>
    <x:xf numFmtId="0" fontId="17" fillId="8" borderId="0" xfId="0" applyFont="1" applyFill="1" applyAlignment="1">
      <x:alignment horizontal="center" vertical="center"/>
    </x:xf>
    <x:xf numFmtId="0" fontId="19" fillId="10" borderId="0" xfId="0" applyFont="1" applyFill="1" applyAlignment="1">
      <x:alignment horizontal="center" vertical="center"/>
    </x:xf>
    <x:xf numFmtId="166" fontId="11" fillId="0" borderId="0" xfId="0" applyNumberFormat="1" applyFont="1" applyAlignment="1">
      <x:alignment horizontal="center" wrapText="1"/>
    </x:xf>
    <x:xf numFmtId="166" fontId="11" fillId="0" borderId="8" xfId="0" applyNumberFormat="1" applyFont="1" applyBorder="1" applyAlignment="1">
      <x:alignment horizontal="center" wrapText="1"/>
    </x:xf>
    <x:xf numFmtId="0" fontId="11" fillId="0" borderId="0" xfId="0" applyFont="1" applyAlignment="1">
      <x:alignment horizontal="center" wrapText="1"/>
    </x:xf>
    <x:xf numFmtId="0" fontId="11" fillId="0" borderId="3" xfId="0" applyFont="1" applyBorder="1" applyAlignment="1">
      <x:alignment horizontal="center" wrapText="1"/>
    </x:xf>
    <x:xf numFmtId="0" fontId="14" fillId="0" borderId="0" xfId="4" applyFont="1" applyAlignment="1">
      <x:alignment horizontal="left" vertical="center" wrapText="1"/>
    </x:xf>
    <x:xf numFmtId="0" fontId="14" fillId="0" borderId="3" xfId="4" applyFont="1" applyBorder="1" applyAlignment="1">
      <x:alignment horizontal="left" vertical="center" wrapText="1"/>
    </x:xf>
    <x:xf numFmtId="0" fontId="19" fillId="10" borderId="12" xfId="0" applyFont="1" applyFill="1" applyBorder="1" applyAlignment="1">
      <x:alignment horizontal="center" vertical="center"/>
    </x:xf>
    <x:xf fontId="22" fillId="0" borderId="0"/>
  </x:cellXfs>
  <x:cellStyles count="7">
    <x:cellStyle name="Hyperlink 2" xfId="5" xr:uid="{2A925750-EB3C-4260-9892-507265F95751}"/>
    <x:cellStyle name="Input" xfId="1" builtinId="20"/>
    <x:cellStyle name="Input 2" xfId="3" xr:uid="{F59E8E48-B43D-4750-A158-6C9251996AC4}"/>
    <x:cellStyle name="Normal" xfId="0" builtinId="0"/>
    <x:cellStyle name="Normal 2" xfId="2" xr:uid="{3FA3CCD0-4D2F-4A3D-91DB-28F48FB4C9F7}"/>
    <x:cellStyle name="Normal 2 2" xfId="6" xr:uid="{F5210431-61CD-43BD-8D82-B81B65686F43}"/>
    <x:cellStyle name="Normal 3" xfId="4" xr:uid="{10519FF3-4DCC-4AAC-9A70-6D0337F3AB90}"/>
  </x:cellStyles>
  <x:dxfs count="0"/>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calcChain" Target="calcChain.xml"/><Relationship Id="rId10" Type="http://schemas.openxmlformats.org/officeDocument/2006/relationships/externalLink" Target="externalLinks/externalLink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fmworldcup.com/" TargetMode="External"/><Relationship Id="rId2" Type="http://schemas.openxmlformats.org/officeDocument/2006/relationships/image" Target="../media/image1.png"/><Relationship Id="rId1" Type="http://schemas.openxmlformats.org/officeDocument/2006/relationships/hyperlink" Target="https://eller.arizona.edu/"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1</xdr:col>
      <xdr:colOff>104914</xdr:colOff>
      <xdr:row>3</xdr:row>
      <xdr:rowOff>3537</xdr:rowOff>
    </xdr:from>
    <xdr:ext cx="3068871" cy="814880"/>
    <xdr:pic>
      <xdr:nvPicPr>
        <xdr:cNvPr id="2" name="Picture 1">
          <a:hlinkClick xmlns:r="http://schemas.openxmlformats.org/officeDocument/2006/relationships" r:id="rId1"/>
          <a:extLst>
            <a:ext uri="{FF2B5EF4-FFF2-40B4-BE49-F238E27FC236}">
              <a16:creationId xmlns:a16="http://schemas.microsoft.com/office/drawing/2014/main" id="{0AB64FEB-538D-42CF-B798-5A45E76AC6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0364" y="765537"/>
          <a:ext cx="3068871" cy="814880"/>
        </a:xfrm>
        <a:prstGeom prst="rect">
          <a:avLst/>
        </a:prstGeom>
      </xdr:spPr>
    </xdr:pic>
    <xdr:clientData/>
  </xdr:oneCellAnchor>
  <xdr:oneCellAnchor>
    <xdr:from>
      <xdr:col>4</xdr:col>
      <xdr:colOff>2032000</xdr:colOff>
      <xdr:row>2</xdr:row>
      <xdr:rowOff>153399</xdr:rowOff>
    </xdr:from>
    <xdr:ext cx="3132811" cy="740681"/>
    <xdr:pic>
      <xdr:nvPicPr>
        <xdr:cNvPr id="3" name="Picture 2">
          <a:hlinkClick xmlns:r="http://schemas.openxmlformats.org/officeDocument/2006/relationships" r:id="rId3"/>
          <a:extLst>
            <a:ext uri="{FF2B5EF4-FFF2-40B4-BE49-F238E27FC236}">
              <a16:creationId xmlns:a16="http://schemas.microsoft.com/office/drawing/2014/main" id="{0AC34BB0-3E72-42FE-A2CB-0F01900837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10550" y="731249"/>
          <a:ext cx="3132811" cy="74068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76199</xdr:colOff>
      <xdr:row>0</xdr:row>
      <xdr:rowOff>76200</xdr:rowOff>
    </xdr:from>
    <xdr:to>
      <xdr:col>14</xdr:col>
      <xdr:colOff>467194</xdr:colOff>
      <xdr:row>2</xdr:row>
      <xdr:rowOff>153333</xdr:rowOff>
    </xdr:to>
    <xdr:pic>
      <xdr:nvPicPr>
        <xdr:cNvPr id="2" name="Picture 1">
          <a:extLst>
            <a:ext uri="{FF2B5EF4-FFF2-40B4-BE49-F238E27FC236}">
              <a16:creationId xmlns:a16="http://schemas.microsoft.com/office/drawing/2014/main" id="{AAB5A329-45F8-4635-A27A-612221A56A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15549" y="76200"/>
          <a:ext cx="2183765" cy="527983"/>
        </a:xfrm>
        <a:prstGeom prst="rect">
          <a:avLst/>
        </a:prstGeom>
      </xdr:spPr>
    </xdr:pic>
    <xdr:clientData/>
  </xdr:twoCellAnchor>
  <xdr:twoCellAnchor editAs="oneCell">
    <xdr:from>
      <xdr:col>1</xdr:col>
      <xdr:colOff>148590</xdr:colOff>
      <xdr:row>0</xdr:row>
      <xdr:rowOff>72204</xdr:rowOff>
    </xdr:from>
    <xdr:to>
      <xdr:col>3</xdr:col>
      <xdr:colOff>67863</xdr:colOff>
      <xdr:row>2</xdr:row>
      <xdr:rowOff>153161</xdr:rowOff>
    </xdr:to>
    <xdr:pic>
      <xdr:nvPicPr>
        <xdr:cNvPr id="3" name="Picture 2">
          <a:extLst>
            <a:ext uri="{FF2B5EF4-FFF2-40B4-BE49-F238E27FC236}">
              <a16:creationId xmlns:a16="http://schemas.microsoft.com/office/drawing/2014/main" id="{E78B8808-8171-4CE4-B2EA-7DBDBC84A0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140" y="72204"/>
          <a:ext cx="2576195" cy="5318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12887</xdr:colOff>
      <xdr:row>4</xdr:row>
      <xdr:rowOff>42023</xdr:rowOff>
    </xdr:from>
    <xdr:to>
      <xdr:col>3</xdr:col>
      <xdr:colOff>3687764</xdr:colOff>
      <xdr:row>12</xdr:row>
      <xdr:rowOff>86223</xdr:rowOff>
    </xdr:to>
    <xdr:pic>
      <xdr:nvPicPr>
        <xdr:cNvPr id="2" name="Picture 1">
          <a:extLst>
            <a:ext uri="{FF2B5EF4-FFF2-40B4-BE49-F238E27FC236}">
              <a16:creationId xmlns:a16="http://schemas.microsoft.com/office/drawing/2014/main" id="{2CD4350E-A0D7-4574-990B-AF12D23C3EAE}"/>
            </a:ext>
          </a:extLst>
        </xdr:cNvPr>
        <xdr:cNvPicPr>
          <a:picLocks noChangeAspect="1"/>
        </xdr:cNvPicPr>
      </xdr:nvPicPr>
      <xdr:blipFill>
        <a:blip xmlns:r="http://schemas.openxmlformats.org/officeDocument/2006/relationships" r:embed="rId1"/>
        <a:stretch>
          <a:fillRect/>
        </a:stretch>
      </xdr:blipFill>
      <xdr:spPr>
        <a:xfrm>
          <a:off x="1184462" y="1146923"/>
          <a:ext cx="6561745" cy="164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August%202023\TimedExerciseTemplateV7_FantasyFootballV5.xlsm" TargetMode="External"/><Relationship Id="rId1" Type="http://schemas.openxmlformats.org/officeDocument/2006/relationships/externalLinkPath" Target="/Users/David%20Brown/Box/MECC/MECC%202023/Case%20Development%20&amp;%20Related%20Files/August%202023/TimedExerciseTemplateV7_FantasyFootballV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udcb/Google%20Drive/Teaching/Excel%20Lab%20Course/Fall%202021/Class%20Sessions/Class%202%20-%20Shortcuts/KeyboardingWarmUp_StudentVersion_GradingTab.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Sept%202023\Company%20XYZ%20-%20Compensation%20Model%20(Student%20Version)%20-%20MECC%20Edit%20-%20Published_9_11.xlsx" TargetMode="External"/><Relationship Id="rId1" Type="http://schemas.openxmlformats.org/officeDocument/2006/relationships/externalLinkPath" Target="/Users/David%20Brown/Box/MECC/MECC%202023/Case%20Development%20&amp;%20Related%20Files/Sept%202023/Company%20XYZ%20-%20Compensation%20Model%20(Student%20Version)%20-%20MECC%20Edit%20-%20Published_9_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kudcb/Google%20Drive/Teaching/Financial%20Modeling/FIN%20413%20Spring%202022/Class%20Sessions/Class%2012%20-%20New/Financial%20Statement%20Exercises%203/TestTemplateV7_FinStatement3.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kudcb/Google%20Drive/Teaching/Excel%20Lab%20Course/Fall%202021/Class%20Sessions/Class%203%20-%20Dynamic%20Models%20-%20Discounting/ShortcutWarmUp_StudentVersion_GradingTab.xlsm"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April%202023\April%20Keyboarding\Excel%20Files\MECC%20April%20Keyboarding%20Challenge_DBrownV10.xlsm" TargetMode="External"/><Relationship Id="rId1" Type="http://schemas.openxmlformats.org/officeDocument/2006/relationships/externalLinkPath" Target="/Users/David%20Brown/Box/MECC/MECC%202023/Case%20Development%20&amp;%20Related%20Files/April%202023/April%20Keyboarding/Excel%20Files/MECC%20April%20Keyboarding%20Challenge_DBrownV10.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kudcb/Google%20Drive/Teaching/Financial%20Modeling/Spring%202021/Class%20Sessions/Class%201%20-%20Course%20Intro/Keyboard%20Exercises%20UpdatedV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udcb/Downloads/Hurdles%20Challenge%20(Answers).xlsm"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David%20Brown\Box\MECC\MECC%202023\Case%20Development%20&amp;%20Related%20Files\June%202023\May%20Sales%20&amp;%20Marketing\TimedExerciseTemplateV7_SalesCommissionTrackerV8.xlsm" TargetMode="External"/><Relationship Id="rId1" Type="http://schemas.openxmlformats.org/officeDocument/2006/relationships/externalLinkPath" Target="/Users/David%20Brown/Box/MECC/MECC%202023/Case%20Development%20&amp;%20Related%20Files/June%202023/May%20Sales%20&amp;%20Marketing/TimedExerciseTemplateV7_SalesCommissionTrackerV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kudcb/Google%20Drive/Teaching/Financial%20Modeling/Spring%202021/Class%20Sessions/Class%201%20-%20Course%20Intro/Excel%20Shortcut%20Challenge%20(NoMouseChecki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Unblock Guide"/>
      <sheetName val="QB-RB-WR-TE Data"/>
      <sheetName val="Defense Data"/>
      <sheetName val="Kicker Data"/>
      <sheetName val="Case Questions"/>
      <sheetName val="Question Results"/>
      <sheetName val="BackgroundCalcs"/>
      <sheetName val="Output"/>
      <sheetName val="Grading Formulas"/>
      <sheetName val="Grading"/>
    </sheetNames>
    <sheetDataSet>
      <sheetData sheetId="0"/>
      <sheetData sheetId="1"/>
      <sheetData sheetId="2"/>
      <sheetData sheetId="3"/>
      <sheetData sheetId="4"/>
      <sheetData sheetId="5"/>
      <sheetData sheetId="6">
        <row r="6">
          <cell r="C6">
            <v>0</v>
          </cell>
        </row>
      </sheetData>
      <sheetData sheetId="7">
        <row r="2">
          <cell r="B2" t="str">
            <v>Cleaning Up Fantasy Football</v>
          </cell>
          <cell r="D2">
            <v>45107.411886574075</v>
          </cell>
        </row>
        <row r="5">
          <cell r="B5" t="str">
            <v>Numbers</v>
          </cell>
          <cell r="D5">
            <v>45107.580138888887</v>
          </cell>
        </row>
        <row r="8">
          <cell r="B8">
            <v>14</v>
          </cell>
        </row>
        <row r="26">
          <cell r="B26">
            <v>13</v>
          </cell>
          <cell r="D26">
            <v>13</v>
          </cell>
        </row>
        <row r="32">
          <cell r="B32">
            <v>6.7129629314877093E-4</v>
          </cell>
        </row>
      </sheetData>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Keyboard Warm Up 1"/>
      <sheetName val="Keyboard Warm Up 2"/>
      <sheetName val="Results"/>
      <sheetName val="Grading"/>
      <sheetName val="BackgroundCalcs"/>
      <sheetName val="Output"/>
    </sheetNames>
    <sheetDataSet>
      <sheetData sheetId="0"/>
      <sheetData sheetId="1">
        <row r="1">
          <cell r="A1" t="str">
            <v>Keyboarding Warm Up</v>
          </cell>
        </row>
        <row r="7">
          <cell r="D7">
            <v>1</v>
          </cell>
          <cell r="G7"/>
          <cell r="AC7">
            <v>4</v>
          </cell>
          <cell r="BR7">
            <v>17</v>
          </cell>
          <cell r="CQ7">
            <v>18</v>
          </cell>
        </row>
        <row r="11">
          <cell r="T11"/>
          <cell r="AB11"/>
          <cell r="AE11"/>
          <cell r="AN11"/>
        </row>
        <row r="12">
          <cell r="BD12">
            <v>11</v>
          </cell>
          <cell r="BN12">
            <v>12</v>
          </cell>
        </row>
        <row r="16">
          <cell r="G16"/>
          <cell r="M16"/>
        </row>
        <row r="17">
          <cell r="AE17"/>
        </row>
        <row r="18">
          <cell r="BN18">
            <v>13</v>
          </cell>
        </row>
        <row r="21">
          <cell r="AE21"/>
        </row>
        <row r="23">
          <cell r="D23" t="str">
            <v>˅</v>
          </cell>
          <cell r="M23"/>
        </row>
        <row r="25">
          <cell r="AE25"/>
        </row>
        <row r="29">
          <cell r="S29"/>
        </row>
        <row r="30">
          <cell r="AH30">
            <v>7</v>
          </cell>
          <cell r="AY30">
            <v>8</v>
          </cell>
          <cell r="BE30">
            <v>14</v>
          </cell>
          <cell r="BK30">
            <v>15</v>
          </cell>
        </row>
        <row r="31">
          <cell r="BR31" t="str">
            <v>˄</v>
          </cell>
          <cell r="BS31">
            <v>22</v>
          </cell>
          <cell r="CP31">
            <v>21</v>
          </cell>
        </row>
        <row r="38">
          <cell r="S38"/>
          <cell r="AB38"/>
        </row>
        <row r="53">
          <cell r="D53">
            <v>2</v>
          </cell>
          <cell r="AC53">
            <v>3</v>
          </cell>
          <cell r="AH53">
            <v>6</v>
          </cell>
          <cell r="AX53">
            <v>5</v>
          </cell>
          <cell r="AY53">
            <v>9</v>
          </cell>
          <cell r="BD53">
            <v>10</v>
          </cell>
          <cell r="BR53">
            <v>16</v>
          </cell>
          <cell r="BS53">
            <v>23</v>
          </cell>
          <cell r="CP53">
            <v>20</v>
          </cell>
          <cell r="CQ53">
            <v>19</v>
          </cell>
        </row>
      </sheetData>
      <sheetData sheetId="2"/>
      <sheetData sheetId="3"/>
      <sheetData sheetId="4"/>
      <sheetData sheetId="5">
        <row r="2">
          <cell r="S2">
            <v>0</v>
          </cell>
        </row>
      </sheetData>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Student Info"/>
      <sheetName val="Intro to Concept"/>
      <sheetName val="Market Benchmarking Data"/>
      <sheetName val="Case Questions"/>
      <sheetName val="Main Model"/>
      <sheetName val="Employee Detail Overview"/>
      <sheetName val="Grading"/>
      <sheetName val="Outpu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Financial Statements 3 Q1"/>
      <sheetName val="Q2"/>
      <sheetName val="Q3"/>
      <sheetName val="Results"/>
      <sheetName val="BackgroundCalcs"/>
      <sheetName val="Grading Formulas"/>
      <sheetName val="Grading"/>
      <sheetName val="Output"/>
    </sheetNames>
    <sheetDataSet>
      <sheetData sheetId="0"/>
      <sheetData sheetId="1"/>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hortcutChallenge"/>
      <sheetName val="Results"/>
      <sheetName val="Grading"/>
      <sheetName val="BackgroundCalcs"/>
      <sheetName val="Output"/>
    </sheetNames>
    <sheetDataSet>
      <sheetData sheetId="0"/>
      <sheetData sheetId="1"/>
      <sheetData sheetId="2"/>
      <sheetData sheetId="3"/>
      <sheetData sheetId="4">
        <row r="5">
          <cell r="D5" t="str">
            <v>Shortcut Warm Up</v>
          </cell>
        </row>
        <row r="8">
          <cell r="D8" t="str">
            <v>12341234</v>
          </cell>
        </row>
        <row r="11">
          <cell r="D11" t="str">
            <v>asdf</v>
          </cell>
        </row>
        <row r="14">
          <cell r="D14">
            <v>1</v>
          </cell>
        </row>
        <row r="17">
          <cell r="F17">
            <v>14</v>
          </cell>
          <cell r="G17" t="e">
            <v>#N/A</v>
          </cell>
        </row>
        <row r="20">
          <cell r="F20">
            <v>38008</v>
          </cell>
        </row>
      </sheetData>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Unblock Guide"/>
      <sheetName val="Keyboarding Challenge"/>
      <sheetName val="BackgroundCalcs"/>
      <sheetName val="Results"/>
      <sheetName val="Grading"/>
      <sheetName val="Output"/>
      <sheetName val="Sheet4"/>
    </sheetNames>
    <sheetDataSet>
      <sheetData sheetId="0"/>
      <sheetData sheetId="1"/>
      <sheetData sheetId="2">
        <row r="103">
          <cell r="V103" t="str">
            <v>-------</v>
          </cell>
        </row>
      </sheetData>
      <sheetData sheetId="3">
        <row r="2">
          <cell r="F2">
            <v>45029.411990740744</v>
          </cell>
        </row>
        <row r="50">
          <cell r="D50" t="str">
            <v>-------</v>
          </cell>
        </row>
        <row r="51">
          <cell r="D51" t="str">
            <v>XXXXX</v>
          </cell>
        </row>
      </sheetData>
      <sheetData sheetId="4"/>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Exercise 1"/>
      <sheetName val="Keyboard Exercise 2"/>
      <sheetName val="Keyboard Exercise 3"/>
      <sheetName val="Keyboard Exercise 4"/>
      <sheetName val="calc"/>
      <sheetName val="Results"/>
    </sheetNames>
    <sheetDataSet>
      <sheetData sheetId="0"/>
      <sheetData sheetId="1"/>
      <sheetData sheetId="2"/>
      <sheetData sheetId="3" refreshError="1"/>
      <sheetData sheetId="4">
        <row r="3">
          <cell r="G3">
            <v>44127.436469907407</v>
          </cell>
        </row>
        <row r="4">
          <cell r="D4" t="b">
            <v>1</v>
          </cell>
        </row>
        <row r="5">
          <cell r="D5" t="b">
            <v>1</v>
          </cell>
        </row>
        <row r="6">
          <cell r="D6" t="b">
            <v>1</v>
          </cell>
          <cell r="G6">
            <v>-44127.436469907407</v>
          </cell>
        </row>
        <row r="7">
          <cell r="D7" t="b">
            <v>1</v>
          </cell>
        </row>
        <row r="8">
          <cell r="D8" t="b">
            <v>1</v>
          </cell>
        </row>
        <row r="9">
          <cell r="D9" t="b">
            <v>1</v>
          </cell>
        </row>
        <row r="10">
          <cell r="D10" t="b">
            <v>1</v>
          </cell>
        </row>
        <row r="11">
          <cell r="D11" t="b">
            <v>1</v>
          </cell>
        </row>
        <row r="12">
          <cell r="D12" t="b">
            <v>1</v>
          </cell>
        </row>
        <row r="13">
          <cell r="D13" t="b">
            <v>1</v>
          </cell>
        </row>
        <row r="14">
          <cell r="D14" t="b">
            <v>1</v>
          </cell>
        </row>
        <row r="15">
          <cell r="D15" t="b">
            <v>1</v>
          </cell>
        </row>
        <row r="16">
          <cell r="D16" t="b">
            <v>1</v>
          </cell>
        </row>
        <row r="17">
          <cell r="D17" t="b">
            <v>1</v>
          </cell>
        </row>
        <row r="18">
          <cell r="D18" t="b">
            <v>1</v>
          </cell>
        </row>
        <row r="19">
          <cell r="D19" t="b">
            <v>1</v>
          </cell>
        </row>
        <row r="20">
          <cell r="D20" t="b">
            <v>1</v>
          </cell>
        </row>
        <row r="21">
          <cell r="D21" t="b">
            <v>1</v>
          </cell>
        </row>
      </sheetData>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ow r="5">
          <cell r="B5" t="str">
            <v>Name</v>
          </cell>
        </row>
      </sheetData>
      <sheetData sheetId="7">
        <row r="5">
          <cell r="B5" t="str">
            <v>Name</v>
          </cell>
        </row>
        <row r="30">
          <cell r="D30">
            <v>14</v>
          </cell>
        </row>
      </sheetData>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st"/>
      <sheetName val="Grading"/>
      <sheetName val="Second"/>
      <sheetName val="calc"/>
      <sheetName val="Results"/>
      <sheetName val="Output"/>
    </sheetNames>
    <sheetDataSet>
      <sheetData sheetId="0">
        <row r="3">
          <cell r="B3" t="str">
            <v>Start here</v>
          </cell>
        </row>
      </sheetData>
      <sheetData sheetId="1"/>
      <sheetData sheetId="2">
        <row r="1">
          <cell r="A1" t="str">
            <v>H</v>
          </cell>
        </row>
      </sheetData>
      <sheetData sheetId="3">
        <row r="3">
          <cell r="F3">
            <v>0</v>
          </cell>
        </row>
        <row r="7">
          <cell r="G7">
            <v>35.000000009313226</v>
          </cell>
        </row>
      </sheetData>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ase Details"/>
      <sheetName val="Sales Data"/>
      <sheetName val="Commission Calculator 1"/>
      <sheetName val="Commission Calculator 2"/>
      <sheetName val="Team Commissions"/>
      <sheetName val="Timed Results"/>
      <sheetName val="Question Results"/>
      <sheetName val="BackgroundCalcs"/>
      <sheetName val="Output"/>
      <sheetName val="Grading Formulas"/>
      <sheetName val="Grading"/>
    </sheetNames>
    <sheetDataSet>
      <sheetData sheetId="0"/>
      <sheetData sheetId="1"/>
      <sheetData sheetId="2"/>
      <sheetData sheetId="3"/>
      <sheetData sheetId="4"/>
      <sheetData sheetId="5"/>
      <sheetData sheetId="6"/>
      <sheetData sheetId="7">
        <row r="6">
          <cell r="C6">
            <v>27</v>
          </cell>
        </row>
      </sheetData>
      <sheetData sheetId="8">
        <row r="2">
          <cell r="D2">
            <v>44221.658252314817</v>
          </cell>
        </row>
        <row r="26">
          <cell r="B26">
            <v>27</v>
          </cell>
        </row>
      </sheetData>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ortcutChallenge"/>
      <sheetName val="Results"/>
      <sheetName val="calc"/>
      <sheetName val="log"/>
    </sheetNames>
    <sheetDataSet>
      <sheetData sheetId="0" refreshError="1"/>
      <sheetData sheetId="1" refreshError="1"/>
      <sheetData sheetId="2">
        <row r="11">
          <cell r="B11">
            <v>-251732499.72570854</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725B885-3B85-4218-88AB-F8DF2047F86F}" mc:Ignorable="x14ac xr xr2 xr3">
  <x:dimension ref="A1:J68"/>
  <x:sheetViews>
    <x:sheetView tabSelected="1" zoomScaleNormal="100" workbookViewId="0"/>
  </x:sheetViews>
  <x:sheetFormatPr defaultColWidth="0" defaultRowHeight="0" customHeight="1" zeroHeight="1" x14ac:dyDescent="0.35"/>
  <x:cols>
    <x:col min="1" max="1" width="3.34765625" style="80" customWidth="1"/>
    <x:col min="2" max="3" width="21" style="80" customWidth="1"/>
    <x:col min="4" max="4" width="3.296875" style="80" customWidth="1"/>
    <x:col min="5" max="6" width="20.6484375" style="80" customWidth="1"/>
    <x:col min="7" max="7" width="4.84765625" style="80" customWidth="1"/>
    <x:col min="8" max="16384" width="4.84765625" style="80" hidden="1"/>
  </x:cols>
  <x:sheetData>
    <x:row r="1" spans="1:10" ht="14.5" x14ac:dyDescent="0.35">
      <x:c r="A1" s="80">
        <x:v>1</x:v>
      </x:c>
    </x:row>
    <x:row r="2" spans="1:10" ht="31" x14ac:dyDescent="0.35">
      <x:c r="B2" s="86" t="s">
        <x:v>851</x:v>
      </x:c>
      <x:c r="C2" s="86"/>
      <x:c r="D2" s="86"/>
      <x:c r="E2" s="86"/>
      <x:c r="F2" s="86"/>
      <x:c r="H2" s="81"/>
      <x:c r="I2" s="81"/>
      <x:c r="J2" s="81"/>
    </x:row>
    <x:row r="3" spans="1:10" ht="14.5" x14ac:dyDescent="0.35">
      <x:c r="B3" s="82"/>
      <x:c r="C3" s="82"/>
      <x:c r="D3" s="82"/>
      <x:c r="E3" s="82"/>
      <x:c r="F3" s="82"/>
    </x:row>
    <x:row r="4" spans="1:10" ht="14.5" x14ac:dyDescent="0.35">
      <x:c r="B4" s="82"/>
      <x:c r="C4" s="82"/>
      <x:c r="D4" s="82"/>
      <x:c r="E4" s="82"/>
      <x:c r="F4" s="82"/>
    </x:row>
    <x:row r="5" spans="1:10" ht="14.5" x14ac:dyDescent="0.35">
      <x:c r="B5" s="82"/>
      <x:c r="C5" s="82"/>
      <x:c r="D5" s="82"/>
      <x:c r="E5" s="82"/>
      <x:c r="F5" s="82"/>
    </x:row>
    <x:row r="6" spans="1:10" ht="14.5" x14ac:dyDescent="0.35">
      <x:c r="B6" s="82"/>
      <x:c r="C6" s="82"/>
      <x:c r="D6" s="82"/>
      <x:c r="E6" s="82"/>
      <x:c r="F6" s="82"/>
    </x:row>
    <x:row r="7" spans="1:10" ht="14.5" x14ac:dyDescent="0.35">
      <x:c r="B7" s="82"/>
      <x:c r="C7" s="82"/>
      <x:c r="D7" s="82"/>
      <x:c r="E7" s="82"/>
      <x:c r="F7" s="82"/>
    </x:row>
    <x:row r="8" spans="1:10" ht="14.5" x14ac:dyDescent="0.35">
      <x:c r="B8" s="82"/>
      <x:c r="C8" s="82"/>
      <x:c r="D8" s="82"/>
      <x:c r="E8" s="82"/>
      <x:c r="F8" s="82"/>
    </x:row>
    <x:row r="9" spans="1:10" ht="22.5" x14ac:dyDescent="0.35">
      <x:c r="B9" s="87" t="s">
        <x:v>863</x:v>
      </x:c>
      <x:c r="C9" s="87"/>
      <x:c r="D9" s="87"/>
      <x:c r="E9" s="87"/>
      <x:c r="F9" s="87"/>
    </x:row>
    <x:row r="10" spans="1:10" ht="14.5" x14ac:dyDescent="0.35"/>
    <x:row r="11" spans="1:10" ht="22.5" x14ac:dyDescent="0.35">
      <x:c r="B11" s="87" t="s">
        <x:v>854</x:v>
      </x:c>
      <x:c r="C11" s="87"/>
      <x:c r="D11" s="87"/>
      <x:c r="E11" s="87"/>
      <x:c r="F11" s="87"/>
    </x:row>
    <x:row r="12" spans="1:10" ht="14.5" x14ac:dyDescent="0.35"/>
    <x:row r="13" spans="1:10" ht="43.5" customHeight="1" x14ac:dyDescent="0.35">
      <x:c r="A13" s="83"/>
      <x:c r="B13" s="84" t="s">
        <x:v>855</x:v>
      </x:c>
      <x:c r="C13" s="85"/>
      <x:c r="D13" s="85"/>
      <x:c r="E13" s="85"/>
      <x:c r="F13" s="85"/>
    </x:row>
    <x:row r="14" spans="1:10" ht="14.5" x14ac:dyDescent="0.35">
      <x:c r="A14" s="83"/>
    </x:row>
    <x:row r="15" spans="1:10" ht="22.5" x14ac:dyDescent="0.35">
      <x:c r="B15" s="87" t="s">
        <x:v>856</x:v>
      </x:c>
      <x:c r="C15" s="87"/>
      <x:c r="D15" s="87"/>
      <x:c r="E15" s="87"/>
      <x:c r="F15" s="87"/>
    </x:row>
    <x:row r="16" spans="1:10" ht="14.5" x14ac:dyDescent="0.35"/>
    <x:row r="17" spans="1:6" ht="43" customHeight="1" x14ac:dyDescent="0.35">
      <x:c r="A17" s="83"/>
      <x:c r="B17" s="84" t="s">
        <x:v>857</x:v>
      </x:c>
      <x:c r="C17" s="85"/>
      <x:c r="D17" s="85"/>
      <x:c r="E17" s="85"/>
      <x:c r="F17" s="85"/>
    </x:row>
    <x:row r="18" spans="1:6" ht="14.5" x14ac:dyDescent="0.35">
      <x:c r="A18" s="83"/>
    </x:row>
    <x:row r="19" spans="1:6" ht="22.5" x14ac:dyDescent="0.35">
      <x:c r="B19" s="87" t="s">
        <x:v>858</x:v>
      </x:c>
      <x:c r="C19" s="87"/>
      <x:c r="D19" s="87"/>
      <x:c r="E19" s="87"/>
      <x:c r="F19" s="87"/>
    </x:row>
    <x:row r="20" spans="1:6" ht="14.5" x14ac:dyDescent="0.35"/>
    <x:row r="21" spans="1:6" ht="62" customHeight="1" x14ac:dyDescent="0.35">
      <x:c r="A21" s="83"/>
      <x:c r="B21" s="84" t="s">
        <x:v>859</x:v>
      </x:c>
      <x:c r="C21" s="85"/>
      <x:c r="D21" s="85"/>
      <x:c r="E21" s="85"/>
      <x:c r="F21" s="85"/>
    </x:row>
    <x:row r="22" spans="1:6" ht="14.5" x14ac:dyDescent="0.35">
      <x:c r="A22" s="83"/>
    </x:row>
    <x:row r="23" spans="1:6" ht="22.5" x14ac:dyDescent="0.35">
      <x:c r="B23" s="87" t="s">
        <x:v>860</x:v>
      </x:c>
      <x:c r="C23" s="87"/>
      <x:c r="D23" s="87"/>
      <x:c r="E23" s="87"/>
      <x:c r="F23" s="87"/>
    </x:row>
    <x:row r="24" spans="1:6" ht="14.5" x14ac:dyDescent="0.35"/>
    <x:row r="25" spans="1:6" ht="74" customHeight="1" x14ac:dyDescent="0.35">
      <x:c r="A25" s="83"/>
      <x:c r="B25" s="84" t="s">
        <x:v>861</x:v>
      </x:c>
      <x:c r="C25" s="85"/>
      <x:c r="D25" s="85"/>
      <x:c r="E25" s="85"/>
      <x:c r="F25" s="85"/>
    </x:row>
    <x:row r="26" spans="1:6" ht="14.5" x14ac:dyDescent="0.35">
      <x:c r="A26" s="83"/>
    </x:row>
    <x:row r="27" spans="1:6" ht="22.5" x14ac:dyDescent="0.35">
      <x:c r="B27" s="87" t="s">
        <x:v>319</x:v>
      </x:c>
      <x:c r="C27" s="87"/>
      <x:c r="D27" s="87"/>
      <x:c r="E27" s="87"/>
      <x:c r="F27" s="87"/>
    </x:row>
    <x:row r="28" spans="1:6" ht="14.5" x14ac:dyDescent="0.35"/>
    <x:row r="29" spans="1:6" ht="160" customHeight="1" x14ac:dyDescent="0.35">
      <x:c r="A29" s="83"/>
      <x:c r="B29" s="84" t="s">
        <x:v>862</x:v>
      </x:c>
      <x:c r="C29" s="85"/>
      <x:c r="D29" s="85"/>
      <x:c r="E29" s="85"/>
      <x:c r="F29" s="85"/>
    </x:row>
    <x:row r="30" spans="1:6" ht="14.5" x14ac:dyDescent="0.35"/>
    <x:row r="31" spans="1:6" ht="14.5" x14ac:dyDescent="0.35"/>
    <x:row r="32" spans="1:6" ht="14.5" x14ac:dyDescent="0.35"/>
    <x:row r="33" s="80" customFormat="1" ht="14.5" x14ac:dyDescent="0.35"/>
    <x:row r="34" s="80" customFormat="1" ht="14.5" x14ac:dyDescent="0.35"/>
    <x:row r="35" s="80" customFormat="1" ht="14.5" x14ac:dyDescent="0.35"/>
    <x:row r="36" s="80" customFormat="1" ht="14.5" x14ac:dyDescent="0.35"/>
    <x:row r="37" s="80" customFormat="1" ht="14.5" x14ac:dyDescent="0.35"/>
    <x:row r="38" s="80" customFormat="1" ht="14.5" x14ac:dyDescent="0.35"/>
    <x:row r="39" s="80" customFormat="1" ht="14.5" x14ac:dyDescent="0.35"/>
    <x:row r="40" s="80" customFormat="1" ht="14.5" x14ac:dyDescent="0.35"/>
    <x:row r="41" s="80" customFormat="1" ht="14.5" x14ac:dyDescent="0.35"/>
    <x:row r="42" s="80" customFormat="1" ht="14.5" x14ac:dyDescent="0.35"/>
    <x:row r="43" s="80" customFormat="1" ht="14.5" x14ac:dyDescent="0.35"/>
    <x:row r="44" s="80" customFormat="1" ht="14.5" customHeight="1" x14ac:dyDescent="0.35"/>
    <x:row r="45" s="80" customFormat="1" ht="14.5" customHeight="1" x14ac:dyDescent="0.35"/>
    <x:row r="46" s="80" customFormat="1" ht="14.5" customHeight="1" x14ac:dyDescent="0.35"/>
    <x:row r="47" s="80" customFormat="1" ht="14.5" customHeight="1" x14ac:dyDescent="0.35"/>
    <x:row r="48" s="80" customFormat="1" ht="14.5" customHeight="1" x14ac:dyDescent="0.35"/>
    <x:row r="49" s="80" customFormat="1" ht="14.5" customHeight="1" x14ac:dyDescent="0.35"/>
    <x:row r="50" s="80" customFormat="1" ht="14.5" customHeight="1" x14ac:dyDescent="0.35"/>
    <x:row r="51" s="80" customFormat="1" ht="14.5" customHeight="1" x14ac:dyDescent="0.35"/>
    <x:row r="52" s="80" customFormat="1" ht="14.5" customHeight="1" x14ac:dyDescent="0.35"/>
    <x:row r="53" s="80" customFormat="1" ht="14.5" customHeight="1" x14ac:dyDescent="0.35"/>
    <x:row r="54" s="80" customFormat="1" ht="14.5" customHeight="1" x14ac:dyDescent="0.35"/>
    <x:row r="55" s="80" customFormat="1" ht="14.5" customHeight="1" x14ac:dyDescent="0.35"/>
    <x:row r="56" s="80" customFormat="1" ht="14.5" customHeight="1" x14ac:dyDescent="0.35"/>
    <x:row r="57" s="80" customFormat="1" ht="14.5" customHeight="1" x14ac:dyDescent="0.35"/>
    <x:row r="58" s="80" customFormat="1" ht="14.5" customHeight="1" x14ac:dyDescent="0.35"/>
    <x:row r="59" s="80" customFormat="1" ht="14.5" customHeight="1" x14ac:dyDescent="0.35"/>
    <x:row r="60" s="80" customFormat="1" ht="14.5" customHeight="1" x14ac:dyDescent="0.35"/>
    <x:row r="61" s="80" customFormat="1" ht="14.5" customHeight="1" x14ac:dyDescent="0.35"/>
    <x:row r="62" s="80" customFormat="1" ht="14.5" customHeight="1" x14ac:dyDescent="0.35"/>
    <x:row r="63" s="80" customFormat="1" ht="14.5" customHeight="1" x14ac:dyDescent="0.35"/>
    <x:row r="64" s="80" customFormat="1" ht="14.5" customHeight="1" x14ac:dyDescent="0.35"/>
    <x:row r="65" s="80" customFormat="1" ht="14.5" customHeight="1" x14ac:dyDescent="0.35"/>
    <x:row r="66" s="80" customFormat="1" ht="14.5" customHeight="1" x14ac:dyDescent="0.35"/>
    <x:row r="67" s="80" customFormat="1" ht="14.5" customHeight="1" x14ac:dyDescent="0.35"/>
    <x:row r="68" s="80" customFormat="1" ht="14.5" customHeight="1" x14ac:dyDescent="0.35"/>
    <x:row r="1000">
      <x:c r="XX1000" s="95" t="n">
        <x:v>125713</x:v>
      </x:c>
    </x:row>
  </x:sheetData>
  <x:mergeCells count="12">
    <x:mergeCell ref="B29:F29"/>
    <x:mergeCell ref="B2:F2"/>
    <x:mergeCell ref="B9:F9"/>
    <x:mergeCell ref="B11:F11"/>
    <x:mergeCell ref="B13:F13"/>
    <x:mergeCell ref="B15:F15"/>
    <x:mergeCell ref="B17:F17"/>
    <x:mergeCell ref="B19:F19"/>
    <x:mergeCell ref="B21:F21"/>
    <x:mergeCell ref="B23:F23"/>
    <x:mergeCell ref="B25:F25"/>
    <x:mergeCell ref="B27:F27"/>
  </x:mergeCells>
  <x:pageMargins left="0.7" right="0.7" top="0.75" bottom="0.75" header="0.3" footer="0.3"/>
  <x:pageSetup orientation="portrait" r:id="rId1"/>
  <x:drawing r:id="rId2"/>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A5359AD-550B-463C-BFF2-2B096CDCC434}" mc:Ignorable="x14ac xr xr2 xr3">
  <x:sheetPr codeName="Sheet4"/>
  <x:dimension ref="B1:O396"/>
  <x:sheetViews>
    <x:sheetView showGridLines="0" zoomScale="80" zoomScaleNormal="80" workbookViewId="0">
      <x:selection activeCell="D7" sqref="D7"/>
    </x:sheetView>
  </x:sheetViews>
  <x:sheetFormatPr defaultColWidth="5.046875" defaultRowHeight="15.5" x14ac:dyDescent="0.35"/>
  <x:cols>
    <x:col min="1" max="1" width="1.6484375" style="3" customWidth="1"/>
    <x:col min="2" max="2" width="13.8984375" style="1" customWidth="1"/>
    <x:col min="3" max="3" width="7.046875" style="2" customWidth="1"/>
    <x:col min="4" max="15" width="7.046875" style="3" customWidth="1"/>
    <x:col min="16" max="16384" width="5.046875" style="3"/>
  </x:cols>
  <x:sheetData>
    <x:row r="1" spans="2:15" ht="12.75" customHeight="1" x14ac:dyDescent="0.35"/>
    <x:row r="2" spans="2:15" ht="23.25" customHeight="1" x14ac:dyDescent="0.55000000000000004">
      <x:c r="B2" s="4" t="s">
        <x:v>380</x:v>
      </x:c>
      <x:c r="C2" s="4"/>
      <x:c r="D2" s="4"/>
      <x:c r="E2" s="4"/>
      <x:c r="F2" s="4"/>
      <x:c r="G2" s="4"/>
      <x:c r="H2" s="4"/>
      <x:c r="I2" s="4"/>
      <x:c r="J2" s="4"/>
      <x:c r="K2" s="4"/>
      <x:c r="L2" s="4"/>
      <x:c r="M2" s="4"/>
      <x:c r="N2" s="4"/>
      <x:c r="O2" s="4"/>
    </x:row>
    <x:row r="3" spans="2:15" s="6" customFormat="1" ht="18.75" customHeight="1" thickBot="1" x14ac:dyDescent="0.65">
      <x:c r="B3" s="5" t="s">
        <x:v>328</x:v>
      </x:c>
      <x:c r="C3" s="5"/>
      <x:c r="D3" s="5"/>
      <x:c r="E3" s="5"/>
      <x:c r="F3" s="5"/>
      <x:c r="G3" s="5"/>
      <x:c r="H3" s="5"/>
      <x:c r="I3" s="5"/>
      <x:c r="J3" s="5"/>
      <x:c r="K3" s="5"/>
      <x:c r="L3" s="5"/>
      <x:c r="M3" s="5"/>
      <x:c r="N3" s="5"/>
      <x:c r="O3" s="5"/>
    </x:row>
    <x:row r="5" spans="2:15" ht="37" customHeight="1" x14ac:dyDescent="0.35">
      <x:c r="B5" s="1" t="s">
        <x:v>329</x:v>
      </x:c>
      <x:c r="C5" s="1" t="s">
        <x:v>330</x:v>
      </x:c>
      <x:c r="D5" s="1" t="s">
        <x:v>331</x:v>
      </x:c>
      <x:c r="F5" s="1"/>
      <x:c r="G5" s="12" t="s">
        <x:v>2</x:v>
      </x:c>
      <x:c r="H5" s="12" t="s">
        <x:v>318</x:v>
      </x:c>
      <x:c r="I5" s="12" t="s">
        <x:v>360</x:v>
      </x:c>
      <x:c r="J5" s="12" t="s">
        <x:v>316</x:v>
      </x:c>
      <x:c r="K5" s="12" t="s">
        <x:v>3</x:v>
      </x:c>
      <x:c r="M5" s="90" t="s">
        <x:v>362</x:v>
      </x:c>
      <x:c r="N5" s="88" t="s">
        <x:v>361</x:v>
      </x:c>
    </x:row>
    <x:row r="6" spans="2:15" x14ac:dyDescent="0.35">
      <x:c r="F6" s="11" t="s">
        <x:v>333</x:v>
      </x:c>
      <x:c r="G6" s="48" t="s">
        <x:v>332</x:v>
      </x:c>
      <x:c r="H6" s="48" t="s">
        <x:v>358</x:v>
      </x:c>
      <x:c r="I6" s="48" t="s">
        <x:v>358</x:v>
      </x:c>
      <x:c r="J6" s="48" t="s">
        <x:v>359</x:v>
      </x:c>
      <x:c r="K6" s="48" t="s">
        <x:v>366</x:v>
      </x:c>
      <x:c r="M6" s="91"/>
      <x:c r="N6" s="89"/>
    </x:row>
    <x:row r="7" spans="2:15" x14ac:dyDescent="0.35">
      <x:c r="B7" s="1" t="s">
        <x:v>831</x:v>
      </x:c>
      <x:c r="C7" s="2" t="s">
        <x:v>363</x:v>
      </x:c>
      <x:c r="D7" s="16">
        <x:v>180</x:v>
      </x:c>
      <x:c r="F7" s="15" t="s">
        <x:v>324</x:v>
      </x:c>
      <x:c r="G7" s="13">
        <x:v>0.2</x:v>
      </x:c>
      <x:c r="H7" s="16">
        <x:v>60</x:v>
      </x:c>
      <x:c r="I7" s="16">
        <x:v>4</x:v>
      </x:c>
      <x:c r="J7" s="16">
        <x:v>90</x:v>
      </x:c>
      <x:c r="K7" s="17">
        <x:v>0.02</x:v>
      </x:c>
      <x:c r="M7" s="34">
        <x:v>0.2</x:v>
      </x:c>
      <x:c r="N7" s="13">
        <x:v>0.5</x:v>
      </x:c>
    </x:row>
    <x:row r="8" spans="2:15" x14ac:dyDescent="0.35">
      <x:c r="B8" s="1" t="s">
        <x:v>846</x:v>
      </x:c>
      <x:c r="C8" s="2" t="s">
        <x:v>332</x:v>
      </x:c>
      <x:c r="D8" s="13">
        <x:v>0.5</x:v>
      </x:c>
      <x:c r="F8" s="15" t="s">
        <x:v>325</x:v>
      </x:c>
      <x:c r="G8" s="13">
        <x:v>0.8</x:v>
      </x:c>
      <x:c r="H8" s="16">
        <x:v>36</x:v>
      </x:c>
      <x:c r="I8" s="16">
        <x:v>4</x:v>
      </x:c>
      <x:c r="J8" s="16">
        <x:v>60</x:v>
      </x:c>
      <x:c r="K8" s="17">
        <x:v>0.05</x:v>
      </x:c>
      <x:c r="M8" s="34">
        <x:v>0.5</x:v>
      </x:c>
      <x:c r="N8" s="13">
        <x:v>0.8</x:v>
      </x:c>
    </x:row>
    <x:row r="9" spans="2:15" x14ac:dyDescent="0.35">
      <x:c r="B9" s="3"/>
      <x:c r="C9" s="3"/>
      <x:c r="F9" s="15" t="s">
        <x:v>326</x:v>
      </x:c>
      <x:c r="G9" s="13">
        <x:v>0.5</x:v>
      </x:c>
      <x:c r="H9" s="16">
        <x:v>48</x:v>
      </x:c>
      <x:c r="I9" s="16">
        <x:v>6</x:v>
      </x:c>
      <x:c r="J9" s="16">
        <x:v>80</x:v>
      </x:c>
      <x:c r="K9" s="17">
        <x:v>0.04</x:v>
      </x:c>
      <x:c r="M9" s="34">
        <x:v>0.9</x:v>
      </x:c>
      <x:c r="N9" s="13">
        <x:v>1</x:v>
      </x:c>
    </x:row>
    <x:row r="10" spans="2:15" x14ac:dyDescent="0.35">
      <x:c r="B10" s="3"/>
      <x:c r="C10" s="3"/>
      <x:c r="F10" s="15" t="s">
        <x:v>327</x:v>
      </x:c>
      <x:c r="G10" s="13">
        <x:v>0.25</x:v>
      </x:c>
      <x:c r="H10" s="16">
        <x:v>24</x:v>
      </x:c>
      <x:c r="I10" s="16">
        <x:v>0</x:v>
      </x:c>
      <x:c r="J10" s="16">
        <x:v>65</x:v>
      </x:c>
      <x:c r="K10" s="17">
        <x:v>0.1</x:v>
      </x:c>
      <x:c r="M10" s="34">
        <x:v>1</x:v>
      </x:c>
      <x:c r="N10" s="13">
        <x:v>0.5</x:v>
      </x:c>
    </x:row>
    <x:row r="11" spans="2:15" x14ac:dyDescent="0.35">
      <x:c r="B11" s="3"/>
      <x:c r="C11" s="3"/>
      <x:c r="F11" s="15" t="s">
        <x:v>334</x:v>
      </x:c>
      <x:c r="G11" s="13">
        <x:v>0.5</x:v>
      </x:c>
      <x:c r="H11" s="16">
        <x:v>90</x:v>
      </x:c>
      <x:c r="I11" s="16">
        <x:v>0</x:v>
      </x:c>
      <x:c r="J11" s="16">
        <x:v>75</x:v>
      </x:c>
      <x:c r="K11" s="17">
        <x:v>7.0000000000000007E-2</x:v>
      </x:c>
      <x:c r="M11" s="34" t="s">
        <x:v>379</x:v>
      </x:c>
      <x:c r="N11" s="13">
        <x:v>0.25</x:v>
      </x:c>
    </x:row>
    <x:row r="13" spans="2:15" x14ac:dyDescent="0.35">
      <x:c r="C13" s="2" t="s">
        <x:v>353</x:v>
      </x:c>
    </x:row>
    <x:row r="14" spans="2:15" x14ac:dyDescent="0.35">
      <x:c r="B14" s="11" t="s">
        <x:v>347</x:v>
      </x:c>
      <x:c r="C14" s="18" t="s">
        <x:v>335</x:v>
      </x:c>
      <x:c r="D14" s="18" t="s">
        <x:v>336</x:v>
      </x:c>
      <x:c r="E14" s="18" t="s">
        <x:v>337</x:v>
      </x:c>
      <x:c r="F14" s="18" t="s">
        <x:v>338</x:v>
      </x:c>
      <x:c r="G14" s="18" t="s">
        <x:v>4</x:v>
      </x:c>
      <x:c r="H14" s="18" t="s">
        <x:v>339</x:v>
      </x:c>
      <x:c r="I14" s="18" t="s">
        <x:v>340</x:v>
      </x:c>
      <x:c r="J14" s="18" t="s">
        <x:v>341</x:v>
      </x:c>
      <x:c r="K14" s="18" t="s">
        <x:v>342</x:v>
      </x:c>
      <x:c r="L14" s="18" t="s">
        <x:v>343</x:v>
      </x:c>
      <x:c r="M14" s="18" t="s">
        <x:v>344</x:v>
      </x:c>
      <x:c r="N14" s="18" t="s">
        <x:v>345</x:v>
      </x:c>
    </x:row>
    <x:row r="15" spans="2:15" x14ac:dyDescent="0.35">
      <x:c r="B15" s="19" t="s">
        <x:v>1</x:v>
      </x:c>
      <x:c r="C15" s="20" t="s">
        <x:v>300</x:v>
      </x:c>
      <x:c r="D15" s="20" t="s">
        <x:v>301</x:v>
      </x:c>
      <x:c r="E15" s="20" t="s">
        <x:v>24</x:v>
      </x:c>
      <x:c r="F15" s="20" t="s">
        <x:v>302</x:v>
      </x:c>
      <x:c r="G15" s="20" t="s">
        <x:v>28</x:v>
      </x:c>
      <x:c r="H15" s="20" t="s">
        <x:v>303</x:v>
      </x:c>
      <x:c r="I15" s="20" t="s">
        <x:v>304</x:v>
      </x:c>
      <x:c r="J15" s="20" t="s">
        <x:v>25</x:v>
      </x:c>
      <x:c r="K15" s="20" t="s">
        <x:v>305</x:v>
      </x:c>
      <x:c r="L15" s="20" t="s">
        <x:v>26</x:v>
      </x:c>
      <x:c r="M15" s="20" t="s">
        <x:v>306</x:v>
      </x:c>
      <x:c r="N15" s="20" t="s">
        <x:v>27</x:v>
      </x:c>
    </x:row>
    <x:row r="16" spans="2:15" x14ac:dyDescent="0.35">
      <x:c r="B16" s="19" t="s">
        <x:v>346</x:v>
      </x:c>
      <x:c r="C16" s="21" t="s">
        <x:v>307</x:v>
      </x:c>
      <x:c r="D16" s="21" t="s">
        <x:v>308</x:v>
      </x:c>
      <x:c r="E16" s="21" t="s">
        <x:v>12</x:v>
      </x:c>
      <x:c r="F16" s="21" t="s">
        <x:v>12</x:v>
      </x:c>
      <x:c r="G16" s="21" t="s">
        <x:v>309</x:v>
      </x:c>
      <x:c r="H16" s="21" t="s">
        <x:v>310</x:v>
      </x:c>
      <x:c r="I16" s="21" t="s">
        <x:v>308</x:v>
      </x:c>
      <x:c r="J16" s="21" t="s">
        <x:v>309</x:v>
      </x:c>
      <x:c r="K16" s="21" t="s">
        <x:v>310</x:v>
      </x:c>
      <x:c r="L16" s="21" t="s">
        <x:v>311</x:v>
      </x:c>
      <x:c r="M16" s="21" t="s">
        <x:v>312</x:v>
      </x:c>
      <x:c r="N16" s="21" t="s">
        <x:v>11</x:v>
      </x:c>
    </x:row>
    <x:row r="17" spans="2:14" x14ac:dyDescent="0.35">
      <x:c r="B17" s="19" t="s">
        <x:v>313</x:v>
      </x:c>
      <x:c r="C17" s="22">
        <x:v>31</x:v>
      </x:c>
      <x:c r="D17" s="22">
        <x:v>28</x:v>
      </x:c>
      <x:c r="E17" s="22">
        <x:v>31</x:v>
      </x:c>
      <x:c r="F17" s="22">
        <x:v>30</x:v>
      </x:c>
      <x:c r="G17" s="22">
        <x:v>31</x:v>
      </x:c>
      <x:c r="H17" s="22">
        <x:v>30</x:v>
      </x:c>
      <x:c r="I17" s="22">
        <x:v>31</x:v>
      </x:c>
      <x:c r="J17" s="22">
        <x:v>31</x:v>
      </x:c>
      <x:c r="K17" s="22">
        <x:v>30</x:v>
      </x:c>
      <x:c r="L17" s="22">
        <x:v>31</x:v>
      </x:c>
      <x:c r="M17" s="22">
        <x:v>30</x:v>
      </x:c>
      <x:c r="N17" s="22">
        <x:v>31</x:v>
      </x:c>
    </x:row>
    <x:row r="19" spans="2:14" x14ac:dyDescent="0.35">
      <x:c r="C19" s="2" t="s">
        <x:v>353</x:v>
      </x:c>
    </x:row>
    <x:row r="20" spans="2:14" x14ac:dyDescent="0.35">
      <x:c r="B20" s="11" t="s">
        <x:v>348</x:v>
      </x:c>
      <x:c r="C20" s="18" t="s">
        <x:v>335</x:v>
      </x:c>
      <x:c r="D20" s="18" t="s">
        <x:v>336</x:v>
      </x:c>
      <x:c r="E20" s="18" t="s">
        <x:v>337</x:v>
      </x:c>
      <x:c r="F20" s="18" t="s">
        <x:v>338</x:v>
      </x:c>
      <x:c r="G20" s="18" t="s">
        <x:v>4</x:v>
      </x:c>
      <x:c r="H20" s="18" t="s">
        <x:v>339</x:v>
      </x:c>
      <x:c r="I20" s="18" t="s">
        <x:v>340</x:v>
      </x:c>
      <x:c r="J20" s="18" t="s">
        <x:v>341</x:v>
      </x:c>
      <x:c r="K20" s="18" t="s">
        <x:v>342</x:v>
      </x:c>
      <x:c r="L20" s="18" t="s">
        <x:v>343</x:v>
      </x:c>
      <x:c r="M20" s="18" t="s">
        <x:v>344</x:v>
      </x:c>
      <x:c r="N20" s="18" t="s">
        <x:v>345</x:v>
      </x:c>
    </x:row>
    <x:row r="21" spans="2:14" x14ac:dyDescent="0.35">
      <x:c r="B21" s="19" t="s">
        <x:v>1</x:v>
      </x:c>
      <x:c r="C21" s="20" t="s">
        <x:v>14</x:v>
      </x:c>
      <x:c r="D21" s="20" t="s">
        <x:v>15</x:v>
      </x:c>
      <x:c r="E21" s="20" t="s">
        <x:v>16</x:v>
      </x:c>
      <x:c r="F21" s="20" t="s">
        <x:v>17</x:v>
      </x:c>
      <x:c r="G21" s="20" t="s">
        <x:v>18</x:v>
      </x:c>
      <x:c r="H21" s="20" t="s">
        <x:v>19</x:v>
      </x:c>
      <x:c r="I21" s="20" t="s">
        <x:v>19</x:v>
      </x:c>
      <x:c r="J21" s="20" t="s">
        <x:v>20</x:v>
      </x:c>
      <x:c r="K21" s="20" t="s">
        <x:v>21</x:v>
      </x:c>
      <x:c r="L21" s="20" t="s">
        <x:v>22</x:v>
      </x:c>
      <x:c r="M21" s="20" t="s">
        <x:v>23</x:v>
      </x:c>
      <x:c r="N21" s="20" t="s">
        <x:v>14</x:v>
      </x:c>
    </x:row>
    <x:row r="22" spans="2:14" x14ac:dyDescent="0.35">
      <x:c r="B22" s="19" t="s">
        <x:v>346</x:v>
      </x:c>
      <x:c r="C22" s="21" t="s">
        <x:v>5</x:v>
      </x:c>
      <x:c r="D22" s="21" t="s">
        <x:v>5</x:v>
      </x:c>
      <x:c r="E22" s="21" t="s">
        <x:v>6</x:v>
      </x:c>
      <x:c r="F22" s="21" t="s">
        <x:v>7</x:v>
      </x:c>
      <x:c r="G22" s="21" t="s">
        <x:v>8</x:v>
      </x:c>
      <x:c r="H22" s="21" t="s">
        <x:v>9</x:v>
      </x:c>
      <x:c r="I22" s="21" t="s">
        <x:v>10</x:v>
      </x:c>
      <x:c r="J22" s="21" t="s">
        <x:v>11</x:v>
      </x:c>
      <x:c r="K22" s="21" t="s">
        <x:v>12</x:v>
      </x:c>
      <x:c r="L22" s="21" t="s">
        <x:v>6</x:v>
      </x:c>
      <x:c r="M22" s="21" t="s">
        <x:v>13</x:v>
      </x:c>
      <x:c r="N22" s="21" t="s">
        <x:v>5</x:v>
      </x:c>
    </x:row>
    <x:row r="23" spans="2:14" x14ac:dyDescent="0.35">
      <x:c r="B23" s="19" t="s">
        <x:v>313</x:v>
      </x:c>
      <x:c r="C23" s="22">
        <x:v>31</x:v>
      </x:c>
      <x:c r="D23" s="22">
        <x:v>28</x:v>
      </x:c>
      <x:c r="E23" s="22">
        <x:v>31</x:v>
      </x:c>
      <x:c r="F23" s="22">
        <x:v>30</x:v>
      </x:c>
      <x:c r="G23" s="22">
        <x:v>31</x:v>
      </x:c>
      <x:c r="H23" s="22">
        <x:v>30</x:v>
      </x:c>
      <x:c r="I23" s="22">
        <x:v>31</x:v>
      </x:c>
      <x:c r="J23" s="22">
        <x:v>31</x:v>
      </x:c>
      <x:c r="K23" s="22">
        <x:v>30</x:v>
      </x:c>
      <x:c r="L23" s="22">
        <x:v>31</x:v>
      </x:c>
      <x:c r="M23" s="22">
        <x:v>30</x:v>
      </x:c>
      <x:c r="N23" s="22">
        <x:v>31</x:v>
      </x:c>
    </x:row>
    <x:row r="25" spans="2:14" x14ac:dyDescent="0.35">
      <x:c r="B25" s="11" t="s">
        <x:v>349</x:v>
      </x:c>
      <x:c r="C25" s="18" t="s">
        <x:v>350</x:v>
      </x:c>
    </x:row>
    <x:row r="26" spans="2:14" x14ac:dyDescent="0.35">
      <x:c r="B26" s="19" t="s">
        <x:v>351</x:v>
      </x:c>
      <x:c r="C26" s="20">
        <x:v>0.03</x:v>
      </x:c>
    </x:row>
    <x:row r="27" spans="2:14" x14ac:dyDescent="0.35">
      <x:c r="B27" s="19" t="s">
        <x:v>352</x:v>
      </x:c>
      <x:c r="C27" s="20">
        <x:v>0.04</x:v>
      </x:c>
    </x:row>
    <x:row r="28" spans="2:14" x14ac:dyDescent="0.35">
      <x:c r="B28" s="3"/>
      <x:c r="C28" s="3"/>
    </x:row>
    <x:row r="29" spans="2:14" x14ac:dyDescent="0.35">
      <x:c r="C29" s="2" t="s">
        <x:v>357</x:v>
      </x:c>
    </x:row>
    <x:row r="30" spans="2:14" x14ac:dyDescent="0.35">
      <x:c r="C30" s="7" t="s">
        <x:v>351</x:v>
      </x:c>
      <x:c r="D30" s="47"/>
      <x:c r="E30" s="7" t="s">
        <x:v>352</x:v>
      </x:c>
      <x:c r="F30" s="47"/>
    </x:row>
    <x:row r="31" spans="2:14" x14ac:dyDescent="0.35">
      <x:c r="B31" s="11" t="s">
        <x:v>354</x:v>
      </x:c>
      <x:c r="C31" s="18" t="s">
        <x:v>355</x:v>
      </x:c>
      <x:c r="D31" s="18" t="s">
        <x:v>356</x:v>
      </x:c>
      <x:c r="E31" s="18" t="s">
        <x:v>355</x:v>
      </x:c>
      <x:c r="F31" s="18" t="s">
        <x:v>356</x:v>
      </x:c>
    </x:row>
    <x:row r="32" spans="2:14" x14ac:dyDescent="0.35">
      <x:c r="B32" s="27">
        <x:v>44562</x:v>
      </x:c>
      <x:c r="C32" s="22" t="s">
        <x:v>381</x:v>
      </x:c>
      <x:c r="D32" s="22" t="s">
        <x:v>382</x:v>
      </x:c>
      <x:c r="E32" s="22" t="s">
        <x:v>29</x:v>
      </x:c>
      <x:c r="F32" s="22" t="s">
        <x:v>30</x:v>
      </x:c>
    </x:row>
    <x:row r="33" spans="2:6" x14ac:dyDescent="0.35">
      <x:c r="B33" s="27">
        <x:f>B32+1</x:f>
        <x:v>44563</x:v>
      </x:c>
      <x:c r="C33" s="22" t="s">
        <x:v>381</x:v>
      </x:c>
      <x:c r="D33" s="22" t="s">
        <x:v>383</x:v>
      </x:c>
      <x:c r="E33" s="22" t="s">
        <x:v>29</x:v>
      </x:c>
      <x:c r="F33" s="22" t="s">
        <x:v>31</x:v>
      </x:c>
    </x:row>
    <x:row r="34" spans="2:6" x14ac:dyDescent="0.35">
      <x:c r="B34" s="27">
        <x:f t="shared" ref="B34:B97" si="0">B33+1</x:f>
        <x:v>44564</x:v>
      </x:c>
      <x:c r="C34" s="22" t="s">
        <x:v>381</x:v>
      </x:c>
      <x:c r="D34" s="22" t="s">
        <x:v>384</x:v>
      </x:c>
      <x:c r="E34" s="22" t="s">
        <x:v>29</x:v>
      </x:c>
      <x:c r="F34" s="22" t="s">
        <x:v>32</x:v>
      </x:c>
    </x:row>
    <x:row r="35" spans="2:6" x14ac:dyDescent="0.35">
      <x:c r="B35" s="27">
        <x:f t="shared" si="0"/>
        <x:v>44565</x:v>
      </x:c>
      <x:c r="C35" s="22" t="s">
        <x:v>381</x:v>
      </x:c>
      <x:c r="D35" s="22" t="s">
        <x:v>385</x:v>
      </x:c>
      <x:c r="E35" s="22" t="s">
        <x:v>33</x:v>
      </x:c>
      <x:c r="F35" s="22" t="s">
        <x:v>34</x:v>
      </x:c>
    </x:row>
    <x:row r="36" spans="2:6" x14ac:dyDescent="0.35">
      <x:c r="B36" s="27">
        <x:f t="shared" si="0"/>
        <x:v>44566</x:v>
      </x:c>
      <x:c r="C36" s="22" t="s">
        <x:v>386</x:v>
      </x:c>
      <x:c r="D36" s="22" t="s">
        <x:v>387</x:v>
      </x:c>
      <x:c r="E36" s="22" t="s">
        <x:v>33</x:v>
      </x:c>
      <x:c r="F36" s="22" t="s">
        <x:v>34</x:v>
      </x:c>
    </x:row>
    <x:row r="37" spans="2:6" x14ac:dyDescent="0.35">
      <x:c r="B37" s="27">
        <x:f t="shared" si="0"/>
        <x:v>44567</x:v>
      </x:c>
      <x:c r="C37" s="22" t="s">
        <x:v>386</x:v>
      </x:c>
      <x:c r="D37" s="22" t="s">
        <x:v>388</x:v>
      </x:c>
      <x:c r="E37" s="22" t="s">
        <x:v>33</x:v>
      </x:c>
      <x:c r="F37" s="22" t="s">
        <x:v>35</x:v>
      </x:c>
    </x:row>
    <x:row r="38" spans="2:6" x14ac:dyDescent="0.35">
      <x:c r="B38" s="27">
        <x:f t="shared" si="0"/>
        <x:v>44568</x:v>
      </x:c>
      <x:c r="C38" s="22" t="s">
        <x:v>386</x:v>
      </x:c>
      <x:c r="D38" s="22" t="s">
        <x:v>389</x:v>
      </x:c>
      <x:c r="E38" s="22" t="s">
        <x:v>33</x:v>
      </x:c>
      <x:c r="F38" s="22" t="s">
        <x:v>36</x:v>
      </x:c>
    </x:row>
    <x:row r="39" spans="2:6" x14ac:dyDescent="0.35">
      <x:c r="B39" s="27">
        <x:f t="shared" si="0"/>
        <x:v>44569</x:v>
      </x:c>
      <x:c r="C39" s="22" t="s">
        <x:v>390</x:v>
      </x:c>
      <x:c r="D39" s="22" t="s">
        <x:v>391</x:v>
      </x:c>
      <x:c r="E39" s="22" t="s">
        <x:v>33</x:v>
      </x:c>
      <x:c r="F39" s="22" t="s">
        <x:v>37</x:v>
      </x:c>
    </x:row>
    <x:row r="40" spans="2:6" x14ac:dyDescent="0.35">
      <x:c r="B40" s="27">
        <x:f t="shared" si="0"/>
        <x:v>44570</x:v>
      </x:c>
      <x:c r="C40" s="22" t="s">
        <x:v>390</x:v>
      </x:c>
      <x:c r="D40" s="22" t="s">
        <x:v>392</x:v>
      </x:c>
      <x:c r="E40" s="22" t="s">
        <x:v>33</x:v>
      </x:c>
      <x:c r="F40" s="22" t="s">
        <x:v>38</x:v>
      </x:c>
    </x:row>
    <x:row r="41" spans="2:6" x14ac:dyDescent="0.35">
      <x:c r="B41" s="27">
        <x:f t="shared" si="0"/>
        <x:v>44571</x:v>
      </x:c>
      <x:c r="C41" s="22" t="s">
        <x:v>393</x:v>
      </x:c>
      <x:c r="D41" s="22" t="s">
        <x:v>394</x:v>
      </x:c>
      <x:c r="E41" s="22" t="s">
        <x:v>33</x:v>
      </x:c>
      <x:c r="F41" s="22" t="s">
        <x:v>39</x:v>
      </x:c>
    </x:row>
    <x:row r="42" spans="2:6" x14ac:dyDescent="0.35">
      <x:c r="B42" s="27">
        <x:f t="shared" si="0"/>
        <x:v>44572</x:v>
      </x:c>
      <x:c r="C42" s="22" t="s">
        <x:v>395</x:v>
      </x:c>
      <x:c r="D42" s="22" t="s">
        <x:v>396</x:v>
      </x:c>
      <x:c r="E42" s="22" t="s">
        <x:v>33</x:v>
      </x:c>
      <x:c r="F42" s="22" t="s">
        <x:v>39</x:v>
      </x:c>
    </x:row>
    <x:row r="43" spans="2:6" x14ac:dyDescent="0.35">
      <x:c r="B43" s="27">
        <x:f t="shared" si="0"/>
        <x:v>44573</x:v>
      </x:c>
      <x:c r="C43" s="22" t="s">
        <x:v>395</x:v>
      </x:c>
      <x:c r="D43" s="22" t="s">
        <x:v>397</x:v>
      </x:c>
      <x:c r="E43" s="22" t="s">
        <x:v>33</x:v>
      </x:c>
      <x:c r="F43" s="22" t="s">
        <x:v>40</x:v>
      </x:c>
    </x:row>
    <x:row r="44" spans="2:6" x14ac:dyDescent="0.35">
      <x:c r="B44" s="27">
        <x:f t="shared" si="0"/>
        <x:v>44574</x:v>
      </x:c>
      <x:c r="C44" s="22" t="s">
        <x:v>398</x:v>
      </x:c>
      <x:c r="D44" s="22" t="s">
        <x:v>399</x:v>
      </x:c>
      <x:c r="E44" s="22" t="s">
        <x:v>33</x:v>
      </x:c>
      <x:c r="F44" s="22" t="s">
        <x:v>41</x:v>
      </x:c>
    </x:row>
    <x:row r="45" spans="2:6" x14ac:dyDescent="0.35">
      <x:c r="B45" s="27">
        <x:f t="shared" si="0"/>
        <x:v>44575</x:v>
      </x:c>
      <x:c r="C45" s="22" t="s">
        <x:v>400</x:v>
      </x:c>
      <x:c r="D45" s="22" t="s">
        <x:v>401</x:v>
      </x:c>
      <x:c r="E45" s="22" t="s">
        <x:v>29</x:v>
      </x:c>
      <x:c r="F45" s="22" t="s">
        <x:v>42</x:v>
      </x:c>
    </x:row>
    <x:row r="46" spans="2:6" x14ac:dyDescent="0.35">
      <x:c r="B46" s="27">
        <x:f t="shared" si="0"/>
        <x:v>44576</x:v>
      </x:c>
      <x:c r="C46" s="22" t="s">
        <x:v>402</x:v>
      </x:c>
      <x:c r="D46" s="22" t="s">
        <x:v>403</x:v>
      </x:c>
      <x:c r="E46" s="22" t="s">
        <x:v>29</x:v>
      </x:c>
      <x:c r="F46" s="22" t="s">
        <x:v>43</x:v>
      </x:c>
    </x:row>
    <x:row r="47" spans="2:6" x14ac:dyDescent="0.35">
      <x:c r="B47" s="27">
        <x:f t="shared" si="0"/>
        <x:v>44577</x:v>
      </x:c>
      <x:c r="C47" s="22" t="s">
        <x:v>402</x:v>
      </x:c>
      <x:c r="D47" s="22" t="s">
        <x:v>404</x:v>
      </x:c>
      <x:c r="E47" s="22" t="s">
        <x:v>29</x:v>
      </x:c>
      <x:c r="F47" s="22" t="s">
        <x:v>44</x:v>
      </x:c>
    </x:row>
    <x:row r="48" spans="2:6" x14ac:dyDescent="0.35">
      <x:c r="B48" s="27">
        <x:f t="shared" si="0"/>
        <x:v>44578</x:v>
      </x:c>
      <x:c r="C48" s="22" t="s">
        <x:v>405</x:v>
      </x:c>
      <x:c r="D48" s="22" t="s">
        <x:v>406</x:v>
      </x:c>
      <x:c r="E48" s="22" t="s">
        <x:v>29</x:v>
      </x:c>
      <x:c r="F48" s="22" t="s">
        <x:v>45</x:v>
      </x:c>
    </x:row>
    <x:row r="49" spans="2:6" x14ac:dyDescent="0.35">
      <x:c r="B49" s="27">
        <x:f t="shared" si="0"/>
        <x:v>44579</x:v>
      </x:c>
      <x:c r="C49" s="22" t="s">
        <x:v>407</x:v>
      </x:c>
      <x:c r="D49" s="22" t="s">
        <x:v>408</x:v>
      </x:c>
      <x:c r="E49" s="22" t="s">
        <x:v>46</x:v>
      </x:c>
      <x:c r="F49" s="22" t="s">
        <x:v>47</x:v>
      </x:c>
    </x:row>
    <x:row r="50" spans="2:6" x14ac:dyDescent="0.35">
      <x:c r="B50" s="27">
        <x:f t="shared" si="0"/>
        <x:v>44580</x:v>
      </x:c>
      <x:c r="C50" s="22" t="s">
        <x:v>409</x:v>
      </x:c>
      <x:c r="D50" s="22" t="s">
        <x:v>410</x:v>
      </x:c>
      <x:c r="E50" s="22" t="s">
        <x:v>46</x:v>
      </x:c>
      <x:c r="F50" s="22" t="s">
        <x:v>48</x:v>
      </x:c>
    </x:row>
    <x:row r="51" spans="2:6" x14ac:dyDescent="0.35">
      <x:c r="B51" s="27">
        <x:f t="shared" si="0"/>
        <x:v>44581</x:v>
      </x:c>
      <x:c r="C51" s="22" t="s">
        <x:v>411</x:v>
      </x:c>
      <x:c r="D51" s="22" t="s">
        <x:v>412</x:v>
      </x:c>
      <x:c r="E51" s="22" t="s">
        <x:v>46</x:v>
      </x:c>
      <x:c r="F51" s="22" t="s">
        <x:v>48</x:v>
      </x:c>
    </x:row>
    <x:row r="52" spans="2:6" x14ac:dyDescent="0.35">
      <x:c r="B52" s="27">
        <x:f t="shared" si="0"/>
        <x:v>44582</x:v>
      </x:c>
      <x:c r="C52" s="22" t="s">
        <x:v>413</x:v>
      </x:c>
      <x:c r="D52" s="22" t="s">
        <x:v>414</x:v>
      </x:c>
      <x:c r="E52" s="22" t="s">
        <x:v>49</x:v>
      </x:c>
      <x:c r="F52" s="22" t="s">
        <x:v>50</x:v>
      </x:c>
    </x:row>
    <x:row r="53" spans="2:6" x14ac:dyDescent="0.35">
      <x:c r="B53" s="27">
        <x:f t="shared" si="0"/>
        <x:v>44583</x:v>
      </x:c>
      <x:c r="C53" s="22" t="s">
        <x:v>415</x:v>
      </x:c>
      <x:c r="D53" s="22" t="s">
        <x:v>416</x:v>
      </x:c>
      <x:c r="E53" s="22" t="s">
        <x:v>49</x:v>
      </x:c>
      <x:c r="F53" s="22" t="s">
        <x:v>51</x:v>
      </x:c>
    </x:row>
    <x:row r="54" spans="2:6" x14ac:dyDescent="0.35">
      <x:c r="B54" s="27">
        <x:f t="shared" si="0"/>
        <x:v>44584</x:v>
      </x:c>
      <x:c r="C54" s="22" t="s">
        <x:v>417</x:v>
      </x:c>
      <x:c r="D54" s="22" t="s">
        <x:v>418</x:v>
      </x:c>
      <x:c r="E54" s="22" t="s">
        <x:v>49</x:v>
      </x:c>
      <x:c r="F54" s="22" t="s">
        <x:v>52</x:v>
      </x:c>
    </x:row>
    <x:row r="55" spans="2:6" x14ac:dyDescent="0.35">
      <x:c r="B55" s="27">
        <x:f t="shared" si="0"/>
        <x:v>44585</x:v>
      </x:c>
      <x:c r="C55" s="22" t="s">
        <x:v>419</x:v>
      </x:c>
      <x:c r="D55" s="22" t="s">
        <x:v>420</x:v>
      </x:c>
      <x:c r="E55" s="22" t="s">
        <x:v>53</x:v>
      </x:c>
      <x:c r="F55" s="22" t="s">
        <x:v>54</x:v>
      </x:c>
    </x:row>
    <x:row r="56" spans="2:6" x14ac:dyDescent="0.35">
      <x:c r="B56" s="27">
        <x:f t="shared" si="0"/>
        <x:v>44586</x:v>
      </x:c>
      <x:c r="C56" s="22" t="s">
        <x:v>421</x:v>
      </x:c>
      <x:c r="D56" s="22" t="s">
        <x:v>422</x:v>
      </x:c>
      <x:c r="E56" s="22" t="s">
        <x:v>53</x:v>
      </x:c>
      <x:c r="F56" s="22" t="s">
        <x:v>55</x:v>
      </x:c>
    </x:row>
    <x:row r="57" spans="2:6" x14ac:dyDescent="0.35">
      <x:c r="B57" s="27">
        <x:f t="shared" si="0"/>
        <x:v>44587</x:v>
      </x:c>
      <x:c r="C57" s="22" t="s">
        <x:v>423</x:v>
      </x:c>
      <x:c r="D57" s="22" t="s">
        <x:v>424</x:v>
      </x:c>
      <x:c r="E57" s="22" t="s">
        <x:v>56</x:v>
      </x:c>
      <x:c r="F57" s="22" t="s">
        <x:v>57</x:v>
      </x:c>
    </x:row>
    <x:row r="58" spans="2:6" x14ac:dyDescent="0.35">
      <x:c r="B58" s="27">
        <x:f t="shared" si="0"/>
        <x:v>44588</x:v>
      </x:c>
      <x:c r="C58" s="22" t="s">
        <x:v>425</x:v>
      </x:c>
      <x:c r="D58" s="22" t="s">
        <x:v>426</x:v>
      </x:c>
      <x:c r="E58" s="22" t="s">
        <x:v>56</x:v>
      </x:c>
      <x:c r="F58" s="22" t="s">
        <x:v>58</x:v>
      </x:c>
    </x:row>
    <x:row r="59" spans="2:6" x14ac:dyDescent="0.35">
      <x:c r="B59" s="27">
        <x:f t="shared" si="0"/>
        <x:v>44589</x:v>
      </x:c>
      <x:c r="C59" s="22" t="s">
        <x:v>427</x:v>
      </x:c>
      <x:c r="D59" s="22" t="s">
        <x:v>428</x:v>
      </x:c>
      <x:c r="E59" s="22" t="s">
        <x:v>59</x:v>
      </x:c>
      <x:c r="F59" s="22" t="s">
        <x:v>60</x:v>
      </x:c>
    </x:row>
    <x:row r="60" spans="2:6" x14ac:dyDescent="0.35">
      <x:c r="B60" s="27">
        <x:f t="shared" si="0"/>
        <x:v>44590</x:v>
      </x:c>
      <x:c r="C60" s="22" t="s">
        <x:v>429</x:v>
      </x:c>
      <x:c r="D60" s="22" t="s">
        <x:v>430</x:v>
      </x:c>
      <x:c r="E60" s="22" t="s">
        <x:v>59</x:v>
      </x:c>
      <x:c r="F60" s="22" t="s">
        <x:v>61</x:v>
      </x:c>
    </x:row>
    <x:row r="61" spans="2:6" x14ac:dyDescent="0.35">
      <x:c r="B61" s="27">
        <x:f t="shared" si="0"/>
        <x:v>44591</x:v>
      </x:c>
      <x:c r="C61" s="22" t="s">
        <x:v>431</x:v>
      </x:c>
      <x:c r="D61" s="22" t="s">
        <x:v>432</x:v>
      </x:c>
      <x:c r="E61" s="22" t="s">
        <x:v>62</x:v>
      </x:c>
      <x:c r="F61" s="22" t="s">
        <x:v>63</x:v>
      </x:c>
    </x:row>
    <x:row r="62" spans="2:6" x14ac:dyDescent="0.35">
      <x:c r="B62" s="27">
        <x:f t="shared" si="0"/>
        <x:v>44592</x:v>
      </x:c>
      <x:c r="C62" s="22" t="s">
        <x:v>433</x:v>
      </x:c>
      <x:c r="D62" s="22" t="s">
        <x:v>434</x:v>
      </x:c>
      <x:c r="E62" s="22" t="s">
        <x:v>64</x:v>
      </x:c>
      <x:c r="F62" s="22" t="s">
        <x:v>65</x:v>
      </x:c>
    </x:row>
    <x:row r="63" spans="2:6" x14ac:dyDescent="0.35">
      <x:c r="B63" s="27">
        <x:f t="shared" si="0"/>
        <x:v>44593</x:v>
      </x:c>
      <x:c r="C63" s="22" t="s">
        <x:v>435</x:v>
      </x:c>
      <x:c r="D63" s="22" t="s">
        <x:v>436</x:v>
      </x:c>
      <x:c r="E63" s="22" t="s">
        <x:v>64</x:v>
      </x:c>
      <x:c r="F63" s="22" t="s">
        <x:v>66</x:v>
      </x:c>
    </x:row>
    <x:row r="64" spans="2:6" x14ac:dyDescent="0.35">
      <x:c r="B64" s="27">
        <x:f t="shared" si="0"/>
        <x:v>44594</x:v>
      </x:c>
      <x:c r="C64" s="22" t="s">
        <x:v>437</x:v>
      </x:c>
      <x:c r="D64" s="22" t="s">
        <x:v>438</x:v>
      </x:c>
      <x:c r="E64" s="22" t="s">
        <x:v>67</x:v>
      </x:c>
      <x:c r="F64" s="22" t="s">
        <x:v>68</x:v>
      </x:c>
    </x:row>
    <x:row r="65" spans="2:6" x14ac:dyDescent="0.35">
      <x:c r="B65" s="27">
        <x:f t="shared" si="0"/>
        <x:v>44595</x:v>
      </x:c>
      <x:c r="C65" s="22" t="s">
        <x:v>439</x:v>
      </x:c>
      <x:c r="D65" s="22" t="s">
        <x:v>440</x:v>
      </x:c>
      <x:c r="E65" s="22" t="s">
        <x:v>69</x:v>
      </x:c>
      <x:c r="F65" s="22" t="s">
        <x:v>68</x:v>
      </x:c>
    </x:row>
    <x:row r="66" spans="2:6" x14ac:dyDescent="0.35">
      <x:c r="B66" s="27">
        <x:f t="shared" si="0"/>
        <x:v>44596</x:v>
      </x:c>
      <x:c r="C66" s="22" t="s">
        <x:v>441</x:v>
      </x:c>
      <x:c r="D66" s="22" t="s">
        <x:v>442</x:v>
      </x:c>
      <x:c r="E66" s="22" t="s">
        <x:v>69</x:v>
      </x:c>
      <x:c r="F66" s="22" t="s">
        <x:v>70</x:v>
      </x:c>
    </x:row>
    <x:row r="67" spans="2:6" x14ac:dyDescent="0.35">
      <x:c r="B67" s="27">
        <x:f t="shared" si="0"/>
        <x:v>44597</x:v>
      </x:c>
      <x:c r="C67" s="22" t="s">
        <x:v>443</x:v>
      </x:c>
      <x:c r="D67" s="22" t="s">
        <x:v>444</x:v>
      </x:c>
      <x:c r="E67" s="22" t="s">
        <x:v>71</x:v>
      </x:c>
      <x:c r="F67" s="22" t="s">
        <x:v>72</x:v>
      </x:c>
    </x:row>
    <x:row r="68" spans="2:6" x14ac:dyDescent="0.35">
      <x:c r="B68" s="27">
        <x:f t="shared" si="0"/>
        <x:v>44598</x:v>
      </x:c>
      <x:c r="C68" s="22" t="s">
        <x:v>445</x:v>
      </x:c>
      <x:c r="D68" s="22" t="s">
        <x:v>446</x:v>
      </x:c>
      <x:c r="E68" s="22" t="s">
        <x:v>73</x:v>
      </x:c>
      <x:c r="F68" s="22" t="s">
        <x:v>74</x:v>
      </x:c>
    </x:row>
    <x:row r="69" spans="2:6" x14ac:dyDescent="0.35">
      <x:c r="B69" s="27">
        <x:f t="shared" si="0"/>
        <x:v>44599</x:v>
      </x:c>
      <x:c r="C69" s="22" t="s">
        <x:v>447</x:v>
      </x:c>
      <x:c r="D69" s="22" t="s">
        <x:v>448</x:v>
      </x:c>
      <x:c r="E69" s="22" t="s">
        <x:v>75</x:v>
      </x:c>
      <x:c r="F69" s="22" t="s">
        <x:v>76</x:v>
      </x:c>
    </x:row>
    <x:row r="70" spans="2:6" x14ac:dyDescent="0.35">
      <x:c r="B70" s="27">
        <x:f t="shared" si="0"/>
        <x:v>44600</x:v>
      </x:c>
      <x:c r="C70" s="22" t="s">
        <x:v>449</x:v>
      </x:c>
      <x:c r="D70" s="22" t="s">
        <x:v>450</x:v>
      </x:c>
      <x:c r="E70" s="22" t="s">
        <x:v>77</x:v>
      </x:c>
      <x:c r="F70" s="22" t="s">
        <x:v>78</x:v>
      </x:c>
    </x:row>
    <x:row r="71" spans="2:6" x14ac:dyDescent="0.35">
      <x:c r="B71" s="27">
        <x:f t="shared" si="0"/>
        <x:v>44601</x:v>
      </x:c>
      <x:c r="C71" s="22" t="s">
        <x:v>451</x:v>
      </x:c>
      <x:c r="D71" s="22" t="s">
        <x:v>452</x:v>
      </x:c>
      <x:c r="E71" s="22" t="s">
        <x:v>77</x:v>
      </x:c>
      <x:c r="F71" s="22" t="s">
        <x:v>79</x:v>
      </x:c>
    </x:row>
    <x:row r="72" spans="2:6" x14ac:dyDescent="0.35">
      <x:c r="B72" s="27">
        <x:f t="shared" si="0"/>
        <x:v>44602</x:v>
      </x:c>
      <x:c r="C72" s="22" t="s">
        <x:v>453</x:v>
      </x:c>
      <x:c r="D72" s="22" t="s">
        <x:v>454</x:v>
      </x:c>
      <x:c r="E72" s="22" t="s">
        <x:v>80</x:v>
      </x:c>
      <x:c r="F72" s="22" t="s">
        <x:v>81</x:v>
      </x:c>
    </x:row>
    <x:row r="73" spans="2:6" x14ac:dyDescent="0.35">
      <x:c r="B73" s="27">
        <x:f t="shared" si="0"/>
        <x:v>44603</x:v>
      </x:c>
      <x:c r="C73" s="22" t="s">
        <x:v>455</x:v>
      </x:c>
      <x:c r="D73" s="22" t="s">
        <x:v>456</x:v>
      </x:c>
      <x:c r="E73" s="22" t="s">
        <x:v>82</x:v>
      </x:c>
      <x:c r="F73" s="22" t="s">
        <x:v>83</x:v>
      </x:c>
    </x:row>
    <x:row r="74" spans="2:6" x14ac:dyDescent="0.35">
      <x:c r="B74" s="27">
        <x:f t="shared" si="0"/>
        <x:v>44604</x:v>
      </x:c>
      <x:c r="C74" s="22" t="s">
        <x:v>457</x:v>
      </x:c>
      <x:c r="D74" s="22" t="s">
        <x:v>458</x:v>
      </x:c>
      <x:c r="E74" s="22" t="s">
        <x:v>84</x:v>
      </x:c>
      <x:c r="F74" s="22" t="s">
        <x:v>85</x:v>
      </x:c>
    </x:row>
    <x:row r="75" spans="2:6" x14ac:dyDescent="0.35">
      <x:c r="B75" s="27">
        <x:f t="shared" si="0"/>
        <x:v>44605</x:v>
      </x:c>
      <x:c r="C75" s="22" t="s">
        <x:v>459</x:v>
      </x:c>
      <x:c r="D75" s="22" t="s">
        <x:v>460</x:v>
      </x:c>
      <x:c r="E75" s="22" t="s">
        <x:v>86</x:v>
      </x:c>
      <x:c r="F75" s="22" t="s">
        <x:v>87</x:v>
      </x:c>
    </x:row>
    <x:row r="76" spans="2:6" x14ac:dyDescent="0.35">
      <x:c r="B76" s="27">
        <x:f t="shared" si="0"/>
        <x:v>44606</x:v>
      </x:c>
      <x:c r="C76" s="22" t="s">
        <x:v>461</x:v>
      </x:c>
      <x:c r="D76" s="22" t="s">
        <x:v>462</x:v>
      </x:c>
      <x:c r="E76" s="22" t="s">
        <x:v>88</x:v>
      </x:c>
      <x:c r="F76" s="22" t="s">
        <x:v>87</x:v>
      </x:c>
    </x:row>
    <x:row r="77" spans="2:6" x14ac:dyDescent="0.35">
      <x:c r="B77" s="27">
        <x:f t="shared" si="0"/>
        <x:v>44607</x:v>
      </x:c>
      <x:c r="C77" s="22" t="s">
        <x:v>463</x:v>
      </x:c>
      <x:c r="D77" s="22" t="s">
        <x:v>464</x:v>
      </x:c>
      <x:c r="E77" s="22" t="s">
        <x:v>89</x:v>
      </x:c>
      <x:c r="F77" s="22" t="s">
        <x:v>90</x:v>
      </x:c>
    </x:row>
    <x:row r="78" spans="2:6" x14ac:dyDescent="0.35">
      <x:c r="B78" s="27">
        <x:f t="shared" si="0"/>
        <x:v>44608</x:v>
      </x:c>
      <x:c r="C78" s="22" t="s">
        <x:v>465</x:v>
      </x:c>
      <x:c r="D78" s="22" t="s">
        <x:v>466</x:v>
      </x:c>
      <x:c r="E78" s="22" t="s">
        <x:v>91</x:v>
      </x:c>
      <x:c r="F78" s="22" t="s">
        <x:v>92</x:v>
      </x:c>
    </x:row>
    <x:row r="79" spans="2:6" x14ac:dyDescent="0.35">
      <x:c r="B79" s="27">
        <x:f t="shared" si="0"/>
        <x:v>44609</x:v>
      </x:c>
      <x:c r="C79" s="22" t="s">
        <x:v>467</x:v>
      </x:c>
      <x:c r="D79" s="22" t="s">
        <x:v>468</x:v>
      </x:c>
      <x:c r="E79" s="22" t="s">
        <x:v>93</x:v>
      </x:c>
      <x:c r="F79" s="22" t="s">
        <x:v>94</x:v>
      </x:c>
    </x:row>
    <x:row r="80" spans="2:6" x14ac:dyDescent="0.35">
      <x:c r="B80" s="27">
        <x:f t="shared" si="0"/>
        <x:v>44610</x:v>
      </x:c>
      <x:c r="C80" s="22" t="s">
        <x:v>469</x:v>
      </x:c>
      <x:c r="D80" s="22" t="s">
        <x:v>470</x:v>
      </x:c>
      <x:c r="E80" s="22" t="s">
        <x:v>95</x:v>
      </x:c>
      <x:c r="F80" s="22" t="s">
        <x:v>96</x:v>
      </x:c>
    </x:row>
    <x:row r="81" spans="2:6" x14ac:dyDescent="0.35">
      <x:c r="B81" s="27">
        <x:f t="shared" si="0"/>
        <x:v>44611</x:v>
      </x:c>
      <x:c r="C81" s="22" t="s">
        <x:v>471</x:v>
      </x:c>
      <x:c r="D81" s="22" t="s">
        <x:v>472</x:v>
      </x:c>
      <x:c r="E81" s="22" t="s">
        <x:v>97</x:v>
      </x:c>
      <x:c r="F81" s="22" t="s">
        <x:v>98</x:v>
      </x:c>
    </x:row>
    <x:row r="82" spans="2:6" x14ac:dyDescent="0.35">
      <x:c r="B82" s="27">
        <x:f t="shared" si="0"/>
        <x:v>44612</x:v>
      </x:c>
      <x:c r="C82" s="22" t="s">
        <x:v>473</x:v>
      </x:c>
      <x:c r="D82" s="22" t="s">
        <x:v>474</x:v>
      </x:c>
      <x:c r="E82" s="22" t="s">
        <x:v>99</x:v>
      </x:c>
      <x:c r="F82" s="22" t="s">
        <x:v>98</x:v>
      </x:c>
    </x:row>
    <x:row r="83" spans="2:6" x14ac:dyDescent="0.35">
      <x:c r="B83" s="27">
        <x:f t="shared" si="0"/>
        <x:v>44613</x:v>
      </x:c>
      <x:c r="C83" s="22" t="s">
        <x:v>475</x:v>
      </x:c>
      <x:c r="D83" s="22" t="s">
        <x:v>476</x:v>
      </x:c>
      <x:c r="E83" s="22" t="s">
        <x:v>100</x:v>
      </x:c>
      <x:c r="F83" s="22" t="s">
        <x:v>101</x:v>
      </x:c>
    </x:row>
    <x:row r="84" spans="2:6" x14ac:dyDescent="0.35">
      <x:c r="B84" s="27">
        <x:f t="shared" si="0"/>
        <x:v>44614</x:v>
      </x:c>
      <x:c r="C84" s="22" t="s">
        <x:v>477</x:v>
      </x:c>
      <x:c r="D84" s="22" t="s">
        <x:v>478</x:v>
      </x:c>
      <x:c r="E84" s="22" t="s">
        <x:v>102</x:v>
      </x:c>
      <x:c r="F84" s="22" t="s">
        <x:v>103</x:v>
      </x:c>
    </x:row>
    <x:row r="85" spans="2:6" x14ac:dyDescent="0.35">
      <x:c r="B85" s="27">
        <x:f t="shared" si="0"/>
        <x:v>44615</x:v>
      </x:c>
      <x:c r="C85" s="22" t="s">
        <x:v>479</x:v>
      </x:c>
      <x:c r="D85" s="22" t="s">
        <x:v>480</x:v>
      </x:c>
      <x:c r="E85" s="22" t="s">
        <x:v>104</x:v>
      </x:c>
      <x:c r="F85" s="22" t="s">
        <x:v>105</x:v>
      </x:c>
    </x:row>
    <x:row r="86" spans="2:6" x14ac:dyDescent="0.35">
      <x:c r="B86" s="27">
        <x:f t="shared" si="0"/>
        <x:v>44616</x:v>
      </x:c>
      <x:c r="C86" s="22" t="s">
        <x:v>481</x:v>
      </x:c>
      <x:c r="D86" s="22" t="s">
        <x:v>482</x:v>
      </x:c>
      <x:c r="E86" s="22" t="s">
        <x:v>106</x:v>
      </x:c>
      <x:c r="F86" s="22" t="s">
        <x:v>107</x:v>
      </x:c>
    </x:row>
    <x:row r="87" spans="2:6" x14ac:dyDescent="0.35">
      <x:c r="B87" s="27">
        <x:f t="shared" si="0"/>
        <x:v>44617</x:v>
      </x:c>
      <x:c r="C87" s="22" t="s">
        <x:v>483</x:v>
      </x:c>
      <x:c r="D87" s="22" t="s">
        <x:v>484</x:v>
      </x:c>
      <x:c r="E87" s="22" t="s">
        <x:v>108</x:v>
      </x:c>
      <x:c r="F87" s="22" t="s">
        <x:v>109</x:v>
      </x:c>
    </x:row>
    <x:row r="88" spans="2:6" x14ac:dyDescent="0.35">
      <x:c r="B88" s="27">
        <x:f t="shared" si="0"/>
        <x:v>44618</x:v>
      </x:c>
      <x:c r="C88" s="22" t="s">
        <x:v>485</x:v>
      </x:c>
      <x:c r="D88" s="22" t="s">
        <x:v>486</x:v>
      </x:c>
      <x:c r="E88" s="22" t="s">
        <x:v>110</x:v>
      </x:c>
      <x:c r="F88" s="22" t="s">
        <x:v>109</x:v>
      </x:c>
    </x:row>
    <x:row r="89" spans="2:6" x14ac:dyDescent="0.35">
      <x:c r="B89" s="27">
        <x:f t="shared" si="0"/>
        <x:v>44619</x:v>
      </x:c>
      <x:c r="C89" s="22" t="s">
        <x:v>487</x:v>
      </x:c>
      <x:c r="D89" s="22" t="s">
        <x:v>488</x:v>
      </x:c>
      <x:c r="E89" s="22" t="s">
        <x:v>111</x:v>
      </x:c>
      <x:c r="F89" s="22" t="s">
        <x:v>112</x:v>
      </x:c>
    </x:row>
    <x:row r="90" spans="2:6" x14ac:dyDescent="0.35">
      <x:c r="B90" s="27">
        <x:f t="shared" si="0"/>
        <x:v>44620</x:v>
      </x:c>
      <x:c r="C90" s="22" t="s">
        <x:v>489</x:v>
      </x:c>
      <x:c r="D90" s="22" t="s">
        <x:v>490</x:v>
      </x:c>
      <x:c r="E90" s="22" t="s">
        <x:v>113</x:v>
      </x:c>
      <x:c r="F90" s="22" t="s">
        <x:v>114</x:v>
      </x:c>
    </x:row>
    <x:row r="91" spans="2:6" x14ac:dyDescent="0.35">
      <x:c r="B91" s="27">
        <x:f t="shared" si="0"/>
        <x:v>44621</x:v>
      </x:c>
      <x:c r="C91" s="22" t="s">
        <x:v>491</x:v>
      </x:c>
      <x:c r="D91" s="22" t="s">
        <x:v>492</x:v>
      </x:c>
      <x:c r="E91" s="22" t="s">
        <x:v>115</x:v>
      </x:c>
      <x:c r="F91" s="22" t="s">
        <x:v>116</x:v>
      </x:c>
    </x:row>
    <x:row r="92" spans="2:6" x14ac:dyDescent="0.35">
      <x:c r="B92" s="27">
        <x:f t="shared" si="0"/>
        <x:v>44622</x:v>
      </x:c>
      <x:c r="C92" s="22" t="s">
        <x:v>493</x:v>
      </x:c>
      <x:c r="D92" s="22" t="s">
        <x:v>494</x:v>
      </x:c>
      <x:c r="E92" s="22" t="s">
        <x:v>117</x:v>
      </x:c>
      <x:c r="F92" s="22" t="s">
        <x:v>118</x:v>
      </x:c>
    </x:row>
    <x:row r="93" spans="2:6" x14ac:dyDescent="0.35">
      <x:c r="B93" s="27">
        <x:f t="shared" si="0"/>
        <x:v>44623</x:v>
      </x:c>
      <x:c r="C93" s="22" t="s">
        <x:v>495</x:v>
      </x:c>
      <x:c r="D93" s="22" t="s">
        <x:v>496</x:v>
      </x:c>
      <x:c r="E93" s="22" t="s">
        <x:v>119</x:v>
      </x:c>
      <x:c r="F93" s="22" t="s">
        <x:v>118</x:v>
      </x:c>
    </x:row>
    <x:row r="94" spans="2:6" x14ac:dyDescent="0.35">
      <x:c r="B94" s="27">
        <x:f t="shared" si="0"/>
        <x:v>44624</x:v>
      </x:c>
      <x:c r="C94" s="22" t="s">
        <x:v>497</x:v>
      </x:c>
      <x:c r="D94" s="22" t="s">
        <x:v>498</x:v>
      </x:c>
      <x:c r="E94" s="22" t="s">
        <x:v>120</x:v>
      </x:c>
      <x:c r="F94" s="22" t="s">
        <x:v>121</x:v>
      </x:c>
    </x:row>
    <x:row r="95" spans="2:6" x14ac:dyDescent="0.35">
      <x:c r="B95" s="27">
        <x:f t="shared" si="0"/>
        <x:v>44625</x:v>
      </x:c>
      <x:c r="C95" s="22" t="s">
        <x:v>499</x:v>
      </x:c>
      <x:c r="D95" s="22" t="s">
        <x:v>500</x:v>
      </x:c>
      <x:c r="E95" s="22" t="s">
        <x:v>122</x:v>
      </x:c>
      <x:c r="F95" s="22" t="s">
        <x:v>123</x:v>
      </x:c>
    </x:row>
    <x:row r="96" spans="2:6" x14ac:dyDescent="0.35">
      <x:c r="B96" s="27">
        <x:f t="shared" si="0"/>
        <x:v>44626</x:v>
      </x:c>
      <x:c r="C96" s="22" t="s">
        <x:v>501</x:v>
      </x:c>
      <x:c r="D96" s="22" t="s">
        <x:v>502</x:v>
      </x:c>
      <x:c r="E96" s="22" t="s">
        <x:v>124</x:v>
      </x:c>
      <x:c r="F96" s="22" t="s">
        <x:v>125</x:v>
      </x:c>
    </x:row>
    <x:row r="97" spans="2:6" x14ac:dyDescent="0.35">
      <x:c r="B97" s="27">
        <x:f t="shared" si="0"/>
        <x:v>44627</x:v>
      </x:c>
      <x:c r="C97" s="22" t="s">
        <x:v>503</x:v>
      </x:c>
      <x:c r="D97" s="22" t="s">
        <x:v>504</x:v>
      </x:c>
      <x:c r="E97" s="22" t="s">
        <x:v>126</x:v>
      </x:c>
      <x:c r="F97" s="22" t="s">
        <x:v>125</x:v>
      </x:c>
    </x:row>
    <x:row r="98" spans="2:6" x14ac:dyDescent="0.35">
      <x:c r="B98" s="27">
        <x:f t="shared" ref="B98:B161" si="1">B97+1</x:f>
        <x:v>44628</x:v>
      </x:c>
      <x:c r="C98" s="22" t="s">
        <x:v>505</x:v>
      </x:c>
      <x:c r="D98" s="22" t="s">
        <x:v>506</x:v>
      </x:c>
      <x:c r="E98" s="22" t="s">
        <x:v>127</x:v>
      </x:c>
      <x:c r="F98" s="22" t="s">
        <x:v>128</x:v>
      </x:c>
    </x:row>
    <x:row r="99" spans="2:6" x14ac:dyDescent="0.35">
      <x:c r="B99" s="27">
        <x:f t="shared" si="1"/>
        <x:v>44629</x:v>
      </x:c>
      <x:c r="C99" s="22" t="s">
        <x:v>507</x:v>
      </x:c>
      <x:c r="D99" s="22" t="s">
        <x:v>508</x:v>
      </x:c>
      <x:c r="E99" s="22" t="s">
        <x:v>129</x:v>
      </x:c>
      <x:c r="F99" s="22" t="s">
        <x:v>130</x:v>
      </x:c>
    </x:row>
    <x:row r="100" spans="2:6" x14ac:dyDescent="0.35">
      <x:c r="B100" s="27">
        <x:f t="shared" si="1"/>
        <x:v>44630</x:v>
      </x:c>
      <x:c r="C100" s="22" t="s">
        <x:v>509</x:v>
      </x:c>
      <x:c r="D100" s="22" t="s">
        <x:v>510</x:v>
      </x:c>
      <x:c r="E100" s="22" t="s">
        <x:v>131</x:v>
      </x:c>
      <x:c r="F100" s="22" t="s">
        <x:v>132</x:v>
      </x:c>
    </x:row>
    <x:row r="101" spans="2:6" x14ac:dyDescent="0.35">
      <x:c r="B101" s="27">
        <x:f t="shared" si="1"/>
        <x:v>44631</x:v>
      </x:c>
      <x:c r="C101" s="22" t="s">
        <x:v>511</x:v>
      </x:c>
      <x:c r="D101" s="22" t="s">
        <x:v>512</x:v>
      </x:c>
      <x:c r="E101" s="22" t="s">
        <x:v>133</x:v>
      </x:c>
      <x:c r="F101" s="22" t="s">
        <x:v>132</x:v>
      </x:c>
    </x:row>
    <x:row r="102" spans="2:6" x14ac:dyDescent="0.35">
      <x:c r="B102" s="27">
        <x:f t="shared" si="1"/>
        <x:v>44632</x:v>
      </x:c>
      <x:c r="C102" s="22" t="s">
        <x:v>513</x:v>
      </x:c>
      <x:c r="D102" s="22" t="s">
        <x:v>514</x:v>
      </x:c>
      <x:c r="E102" s="22" t="s">
        <x:v>134</x:v>
      </x:c>
      <x:c r="F102" s="22" t="s">
        <x:v>135</x:v>
      </x:c>
    </x:row>
    <x:row r="103" spans="2:6" x14ac:dyDescent="0.35">
      <x:c r="B103" s="27">
        <x:f t="shared" si="1"/>
        <x:v>44633</x:v>
      </x:c>
      <x:c r="C103" s="22" t="s">
        <x:v>515</x:v>
      </x:c>
      <x:c r="D103" s="22" t="s">
        <x:v>516</x:v>
      </x:c>
      <x:c r="E103" s="22" t="s">
        <x:v>136</x:v>
      </x:c>
      <x:c r="F103" s="22" t="s">
        <x:v>137</x:v>
      </x:c>
    </x:row>
    <x:row r="104" spans="2:6" x14ac:dyDescent="0.35">
      <x:c r="B104" s="27">
        <x:f t="shared" si="1"/>
        <x:v>44634</x:v>
      </x:c>
      <x:c r="C104" s="22" t="s">
        <x:v>517</x:v>
      </x:c>
      <x:c r="D104" s="22" t="s">
        <x:v>518</x:v>
      </x:c>
      <x:c r="E104" s="22" t="s">
        <x:v>138</x:v>
      </x:c>
      <x:c r="F104" s="22" t="s">
        <x:v>139</x:v>
      </x:c>
    </x:row>
    <x:row r="105" spans="2:6" x14ac:dyDescent="0.35">
      <x:c r="B105" s="27">
        <x:f t="shared" si="1"/>
        <x:v>44635</x:v>
      </x:c>
      <x:c r="C105" s="22" t="s">
        <x:v>519</x:v>
      </x:c>
      <x:c r="D105" s="22" t="s">
        <x:v>520</x:v>
      </x:c>
      <x:c r="E105" s="22" t="s">
        <x:v>140</x:v>
      </x:c>
      <x:c r="F105" s="22" t="s">
        <x:v>139</x:v>
      </x:c>
    </x:row>
    <x:row r="106" spans="2:6" x14ac:dyDescent="0.35">
      <x:c r="B106" s="27">
        <x:f t="shared" si="1"/>
        <x:v>44636</x:v>
      </x:c>
      <x:c r="C106" s="22" t="s">
        <x:v>521</x:v>
      </x:c>
      <x:c r="D106" s="22" t="s">
        <x:v>522</x:v>
      </x:c>
      <x:c r="E106" s="22" t="s">
        <x:v>141</x:v>
      </x:c>
      <x:c r="F106" s="22" t="s">
        <x:v>142</x:v>
      </x:c>
    </x:row>
    <x:row r="107" spans="2:6" x14ac:dyDescent="0.35">
      <x:c r="B107" s="27">
        <x:f t="shared" si="1"/>
        <x:v>44637</x:v>
      </x:c>
      <x:c r="C107" s="22" t="s">
        <x:v>523</x:v>
      </x:c>
      <x:c r="D107" s="22" t="s">
        <x:v>524</x:v>
      </x:c>
      <x:c r="E107" s="22" t="s">
        <x:v>143</x:v>
      </x:c>
      <x:c r="F107" s="22" t="s">
        <x:v>144</x:v>
      </x:c>
    </x:row>
    <x:row r="108" spans="2:6" x14ac:dyDescent="0.35">
      <x:c r="B108" s="27">
        <x:f t="shared" si="1"/>
        <x:v>44638</x:v>
      </x:c>
      <x:c r="C108" s="22" t="s">
        <x:v>525</x:v>
      </x:c>
      <x:c r="D108" s="22" t="s">
        <x:v>526</x:v>
      </x:c>
      <x:c r="E108" s="22" t="s">
        <x:v>145</x:v>
      </x:c>
      <x:c r="F108" s="22" t="s">
        <x:v>144</x:v>
      </x:c>
    </x:row>
    <x:row r="109" spans="2:6" x14ac:dyDescent="0.35">
      <x:c r="B109" s="27">
        <x:f t="shared" si="1"/>
        <x:v>44639</x:v>
      </x:c>
      <x:c r="C109" s="22" t="s">
        <x:v>527</x:v>
      </x:c>
      <x:c r="D109" s="22" t="s">
        <x:v>528</x:v>
      </x:c>
      <x:c r="E109" s="22" t="s">
        <x:v>146</x:v>
      </x:c>
      <x:c r="F109" s="22" t="s">
        <x:v>147</x:v>
      </x:c>
    </x:row>
    <x:row r="110" spans="2:6" x14ac:dyDescent="0.35">
      <x:c r="B110" s="27">
        <x:f t="shared" si="1"/>
        <x:v>44640</x:v>
      </x:c>
      <x:c r="C110" s="22" t="s">
        <x:v>529</x:v>
      </x:c>
      <x:c r="D110" s="22" t="s">
        <x:v>530</x:v>
      </x:c>
      <x:c r="E110" s="22" t="s">
        <x:v>148</x:v>
      </x:c>
      <x:c r="F110" s="22" t="s">
        <x:v>149</x:v>
      </x:c>
    </x:row>
    <x:row r="111" spans="2:6" x14ac:dyDescent="0.35">
      <x:c r="B111" s="27">
        <x:f t="shared" si="1"/>
        <x:v>44641</x:v>
      </x:c>
      <x:c r="C111" s="22" t="s">
        <x:v>531</x:v>
      </x:c>
      <x:c r="D111" s="22" t="s">
        <x:v>532</x:v>
      </x:c>
      <x:c r="E111" s="22" t="s">
        <x:v>150</x:v>
      </x:c>
      <x:c r="F111" s="22" t="s">
        <x:v>151</x:v>
      </x:c>
    </x:row>
    <x:row r="112" spans="2:6" x14ac:dyDescent="0.35">
      <x:c r="B112" s="27">
        <x:f t="shared" si="1"/>
        <x:v>44642</x:v>
      </x:c>
      <x:c r="C112" s="22" t="s">
        <x:v>533</x:v>
      </x:c>
      <x:c r="D112" s="22" t="s">
        <x:v>534</x:v>
      </x:c>
      <x:c r="E112" s="22" t="s">
        <x:v>152</x:v>
      </x:c>
      <x:c r="F112" s="22" t="s">
        <x:v>151</x:v>
      </x:c>
    </x:row>
    <x:row r="113" spans="2:6" x14ac:dyDescent="0.35">
      <x:c r="B113" s="27">
        <x:f t="shared" si="1"/>
        <x:v>44643</x:v>
      </x:c>
      <x:c r="C113" s="22" t="s">
        <x:v>535</x:v>
      </x:c>
      <x:c r="D113" s="22" t="s">
        <x:v>536</x:v>
      </x:c>
      <x:c r="E113" s="22" t="s">
        <x:v>153</x:v>
      </x:c>
      <x:c r="F113" s="22" t="s">
        <x:v>154</x:v>
      </x:c>
    </x:row>
    <x:row r="114" spans="2:6" x14ac:dyDescent="0.35">
      <x:c r="B114" s="27">
        <x:f t="shared" si="1"/>
        <x:v>44644</x:v>
      </x:c>
      <x:c r="C114" s="22" t="s">
        <x:v>537</x:v>
      </x:c>
      <x:c r="D114" s="22" t="s">
        <x:v>538</x:v>
      </x:c>
      <x:c r="E114" s="22" t="s">
        <x:v>155</x:v>
      </x:c>
      <x:c r="F114" s="22" t="s">
        <x:v>156</x:v>
      </x:c>
    </x:row>
    <x:row r="115" spans="2:6" x14ac:dyDescent="0.35">
      <x:c r="B115" s="27">
        <x:f t="shared" si="1"/>
        <x:v>44645</x:v>
      </x:c>
      <x:c r="C115" s="22" t="s">
        <x:v>539</x:v>
      </x:c>
      <x:c r="D115" s="22" t="s">
        <x:v>540</x:v>
      </x:c>
      <x:c r="E115" s="22" t="s">
        <x:v>157</x:v>
      </x:c>
      <x:c r="F115" s="22" t="s">
        <x:v>156</x:v>
      </x:c>
    </x:row>
    <x:row r="116" spans="2:6" x14ac:dyDescent="0.35">
      <x:c r="B116" s="27">
        <x:f t="shared" si="1"/>
        <x:v>44646</x:v>
      </x:c>
      <x:c r="C116" s="22" t="s">
        <x:v>541</x:v>
      </x:c>
      <x:c r="D116" s="22" t="s">
        <x:v>542</x:v>
      </x:c>
      <x:c r="E116" s="22" t="s">
        <x:v>158</x:v>
      </x:c>
      <x:c r="F116" s="22" t="s">
        <x:v>159</x:v>
      </x:c>
    </x:row>
    <x:row r="117" spans="2:6" x14ac:dyDescent="0.35">
      <x:c r="B117" s="27">
        <x:f t="shared" si="1"/>
        <x:v>44647</x:v>
      </x:c>
      <x:c r="C117" s="22" t="s">
        <x:v>543</x:v>
      </x:c>
      <x:c r="D117" s="22" t="s">
        <x:v>544</x:v>
      </x:c>
      <x:c r="E117" s="22" t="s">
        <x:v>160</x:v>
      </x:c>
      <x:c r="F117" s="22" t="s">
        <x:v>161</x:v>
      </x:c>
    </x:row>
    <x:row r="118" spans="2:6" x14ac:dyDescent="0.35">
      <x:c r="B118" s="27">
        <x:f t="shared" si="1"/>
        <x:v>44648</x:v>
      </x:c>
      <x:c r="C118" s="22" t="s">
        <x:v>545</x:v>
      </x:c>
      <x:c r="D118" s="22" t="s">
        <x:v>546</x:v>
      </x:c>
      <x:c r="E118" s="22" t="s">
        <x:v>162</x:v>
      </x:c>
      <x:c r="F118" s="22" t="s">
        <x:v>161</x:v>
      </x:c>
    </x:row>
    <x:row r="119" spans="2:6" x14ac:dyDescent="0.35">
      <x:c r="B119" s="27">
        <x:f t="shared" si="1"/>
        <x:v>44649</x:v>
      </x:c>
      <x:c r="C119" s="22" t="s">
        <x:v>547</x:v>
      </x:c>
      <x:c r="D119" s="22" t="s">
        <x:v>548</x:v>
      </x:c>
      <x:c r="E119" s="22" t="s">
        <x:v>163</x:v>
      </x:c>
      <x:c r="F119" s="22" t="s">
        <x:v>164</x:v>
      </x:c>
    </x:row>
    <x:row r="120" spans="2:6" x14ac:dyDescent="0.35">
      <x:c r="B120" s="27">
        <x:f t="shared" si="1"/>
        <x:v>44650</x:v>
      </x:c>
      <x:c r="C120" s="22" t="s">
        <x:v>549</x:v>
      </x:c>
      <x:c r="D120" s="22" t="s">
        <x:v>550</x:v>
      </x:c>
      <x:c r="E120" s="22" t="s">
        <x:v>165</x:v>
      </x:c>
      <x:c r="F120" s="22" t="s">
        <x:v>166</x:v>
      </x:c>
    </x:row>
    <x:row r="121" spans="2:6" x14ac:dyDescent="0.35">
      <x:c r="B121" s="27">
        <x:f t="shared" si="1"/>
        <x:v>44651</x:v>
      </x:c>
      <x:c r="C121" s="22" t="s">
        <x:v>551</x:v>
      </x:c>
      <x:c r="D121" s="22" t="s">
        <x:v>552</x:v>
      </x:c>
      <x:c r="E121" s="22" t="s">
        <x:v>167</x:v>
      </x:c>
      <x:c r="F121" s="22" t="s">
        <x:v>166</x:v>
      </x:c>
    </x:row>
    <x:row r="122" spans="2:6" x14ac:dyDescent="0.35">
      <x:c r="B122" s="27">
        <x:f t="shared" si="1"/>
        <x:v>44652</x:v>
      </x:c>
      <x:c r="C122" s="22" t="s">
        <x:v>553</x:v>
      </x:c>
      <x:c r="D122" s="22" t="s">
        <x:v>554</x:v>
      </x:c>
      <x:c r="E122" s="22" t="s">
        <x:v>168</x:v>
      </x:c>
      <x:c r="F122" s="22" t="s">
        <x:v>169</x:v>
      </x:c>
    </x:row>
    <x:row r="123" spans="2:6" x14ac:dyDescent="0.35">
      <x:c r="B123" s="27">
        <x:f t="shared" si="1"/>
        <x:v>44653</x:v>
      </x:c>
      <x:c r="C123" s="22" t="s">
        <x:v>555</x:v>
      </x:c>
      <x:c r="D123" s="22" t="s">
        <x:v>556</x:v>
      </x:c>
      <x:c r="E123" s="22" t="s">
        <x:v>170</x:v>
      </x:c>
      <x:c r="F123" s="22" t="s">
        <x:v>171</x:v>
      </x:c>
    </x:row>
    <x:row r="124" spans="2:6" x14ac:dyDescent="0.35">
      <x:c r="B124" s="27">
        <x:f t="shared" si="1"/>
        <x:v>44654</x:v>
      </x:c>
      <x:c r="C124" s="22" t="s">
        <x:v>557</x:v>
      </x:c>
      <x:c r="D124" s="22" t="s">
        <x:v>558</x:v>
      </x:c>
      <x:c r="E124" s="22" t="s">
        <x:v>172</x:v>
      </x:c>
      <x:c r="F124" s="22" t="s">
        <x:v>173</x:v>
      </x:c>
    </x:row>
    <x:row r="125" spans="2:6" x14ac:dyDescent="0.35">
      <x:c r="B125" s="27">
        <x:f t="shared" si="1"/>
        <x:v>44655</x:v>
      </x:c>
      <x:c r="C125" s="22" t="s">
        <x:v>559</x:v>
      </x:c>
      <x:c r="D125" s="22" t="s">
        <x:v>560</x:v>
      </x:c>
      <x:c r="E125" s="22" t="s">
        <x:v>174</x:v>
      </x:c>
      <x:c r="F125" s="22" t="s">
        <x:v>173</x:v>
      </x:c>
    </x:row>
    <x:row r="126" spans="2:6" x14ac:dyDescent="0.35">
      <x:c r="B126" s="27">
        <x:f t="shared" si="1"/>
        <x:v>44656</x:v>
      </x:c>
      <x:c r="C126" s="22" t="s">
        <x:v>561</x:v>
      </x:c>
      <x:c r="D126" s="22" t="s">
        <x:v>562</x:v>
      </x:c>
      <x:c r="E126" s="22" t="s">
        <x:v>175</x:v>
      </x:c>
      <x:c r="F126" s="22" t="s">
        <x:v>176</x:v>
      </x:c>
    </x:row>
    <x:row r="127" spans="2:6" x14ac:dyDescent="0.35">
      <x:c r="B127" s="27">
        <x:f t="shared" si="1"/>
        <x:v>44657</x:v>
      </x:c>
      <x:c r="C127" s="22" t="s">
        <x:v>563</x:v>
      </x:c>
      <x:c r="D127" s="22" t="s">
        <x:v>564</x:v>
      </x:c>
      <x:c r="E127" s="22" t="s">
        <x:v>177</x:v>
      </x:c>
      <x:c r="F127" s="22" t="s">
        <x:v>178</x:v>
      </x:c>
    </x:row>
    <x:row r="128" spans="2:6" x14ac:dyDescent="0.35">
      <x:c r="B128" s="27">
        <x:f t="shared" si="1"/>
        <x:v>44658</x:v>
      </x:c>
      <x:c r="C128" s="22" t="s">
        <x:v>565</x:v>
      </x:c>
      <x:c r="D128" s="22" t="s">
        <x:v>566</x:v>
      </x:c>
      <x:c r="E128" s="22" t="s">
        <x:v>179</x:v>
      </x:c>
      <x:c r="F128" s="22" t="s">
        <x:v>178</x:v>
      </x:c>
    </x:row>
    <x:row r="129" spans="2:6" x14ac:dyDescent="0.35">
      <x:c r="B129" s="27">
        <x:f t="shared" si="1"/>
        <x:v>44659</x:v>
      </x:c>
      <x:c r="C129" s="22" t="s">
        <x:v>567</x:v>
      </x:c>
      <x:c r="D129" s="22" t="s">
        <x:v>568</x:v>
      </x:c>
      <x:c r="E129" s="22" t="s">
        <x:v>180</x:v>
      </x:c>
      <x:c r="F129" s="22" t="s">
        <x:v>181</x:v>
      </x:c>
    </x:row>
    <x:row r="130" spans="2:6" x14ac:dyDescent="0.35">
      <x:c r="B130" s="27">
        <x:f t="shared" si="1"/>
        <x:v>44660</x:v>
      </x:c>
      <x:c r="C130" s="22" t="s">
        <x:v>569</x:v>
      </x:c>
      <x:c r="D130" s="22" t="s">
        <x:v>570</x:v>
      </x:c>
      <x:c r="E130" s="22" t="s">
        <x:v>182</x:v>
      </x:c>
      <x:c r="F130" s="22" t="s">
        <x:v>183</x:v>
      </x:c>
    </x:row>
    <x:row r="131" spans="2:6" x14ac:dyDescent="0.35">
      <x:c r="B131" s="27">
        <x:f t="shared" si="1"/>
        <x:v>44661</x:v>
      </x:c>
      <x:c r="C131" s="22" t="s">
        <x:v>571</x:v>
      </x:c>
      <x:c r="D131" s="22" t="s">
        <x:v>572</x:v>
      </x:c>
      <x:c r="E131" s="22" t="s">
        <x:v>184</x:v>
      </x:c>
      <x:c r="F131" s="22" t="s">
        <x:v>183</x:v>
      </x:c>
    </x:row>
    <x:row r="132" spans="2:6" x14ac:dyDescent="0.35">
      <x:c r="B132" s="27">
        <x:f t="shared" si="1"/>
        <x:v>44662</x:v>
      </x:c>
      <x:c r="C132" s="22" t="s">
        <x:v>573</x:v>
      </x:c>
      <x:c r="D132" s="22" t="s">
        <x:v>574</x:v>
      </x:c>
      <x:c r="E132" s="22" t="s">
        <x:v>185</x:v>
      </x:c>
      <x:c r="F132" s="22" t="s">
        <x:v>186</x:v>
      </x:c>
    </x:row>
    <x:row r="133" spans="2:6" x14ac:dyDescent="0.35">
      <x:c r="B133" s="27">
        <x:f t="shared" si="1"/>
        <x:v>44663</x:v>
      </x:c>
      <x:c r="C133" s="22" t="s">
        <x:v>575</x:v>
      </x:c>
      <x:c r="D133" s="22" t="s">
        <x:v>576</x:v>
      </x:c>
      <x:c r="E133" s="22" t="s">
        <x:v>187</x:v>
      </x:c>
      <x:c r="F133" s="22" t="s">
        <x:v>188</x:v>
      </x:c>
    </x:row>
    <x:row r="134" spans="2:6" x14ac:dyDescent="0.35">
      <x:c r="B134" s="27">
        <x:f t="shared" si="1"/>
        <x:v>44664</x:v>
      </x:c>
      <x:c r="C134" s="22" t="s">
        <x:v>577</x:v>
      </x:c>
      <x:c r="D134" s="22" t="s">
        <x:v>578</x:v>
      </x:c>
      <x:c r="E134" s="22" t="s">
        <x:v>189</x:v>
      </x:c>
      <x:c r="F134" s="22" t="s">
        <x:v>188</x:v>
      </x:c>
    </x:row>
    <x:row r="135" spans="2:6" x14ac:dyDescent="0.35">
      <x:c r="B135" s="27">
        <x:f t="shared" si="1"/>
        <x:v>44665</x:v>
      </x:c>
      <x:c r="C135" s="22" t="s">
        <x:v>579</x:v>
      </x:c>
      <x:c r="D135" s="22" t="s">
        <x:v>580</x:v>
      </x:c>
      <x:c r="E135" s="22" t="s">
        <x:v>190</x:v>
      </x:c>
      <x:c r="F135" s="22" t="s">
        <x:v>191</x:v>
      </x:c>
    </x:row>
    <x:row r="136" spans="2:6" x14ac:dyDescent="0.35">
      <x:c r="B136" s="27">
        <x:f t="shared" si="1"/>
        <x:v>44666</x:v>
      </x:c>
      <x:c r="C136" s="22" t="s">
        <x:v>581</x:v>
      </x:c>
      <x:c r="D136" s="22" t="s">
        <x:v>582</x:v>
      </x:c>
      <x:c r="E136" s="22" t="s">
        <x:v>192</x:v>
      </x:c>
      <x:c r="F136" s="22" t="s">
        <x:v>193</x:v>
      </x:c>
    </x:row>
    <x:row r="137" spans="2:6" x14ac:dyDescent="0.35">
      <x:c r="B137" s="27">
        <x:f t="shared" si="1"/>
        <x:v>44667</x:v>
      </x:c>
      <x:c r="C137" s="22" t="s">
        <x:v>583</x:v>
      </x:c>
      <x:c r="D137" s="22" t="s">
        <x:v>584</x:v>
      </x:c>
      <x:c r="E137" s="22" t="s">
        <x:v>194</x:v>
      </x:c>
      <x:c r="F137" s="22" t="s">
        <x:v>195</x:v>
      </x:c>
    </x:row>
    <x:row r="138" spans="2:6" x14ac:dyDescent="0.35">
      <x:c r="B138" s="27">
        <x:f t="shared" si="1"/>
        <x:v>44668</x:v>
      </x:c>
      <x:c r="C138" s="22" t="s">
        <x:v>585</x:v>
      </x:c>
      <x:c r="D138" s="22" t="s">
        <x:v>586</x:v>
      </x:c>
      <x:c r="E138" s="22" t="s">
        <x:v>196</x:v>
      </x:c>
      <x:c r="F138" s="22" t="s">
        <x:v>195</x:v>
      </x:c>
    </x:row>
    <x:row r="139" spans="2:6" x14ac:dyDescent="0.35">
      <x:c r="B139" s="27">
        <x:f t="shared" si="1"/>
        <x:v>44669</x:v>
      </x:c>
      <x:c r="C139" s="22" t="s">
        <x:v>587</x:v>
      </x:c>
      <x:c r="D139" s="22" t="s">
        <x:v>588</x:v>
      </x:c>
      <x:c r="E139" s="22" t="s">
        <x:v>197</x:v>
      </x:c>
      <x:c r="F139" s="22" t="s">
        <x:v>198</x:v>
      </x:c>
    </x:row>
    <x:row r="140" spans="2:6" x14ac:dyDescent="0.35">
      <x:c r="B140" s="27">
        <x:f t="shared" si="1"/>
        <x:v>44670</x:v>
      </x:c>
      <x:c r="C140" s="22" t="s">
        <x:v>589</x:v>
      </x:c>
      <x:c r="D140" s="22" t="s">
        <x:v>590</x:v>
      </x:c>
      <x:c r="E140" s="22" t="s">
        <x:v>199</x:v>
      </x:c>
      <x:c r="F140" s="22" t="s">
        <x:v>200</x:v>
      </x:c>
    </x:row>
    <x:row r="141" spans="2:6" x14ac:dyDescent="0.35">
      <x:c r="B141" s="27">
        <x:f t="shared" si="1"/>
        <x:v>44671</x:v>
      </x:c>
      <x:c r="C141" s="22" t="s">
        <x:v>591</x:v>
      </x:c>
      <x:c r="D141" s="22" t="s">
        <x:v>592</x:v>
      </x:c>
      <x:c r="E141" s="22" t="s">
        <x:v>201</x:v>
      </x:c>
      <x:c r="F141" s="22" t="s">
        <x:v>200</x:v>
      </x:c>
    </x:row>
    <x:row r="142" spans="2:6" x14ac:dyDescent="0.35">
      <x:c r="B142" s="27">
        <x:f t="shared" si="1"/>
        <x:v>44672</x:v>
      </x:c>
      <x:c r="C142" s="22" t="s">
        <x:v>593</x:v>
      </x:c>
      <x:c r="D142" s="22" t="s">
        <x:v>594</x:v>
      </x:c>
      <x:c r="E142" s="22" t="s">
        <x:v>202</x:v>
      </x:c>
      <x:c r="F142" s="22" t="s">
        <x:v>203</x:v>
      </x:c>
    </x:row>
    <x:row r="143" spans="2:6" x14ac:dyDescent="0.35">
      <x:c r="B143" s="27">
        <x:f t="shared" si="1"/>
        <x:v>44673</x:v>
      </x:c>
      <x:c r="C143" s="22" t="s">
        <x:v>595</x:v>
      </x:c>
      <x:c r="D143" s="22" t="s">
        <x:v>596</x:v>
      </x:c>
      <x:c r="E143" s="22" t="s">
        <x:v>204</x:v>
      </x:c>
      <x:c r="F143" s="22" t="s">
        <x:v>205</x:v>
      </x:c>
    </x:row>
    <x:row r="144" spans="2:6" x14ac:dyDescent="0.35">
      <x:c r="B144" s="27">
        <x:f t="shared" si="1"/>
        <x:v>44674</x:v>
      </x:c>
      <x:c r="C144" s="22" t="s">
        <x:v>597</x:v>
      </x:c>
      <x:c r="D144" s="22" t="s">
        <x:v>598</x:v>
      </x:c>
      <x:c r="E144" s="22" t="s">
        <x:v>206</x:v>
      </x:c>
      <x:c r="F144" s="22" t="s">
        <x:v>205</x:v>
      </x:c>
    </x:row>
    <x:row r="145" spans="2:6" x14ac:dyDescent="0.35">
      <x:c r="B145" s="27">
        <x:f t="shared" si="1"/>
        <x:v>44675</x:v>
      </x:c>
      <x:c r="C145" s="22" t="s">
        <x:v>599</x:v>
      </x:c>
      <x:c r="D145" s="22" t="s">
        <x:v>600</x:v>
      </x:c>
      <x:c r="E145" s="22" t="s">
        <x:v>207</x:v>
      </x:c>
      <x:c r="F145" s="22" t="s">
        <x:v>208</x:v>
      </x:c>
    </x:row>
    <x:row r="146" spans="2:6" x14ac:dyDescent="0.35">
      <x:c r="B146" s="27">
        <x:f t="shared" si="1"/>
        <x:v>44676</x:v>
      </x:c>
      <x:c r="C146" s="22" t="s">
        <x:v>601</x:v>
      </x:c>
      <x:c r="D146" s="22" t="s">
        <x:v>602</x:v>
      </x:c>
      <x:c r="E146" s="22" t="s">
        <x:v>209</x:v>
      </x:c>
      <x:c r="F146" s="22" t="s">
        <x:v>210</x:v>
      </x:c>
    </x:row>
    <x:row r="147" spans="2:6" x14ac:dyDescent="0.35">
      <x:c r="B147" s="27">
        <x:f t="shared" si="1"/>
        <x:v>44677</x:v>
      </x:c>
      <x:c r="C147" s="22" t="s">
        <x:v>603</x:v>
      </x:c>
      <x:c r="D147" s="22" t="s">
        <x:v>604</x:v>
      </x:c>
      <x:c r="E147" s="22" t="s">
        <x:v>211</x:v>
      </x:c>
      <x:c r="F147" s="22" t="s">
        <x:v>212</x:v>
      </x:c>
    </x:row>
    <x:row r="148" spans="2:6" x14ac:dyDescent="0.35">
      <x:c r="B148" s="27">
        <x:f t="shared" si="1"/>
        <x:v>44678</x:v>
      </x:c>
      <x:c r="C148" s="22" t="s">
        <x:v>605</x:v>
      </x:c>
      <x:c r="D148" s="22" t="s">
        <x:v>606</x:v>
      </x:c>
      <x:c r="E148" s="22" t="s">
        <x:v>213</x:v>
      </x:c>
      <x:c r="F148" s="22" t="s">
        <x:v>212</x:v>
      </x:c>
    </x:row>
    <x:row r="149" spans="2:6" x14ac:dyDescent="0.35">
      <x:c r="B149" s="27">
        <x:f t="shared" si="1"/>
        <x:v>44679</x:v>
      </x:c>
      <x:c r="C149" s="22" t="s">
        <x:v>607</x:v>
      </x:c>
      <x:c r="D149" s="22" t="s">
        <x:v>608</x:v>
      </x:c>
      <x:c r="E149" s="22" t="s">
        <x:v>214</x:v>
      </x:c>
      <x:c r="F149" s="22" t="s">
        <x:v>215</x:v>
      </x:c>
    </x:row>
    <x:row r="150" spans="2:6" x14ac:dyDescent="0.35">
      <x:c r="B150" s="27">
        <x:f t="shared" si="1"/>
        <x:v>44680</x:v>
      </x:c>
      <x:c r="C150" s="22" t="s">
        <x:v>609</x:v>
      </x:c>
      <x:c r="D150" s="22" t="s">
        <x:v>610</x:v>
      </x:c>
      <x:c r="E150" s="22" t="s">
        <x:v>216</x:v>
      </x:c>
      <x:c r="F150" s="22" t="s">
        <x:v>217</x:v>
      </x:c>
    </x:row>
    <x:row r="151" spans="2:6" x14ac:dyDescent="0.35">
      <x:c r="B151" s="27">
        <x:f t="shared" si="1"/>
        <x:v>44681</x:v>
      </x:c>
      <x:c r="C151" s="22" t="s">
        <x:v>611</x:v>
      </x:c>
      <x:c r="D151" s="22" t="s">
        <x:v>612</x:v>
      </x:c>
      <x:c r="E151" s="22" t="s">
        <x:v>218</x:v>
      </x:c>
      <x:c r="F151" s="22" t="s">
        <x:v>217</x:v>
      </x:c>
    </x:row>
    <x:row r="152" spans="2:6" x14ac:dyDescent="0.35">
      <x:c r="B152" s="27">
        <x:f t="shared" si="1"/>
        <x:v>44682</x:v>
      </x:c>
      <x:c r="C152" s="22" t="s">
        <x:v>613</x:v>
      </x:c>
      <x:c r="D152" s="22" t="s">
        <x:v>614</x:v>
      </x:c>
      <x:c r="E152" s="22" t="s">
        <x:v>219</x:v>
      </x:c>
      <x:c r="F152" s="22" t="s">
        <x:v>220</x:v>
      </x:c>
    </x:row>
    <x:row r="153" spans="2:6" x14ac:dyDescent="0.35">
      <x:c r="B153" s="27">
        <x:f t="shared" si="1"/>
        <x:v>44683</x:v>
      </x:c>
      <x:c r="C153" s="22" t="s">
        <x:v>615</x:v>
      </x:c>
      <x:c r="D153" s="22" t="s">
        <x:v>616</x:v>
      </x:c>
      <x:c r="E153" s="22" t="s">
        <x:v>219</x:v>
      </x:c>
      <x:c r="F153" s="22" t="s">
        <x:v>221</x:v>
      </x:c>
    </x:row>
    <x:row r="154" spans="2:6" x14ac:dyDescent="0.35">
      <x:c r="B154" s="27">
        <x:f t="shared" si="1"/>
        <x:v>44684</x:v>
      </x:c>
      <x:c r="C154" s="22" t="s">
        <x:v>617</x:v>
      </x:c>
      <x:c r="D154" s="22" t="s">
        <x:v>618</x:v>
      </x:c>
      <x:c r="E154" s="22" t="s">
        <x:v>222</x:v>
      </x:c>
      <x:c r="F154" s="22" t="s">
        <x:v>223</x:v>
      </x:c>
    </x:row>
    <x:row r="155" spans="2:6" x14ac:dyDescent="0.35">
      <x:c r="B155" s="27">
        <x:f t="shared" si="1"/>
        <x:v>44685</x:v>
      </x:c>
      <x:c r="C155" s="22" t="s">
        <x:v>619</x:v>
      </x:c>
      <x:c r="D155" s="22" t="s">
        <x:v>620</x:v>
      </x:c>
      <x:c r="E155" s="22" t="s">
        <x:v>224</x:v>
      </x:c>
      <x:c r="F155" s="22" t="s">
        <x:v>223</x:v>
      </x:c>
    </x:row>
    <x:row r="156" spans="2:6" x14ac:dyDescent="0.35">
      <x:c r="B156" s="27">
        <x:f t="shared" si="1"/>
        <x:v>44686</x:v>
      </x:c>
      <x:c r="C156" s="22" t="s">
        <x:v>621</x:v>
      </x:c>
      <x:c r="D156" s="22" t="s">
        <x:v>622</x:v>
      </x:c>
      <x:c r="E156" s="22" t="s">
        <x:v>225</x:v>
      </x:c>
      <x:c r="F156" s="22" t="s">
        <x:v>226</x:v>
      </x:c>
    </x:row>
    <x:row r="157" spans="2:6" x14ac:dyDescent="0.35">
      <x:c r="B157" s="27">
        <x:f t="shared" si="1"/>
        <x:v>44687</x:v>
      </x:c>
      <x:c r="C157" s="22" t="s">
        <x:v>623</x:v>
      </x:c>
      <x:c r="D157" s="22" t="s">
        <x:v>624</x:v>
      </x:c>
      <x:c r="E157" s="22" t="s">
        <x:v>227</x:v>
      </x:c>
      <x:c r="F157" s="22" t="s">
        <x:v>228</x:v>
      </x:c>
    </x:row>
    <x:row r="158" spans="2:6" x14ac:dyDescent="0.35">
      <x:c r="B158" s="27">
        <x:f t="shared" si="1"/>
        <x:v>44688</x:v>
      </x:c>
      <x:c r="C158" s="22" t="s">
        <x:v>625</x:v>
      </x:c>
      <x:c r="D158" s="22" t="s">
        <x:v>626</x:v>
      </x:c>
      <x:c r="E158" s="22" t="s">
        <x:v>229</x:v>
      </x:c>
      <x:c r="F158" s="22" t="s">
        <x:v>230</x:v>
      </x:c>
    </x:row>
    <x:row r="159" spans="2:6" x14ac:dyDescent="0.35">
      <x:c r="B159" s="27">
        <x:f t="shared" si="1"/>
        <x:v>44689</x:v>
      </x:c>
      <x:c r="C159" s="22" t="s">
        <x:v>627</x:v>
      </x:c>
      <x:c r="D159" s="22" t="s">
        <x:v>628</x:v>
      </x:c>
      <x:c r="E159" s="22" t="s">
        <x:v>231</x:v>
      </x:c>
      <x:c r="F159" s="22" t="s">
        <x:v>230</x:v>
      </x:c>
    </x:row>
    <x:row r="160" spans="2:6" x14ac:dyDescent="0.35">
      <x:c r="B160" s="27">
        <x:f t="shared" si="1"/>
        <x:v>44690</x:v>
      </x:c>
      <x:c r="C160" s="22" t="s">
        <x:v>629</x:v>
      </x:c>
      <x:c r="D160" s="22" t="s">
        <x:v>630</x:v>
      </x:c>
      <x:c r="E160" s="22" t="s">
        <x:v>232</x:v>
      </x:c>
      <x:c r="F160" s="22" t="s">
        <x:v>233</x:v>
      </x:c>
    </x:row>
    <x:row r="161" spans="2:6" x14ac:dyDescent="0.35">
      <x:c r="B161" s="27">
        <x:f t="shared" si="1"/>
        <x:v>44691</x:v>
      </x:c>
      <x:c r="C161" s="22" t="s">
        <x:v>631</x:v>
      </x:c>
      <x:c r="D161" s="22" t="s">
        <x:v>632</x:v>
      </x:c>
      <x:c r="E161" s="22" t="s">
        <x:v>232</x:v>
      </x:c>
      <x:c r="F161" s="22" t="s">
        <x:v>234</x:v>
      </x:c>
    </x:row>
    <x:row r="162" spans="2:6" x14ac:dyDescent="0.35">
      <x:c r="B162" s="27">
        <x:f t="shared" ref="B162:B225" si="2">B161+1</x:f>
        <x:v>44692</x:v>
      </x:c>
      <x:c r="C162" s="22" t="s">
        <x:v>633</x:v>
      </x:c>
      <x:c r="D162" s="22" t="s">
        <x:v>634</x:v>
      </x:c>
      <x:c r="E162" s="22" t="s">
        <x:v>235</x:v>
      </x:c>
      <x:c r="F162" s="22" t="s">
        <x:v>234</x:v>
      </x:c>
    </x:row>
    <x:row r="163" spans="2:6" x14ac:dyDescent="0.35">
      <x:c r="B163" s="27">
        <x:f t="shared" si="2"/>
        <x:v>44693</x:v>
      </x:c>
      <x:c r="C163" s="22" t="s">
        <x:v>635</x:v>
      </x:c>
      <x:c r="D163" s="22" t="s">
        <x:v>636</x:v>
      </x:c>
      <x:c r="E163" s="22" t="s">
        <x:v>236</x:v>
      </x:c>
      <x:c r="F163" s="22" t="s">
        <x:v>237</x:v>
      </x:c>
    </x:row>
    <x:row r="164" spans="2:6" x14ac:dyDescent="0.35">
      <x:c r="B164" s="27">
        <x:f t="shared" si="2"/>
        <x:v>44694</x:v>
      </x:c>
      <x:c r="C164" s="22" t="s">
        <x:v>637</x:v>
      </x:c>
      <x:c r="D164" s="22" t="s">
        <x:v>638</x:v>
      </x:c>
      <x:c r="E164" s="22" t="s">
        <x:v>238</x:v>
      </x:c>
      <x:c r="F164" s="22" t="s">
        <x:v>239</x:v>
      </x:c>
    </x:row>
    <x:row r="165" spans="2:6" x14ac:dyDescent="0.35">
      <x:c r="B165" s="27">
        <x:f t="shared" si="2"/>
        <x:v>44695</x:v>
      </x:c>
      <x:c r="C165" s="22" t="s">
        <x:v>639</x:v>
      </x:c>
      <x:c r="D165" s="22" t="s">
        <x:v>640</x:v>
      </x:c>
      <x:c r="E165" s="22" t="s">
        <x:v>238</x:v>
      </x:c>
      <x:c r="F165" s="22" t="s">
        <x:v>239</x:v>
      </x:c>
    </x:row>
    <x:row r="166" spans="2:6" x14ac:dyDescent="0.35">
      <x:c r="B166" s="27">
        <x:f t="shared" si="2"/>
        <x:v>44696</x:v>
      </x:c>
      <x:c r="C166" s="22" t="s">
        <x:v>641</x:v>
      </x:c>
      <x:c r="D166" s="22" t="s">
        <x:v>642</x:v>
      </x:c>
      <x:c r="E166" s="22" t="s">
        <x:v>240</x:v>
      </x:c>
      <x:c r="F166" s="22" t="s">
        <x:v>241</x:v>
      </x:c>
    </x:row>
    <x:row r="167" spans="2:6" x14ac:dyDescent="0.35">
      <x:c r="B167" s="27">
        <x:f t="shared" si="2"/>
        <x:v>44697</x:v>
      </x:c>
      <x:c r="C167" s="22" t="s">
        <x:v>643</x:v>
      </x:c>
      <x:c r="D167" s="22" t="s">
        <x:v>644</x:v>
      </x:c>
      <x:c r="E167" s="22" t="s">
        <x:v>242</x:v>
      </x:c>
      <x:c r="F167" s="22" t="s">
        <x:v>243</x:v>
      </x:c>
    </x:row>
    <x:row r="168" spans="2:6" x14ac:dyDescent="0.35">
      <x:c r="B168" s="27">
        <x:f t="shared" si="2"/>
        <x:v>44698</x:v>
      </x:c>
      <x:c r="C168" s="22" t="s">
        <x:v>645</x:v>
      </x:c>
      <x:c r="D168" s="22" t="s">
        <x:v>646</x:v>
      </x:c>
      <x:c r="E168" s="22" t="s">
        <x:v>242</x:v>
      </x:c>
      <x:c r="F168" s="22" t="s">
        <x:v>244</x:v>
      </x:c>
    </x:row>
    <x:row r="169" spans="2:6" x14ac:dyDescent="0.35">
      <x:c r="B169" s="27">
        <x:f t="shared" si="2"/>
        <x:v>44699</x:v>
      </x:c>
      <x:c r="C169" s="22" t="s">
        <x:v>647</x:v>
      </x:c>
      <x:c r="D169" s="22" t="s">
        <x:v>648</x:v>
      </x:c>
      <x:c r="E169" s="22" t="s">
        <x:v>245</x:v>
      </x:c>
      <x:c r="F169" s="22" t="s">
        <x:v>244</x:v>
      </x:c>
    </x:row>
    <x:row r="170" spans="2:6" x14ac:dyDescent="0.35">
      <x:c r="B170" s="27">
        <x:f t="shared" si="2"/>
        <x:v>44700</x:v>
      </x:c>
      <x:c r="C170" s="22" t="s">
        <x:v>649</x:v>
      </x:c>
      <x:c r="D170" s="22" t="s">
        <x:v>650</x:v>
      </x:c>
      <x:c r="E170" s="22" t="s">
        <x:v>246</x:v>
      </x:c>
      <x:c r="F170" s="22" t="s">
        <x:v>247</x:v>
      </x:c>
    </x:row>
    <x:row r="171" spans="2:6" x14ac:dyDescent="0.35">
      <x:c r="B171" s="27">
        <x:f t="shared" si="2"/>
        <x:v>44701</x:v>
      </x:c>
      <x:c r="C171" s="22" t="s">
        <x:v>651</x:v>
      </x:c>
      <x:c r="D171" s="22" t="s">
        <x:v>652</x:v>
      </x:c>
      <x:c r="E171" s="22" t="s">
        <x:v>246</x:v>
      </x:c>
      <x:c r="F171" s="22" t="s">
        <x:v>248</x:v>
      </x:c>
    </x:row>
    <x:row r="172" spans="2:6" x14ac:dyDescent="0.35">
      <x:c r="B172" s="27">
        <x:f t="shared" si="2"/>
        <x:v>44702</x:v>
      </x:c>
      <x:c r="C172" s="22" t="s">
        <x:v>653</x:v>
      </x:c>
      <x:c r="D172" s="22" t="s">
        <x:v>654</x:v>
      </x:c>
      <x:c r="E172" s="22" t="s">
        <x:v>249</x:v>
      </x:c>
      <x:c r="F172" s="22" t="s">
        <x:v>248</x:v>
      </x:c>
    </x:row>
    <x:row r="173" spans="2:6" x14ac:dyDescent="0.35">
      <x:c r="B173" s="27">
        <x:f t="shared" si="2"/>
        <x:v>44703</x:v>
      </x:c>
      <x:c r="C173" s="22" t="s">
        <x:v>655</x:v>
      </x:c>
      <x:c r="D173" s="22" t="s">
        <x:v>656</x:v>
      </x:c>
      <x:c r="E173" s="22" t="s">
        <x:v>249</x:v>
      </x:c>
      <x:c r="F173" s="22" t="s">
        <x:v>250</x:v>
      </x:c>
    </x:row>
    <x:row r="174" spans="2:6" x14ac:dyDescent="0.35">
      <x:c r="B174" s="27">
        <x:f t="shared" si="2"/>
        <x:v>44704</x:v>
      </x:c>
      <x:c r="C174" s="22" t="s">
        <x:v>657</x:v>
      </x:c>
      <x:c r="D174" s="22" t="s">
        <x:v>658</x:v>
      </x:c>
      <x:c r="E174" s="22" t="s">
        <x:v>251</x:v>
      </x:c>
      <x:c r="F174" s="22" t="s">
        <x:v>252</x:v>
      </x:c>
    </x:row>
    <x:row r="175" spans="2:6" x14ac:dyDescent="0.35">
      <x:c r="B175" s="27">
        <x:f t="shared" si="2"/>
        <x:v>44705</x:v>
      </x:c>
      <x:c r="C175" s="22" t="s">
        <x:v>659</x:v>
      </x:c>
      <x:c r="D175" s="22" t="s">
        <x:v>660</x:v>
      </x:c>
      <x:c r="E175" s="22" t="s">
        <x:v>251</x:v>
      </x:c>
      <x:c r="F175" s="22" t="s">
        <x:v>252</x:v>
      </x:c>
    </x:row>
    <x:row r="176" spans="2:6" x14ac:dyDescent="0.35">
      <x:c r="B176" s="27">
        <x:f t="shared" si="2"/>
        <x:v>44706</x:v>
      </x:c>
      <x:c r="C176" s="22" t="s">
        <x:v>661</x:v>
      </x:c>
      <x:c r="D176" s="22" t="s">
        <x:v>662</x:v>
      </x:c>
      <x:c r="E176" s="22" t="s">
        <x:v>253</x:v>
      </x:c>
      <x:c r="F176" s="22" t="s">
        <x:v>254</x:v>
      </x:c>
    </x:row>
    <x:row r="177" spans="2:6" x14ac:dyDescent="0.35">
      <x:c r="B177" s="27">
        <x:f t="shared" si="2"/>
        <x:v>44707</x:v>
      </x:c>
      <x:c r="C177" s="22" t="s">
        <x:v>663</x:v>
      </x:c>
      <x:c r="D177" s="22" t="s">
        <x:v>664</x:v>
      </x:c>
      <x:c r="E177" s="22" t="s">
        <x:v>253</x:v>
      </x:c>
      <x:c r="F177" s="22" t="s">
        <x:v>255</x:v>
      </x:c>
    </x:row>
    <x:row r="178" spans="2:6" x14ac:dyDescent="0.35">
      <x:c r="B178" s="27">
        <x:f t="shared" si="2"/>
        <x:v>44708</x:v>
      </x:c>
      <x:c r="C178" s="22" t="s">
        <x:v>665</x:v>
      </x:c>
      <x:c r="D178" s="22" t="s">
        <x:v>666</x:v>
      </x:c>
      <x:c r="E178" s="22" t="s">
        <x:v>253</x:v>
      </x:c>
      <x:c r="F178" s="22" t="s">
        <x:v>255</x:v>
      </x:c>
    </x:row>
    <x:row r="179" spans="2:6" x14ac:dyDescent="0.35">
      <x:c r="B179" s="27">
        <x:f t="shared" si="2"/>
        <x:v>44709</x:v>
      </x:c>
      <x:c r="C179" s="22" t="s">
        <x:v>667</x:v>
      </x:c>
      <x:c r="D179" s="22" t="s">
        <x:v>668</x:v>
      </x:c>
      <x:c r="E179" s="22" t="s">
        <x:v>256</x:v>
      </x:c>
      <x:c r="F179" s="22" t="s">
        <x:v>257</x:v>
      </x:c>
    </x:row>
    <x:row r="180" spans="2:6" x14ac:dyDescent="0.35">
      <x:c r="B180" s="27">
        <x:f t="shared" si="2"/>
        <x:v>44710</x:v>
      </x:c>
      <x:c r="C180" s="22" t="s">
        <x:v>669</x:v>
      </x:c>
      <x:c r="D180" s="22" t="s">
        <x:v>670</x:v>
      </x:c>
      <x:c r="E180" s="22" t="s">
        <x:v>256</x:v>
      </x:c>
      <x:c r="F180" s="22" t="s">
        <x:v>257</x:v>
      </x:c>
    </x:row>
    <x:row r="181" spans="2:6" x14ac:dyDescent="0.35">
      <x:c r="B181" s="27">
        <x:f t="shared" si="2"/>
        <x:v>44711</x:v>
      </x:c>
      <x:c r="C181" s="22" t="s">
        <x:v>671</x:v>
      </x:c>
      <x:c r="D181" s="22" t="s">
        <x:v>672</x:v>
      </x:c>
      <x:c r="E181" s="22" t="s">
        <x:v>256</x:v>
      </x:c>
      <x:c r="F181" s="22" t="s">
        <x:v>258</x:v>
      </x:c>
    </x:row>
    <x:row r="182" spans="2:6" x14ac:dyDescent="0.35">
      <x:c r="B182" s="27">
        <x:f t="shared" si="2"/>
        <x:v>44712</x:v>
      </x:c>
      <x:c r="C182" s="22" t="s">
        <x:v>673</x:v>
      </x:c>
      <x:c r="D182" s="22" t="s">
        <x:v>674</x:v>
      </x:c>
      <x:c r="E182" s="22" t="s">
        <x:v>259</x:v>
      </x:c>
      <x:c r="F182" s="22" t="s">
        <x:v>260</x:v>
      </x:c>
    </x:row>
    <x:row r="183" spans="2:6" x14ac:dyDescent="0.35">
      <x:c r="B183" s="27">
        <x:f t="shared" si="2"/>
        <x:v>44713</x:v>
      </x:c>
      <x:c r="C183" s="22" t="s">
        <x:v>675</x:v>
      </x:c>
      <x:c r="D183" s="22" t="s">
        <x:v>676</x:v>
      </x:c>
      <x:c r="E183" s="22" t="s">
        <x:v>259</x:v>
      </x:c>
      <x:c r="F183" s="22" t="s">
        <x:v>260</x:v>
      </x:c>
    </x:row>
    <x:row r="184" spans="2:6" x14ac:dyDescent="0.35">
      <x:c r="B184" s="27">
        <x:f t="shared" si="2"/>
        <x:v>44714</x:v>
      </x:c>
      <x:c r="C184" s="22" t="s">
        <x:v>677</x:v>
      </x:c>
      <x:c r="D184" s="22" t="s">
        <x:v>678</x:v>
      </x:c>
      <x:c r="E184" s="22" t="s">
        <x:v>259</x:v>
      </x:c>
      <x:c r="F184" s="22" t="s">
        <x:v>261</x:v>
      </x:c>
    </x:row>
    <x:row r="185" spans="2:6" x14ac:dyDescent="0.35">
      <x:c r="B185" s="27">
        <x:f t="shared" si="2"/>
        <x:v>44715</x:v>
      </x:c>
      <x:c r="C185" s="22" t="s">
        <x:v>677</x:v>
      </x:c>
      <x:c r="D185" s="22" t="s">
        <x:v>679</x:v>
      </x:c>
      <x:c r="E185" s="22" t="s">
        <x:v>259</x:v>
      </x:c>
      <x:c r="F185" s="22" t="s">
        <x:v>261</x:v>
      </x:c>
    </x:row>
    <x:row r="186" spans="2:6" x14ac:dyDescent="0.35">
      <x:c r="B186" s="27">
        <x:f t="shared" si="2"/>
        <x:v>44716</x:v>
      </x:c>
      <x:c r="C186" s="22" t="s">
        <x:v>680</x:v>
      </x:c>
      <x:c r="D186" s="22" t="s">
        <x:v>681</x:v>
      </x:c>
      <x:c r="E186" s="22" t="s">
        <x:v>262</x:v>
      </x:c>
      <x:c r="F186" s="22" t="s">
        <x:v>263</x:v>
      </x:c>
    </x:row>
    <x:row r="187" spans="2:6" x14ac:dyDescent="0.35">
      <x:c r="B187" s="27">
        <x:f t="shared" si="2"/>
        <x:v>44717</x:v>
      </x:c>
      <x:c r="C187" s="22" t="s">
        <x:v>682</x:v>
      </x:c>
      <x:c r="D187" s="22" t="s">
        <x:v>683</x:v>
      </x:c>
      <x:c r="E187" s="22" t="s">
        <x:v>262</x:v>
      </x:c>
      <x:c r="F187" s="22" t="s">
        <x:v>263</x:v>
      </x:c>
    </x:row>
    <x:row r="188" spans="2:6" x14ac:dyDescent="0.35">
      <x:c r="B188" s="27">
        <x:f t="shared" si="2"/>
        <x:v>44718</x:v>
      </x:c>
      <x:c r="C188" s="22" t="s">
        <x:v>682</x:v>
      </x:c>
      <x:c r="D188" s="22" t="s">
        <x:v>684</x:v>
      </x:c>
      <x:c r="E188" s="22" t="s">
        <x:v>262</x:v>
      </x:c>
      <x:c r="F188" s="22" t="s">
        <x:v>264</x:v>
      </x:c>
    </x:row>
    <x:row r="189" spans="2:6" x14ac:dyDescent="0.35">
      <x:c r="B189" s="27">
        <x:f t="shared" si="2"/>
        <x:v>44719</x:v>
      </x:c>
      <x:c r="C189" s="22" t="s">
        <x:v>685</x:v>
      </x:c>
      <x:c r="D189" s="22" t="s">
        <x:v>686</x:v>
      </x:c>
      <x:c r="E189" s="22" t="s">
        <x:v>262</x:v>
      </x:c>
      <x:c r="F189" s="22" t="s">
        <x:v>264</x:v>
      </x:c>
    </x:row>
    <x:row r="190" spans="2:6" x14ac:dyDescent="0.35">
      <x:c r="B190" s="27">
        <x:f t="shared" si="2"/>
        <x:v>44720</x:v>
      </x:c>
      <x:c r="C190" s="22" t="s">
        <x:v>685</x:v>
      </x:c>
      <x:c r="D190" s="22" t="s">
        <x:v>687</x:v>
      </x:c>
      <x:c r="E190" s="22" t="s">
        <x:v>262</x:v>
      </x:c>
      <x:c r="F190" s="22" t="s">
        <x:v>265</x:v>
      </x:c>
    </x:row>
    <x:row r="191" spans="2:6" x14ac:dyDescent="0.35">
      <x:c r="B191" s="27">
        <x:f t="shared" si="2"/>
        <x:v>44721</x:v>
      </x:c>
      <x:c r="C191" s="22" t="s">
        <x:v>688</x:v>
      </x:c>
      <x:c r="D191" s="22" t="s">
        <x:v>689</x:v>
      </x:c>
      <x:c r="E191" s="22" t="s">
        <x:v>262</x:v>
      </x:c>
      <x:c r="F191" s="22" t="s">
        <x:v>265</x:v>
      </x:c>
    </x:row>
    <x:row r="192" spans="2:6" x14ac:dyDescent="0.35">
      <x:c r="B192" s="27">
        <x:f t="shared" si="2"/>
        <x:v>44722</x:v>
      </x:c>
      <x:c r="C192" s="22" t="s">
        <x:v>688</x:v>
      </x:c>
      <x:c r="D192" s="22" t="s">
        <x:v>689</x:v>
      </x:c>
      <x:c r="E192" s="22" t="s">
        <x:v>262</x:v>
      </x:c>
      <x:c r="F192" s="22" t="s">
        <x:v>266</x:v>
      </x:c>
    </x:row>
    <x:row r="193" spans="2:6" x14ac:dyDescent="0.35">
      <x:c r="B193" s="27">
        <x:f t="shared" si="2"/>
        <x:v>44723</x:v>
      </x:c>
      <x:c r="C193" s="22" t="s">
        <x:v>688</x:v>
      </x:c>
      <x:c r="D193" s="22" t="s">
        <x:v>690</x:v>
      </x:c>
      <x:c r="E193" s="22" t="s">
        <x:v>262</x:v>
      </x:c>
      <x:c r="F193" s="22" t="s">
        <x:v>266</x:v>
      </x:c>
    </x:row>
    <x:row r="194" spans="2:6" x14ac:dyDescent="0.35">
      <x:c r="B194" s="27">
        <x:f t="shared" si="2"/>
        <x:v>44724</x:v>
      </x:c>
      <x:c r="C194" s="22" t="s">
        <x:v>691</x:v>
      </x:c>
      <x:c r="D194" s="22" t="s">
        <x:v>692</x:v>
      </x:c>
      <x:c r="E194" s="22" t="s">
        <x:v>262</x:v>
      </x:c>
      <x:c r="F194" s="22" t="s">
        <x:v>267</x:v>
      </x:c>
    </x:row>
    <x:row r="195" spans="2:6" x14ac:dyDescent="0.35">
      <x:c r="B195" s="27">
        <x:f t="shared" si="2"/>
        <x:v>44725</x:v>
      </x:c>
      <x:c r="C195" s="22" t="s">
        <x:v>691</x:v>
      </x:c>
      <x:c r="D195" s="22" t="s">
        <x:v>692</x:v>
      </x:c>
      <x:c r="E195" s="22" t="s">
        <x:v>262</x:v>
      </x:c>
      <x:c r="F195" s="22" t="s">
        <x:v>267</x:v>
      </x:c>
    </x:row>
    <x:row r="196" spans="2:6" x14ac:dyDescent="0.35">
      <x:c r="B196" s="27">
        <x:f t="shared" si="2"/>
        <x:v>44726</x:v>
      </x:c>
      <x:c r="C196" s="22" t="s">
        <x:v>691</x:v>
      </x:c>
      <x:c r="D196" s="22" t="s">
        <x:v>693</x:v>
      </x:c>
      <x:c r="E196" s="22" t="s">
        <x:v>262</x:v>
      </x:c>
      <x:c r="F196" s="22" t="s">
        <x:v>267</x:v>
      </x:c>
    </x:row>
    <x:row r="197" spans="2:6" x14ac:dyDescent="0.35">
      <x:c r="B197" s="27">
        <x:f t="shared" si="2"/>
        <x:v>44727</x:v>
      </x:c>
      <x:c r="C197" s="22" t="s">
        <x:v>691</x:v>
      </x:c>
      <x:c r="D197" s="22" t="s">
        <x:v>693</x:v>
      </x:c>
      <x:c r="E197" s="22" t="s">
        <x:v>262</x:v>
      </x:c>
      <x:c r="F197" s="22" t="s">
        <x:v>268</x:v>
      </x:c>
    </x:row>
    <x:row r="198" spans="2:6" x14ac:dyDescent="0.35">
      <x:c r="B198" s="27">
        <x:f t="shared" si="2"/>
        <x:v>44728</x:v>
      </x:c>
      <x:c r="C198" s="22" t="s">
        <x:v>691</x:v>
      </x:c>
      <x:c r="D198" s="22" t="s">
        <x:v>694</x:v>
      </x:c>
      <x:c r="E198" s="22" t="s">
        <x:v>262</x:v>
      </x:c>
      <x:c r="F198" s="22" t="s">
        <x:v>268</x:v>
      </x:c>
    </x:row>
    <x:row r="199" spans="2:6" x14ac:dyDescent="0.35">
      <x:c r="B199" s="27">
        <x:f t="shared" si="2"/>
        <x:v>44729</x:v>
      </x:c>
      <x:c r="C199" s="22" t="s">
        <x:v>691</x:v>
      </x:c>
      <x:c r="D199" s="22" t="s">
        <x:v>694</x:v>
      </x:c>
      <x:c r="E199" s="22" t="s">
        <x:v>262</x:v>
      </x:c>
      <x:c r="F199" s="22" t="s">
        <x:v>268</x:v>
      </x:c>
    </x:row>
    <x:row r="200" spans="2:6" x14ac:dyDescent="0.35">
      <x:c r="B200" s="27">
        <x:f t="shared" si="2"/>
        <x:v>44730</x:v>
      </x:c>
      <x:c r="C200" s="22" t="s">
        <x:v>691</x:v>
      </x:c>
      <x:c r="D200" s="22" t="s">
        <x:v>695</x:v>
      </x:c>
      <x:c r="E200" s="22" t="s">
        <x:v>262</x:v>
      </x:c>
      <x:c r="F200" s="22" t="s">
        <x:v>269</x:v>
      </x:c>
    </x:row>
    <x:row r="201" spans="2:6" x14ac:dyDescent="0.35">
      <x:c r="B201" s="27">
        <x:f t="shared" si="2"/>
        <x:v>44731</x:v>
      </x:c>
      <x:c r="C201" s="22" t="s">
        <x:v>691</x:v>
      </x:c>
      <x:c r="D201" s="22" t="s">
        <x:v>695</x:v>
      </x:c>
      <x:c r="E201" s="22" t="s">
        <x:v>262</x:v>
      </x:c>
      <x:c r="F201" s="22" t="s">
        <x:v>269</x:v>
      </x:c>
    </x:row>
    <x:row r="202" spans="2:6" x14ac:dyDescent="0.35">
      <x:c r="B202" s="27">
        <x:f t="shared" si="2"/>
        <x:v>44732</x:v>
      </x:c>
      <x:c r="C202" s="22" t="s">
        <x:v>691</x:v>
      </x:c>
      <x:c r="D202" s="22" t="s">
        <x:v>695</x:v>
      </x:c>
      <x:c r="E202" s="22" t="s">
        <x:v>259</x:v>
      </x:c>
      <x:c r="F202" s="22" t="s">
        <x:v>269</x:v>
      </x:c>
    </x:row>
    <x:row r="203" spans="2:6" x14ac:dyDescent="0.35">
      <x:c r="B203" s="27">
        <x:f t="shared" si="2"/>
        <x:v>44733</x:v>
      </x:c>
      <x:c r="C203" s="22" t="s">
        <x:v>691</x:v>
      </x:c>
      <x:c r="D203" s="22" t="s">
        <x:v>695</x:v>
      </x:c>
      <x:c r="E203" s="22" t="s">
        <x:v>259</x:v>
      </x:c>
      <x:c r="F203" s="22" t="s">
        <x:v>270</x:v>
      </x:c>
    </x:row>
    <x:row r="204" spans="2:6" x14ac:dyDescent="0.35">
      <x:c r="B204" s="27">
        <x:f t="shared" si="2"/>
        <x:v>44734</x:v>
      </x:c>
      <x:c r="C204" s="22" t="s">
        <x:v>691</x:v>
      </x:c>
      <x:c r="D204" s="22" t="s">
        <x:v>696</x:v>
      </x:c>
      <x:c r="E204" s="22" t="s">
        <x:v>259</x:v>
      </x:c>
      <x:c r="F204" s="22" t="s">
        <x:v>270</x:v>
      </x:c>
    </x:row>
    <x:row r="205" spans="2:6" x14ac:dyDescent="0.35">
      <x:c r="B205" s="27">
        <x:f t="shared" si="2"/>
        <x:v>44735</x:v>
      </x:c>
      <x:c r="C205" s="22" t="s">
        <x:v>688</x:v>
      </x:c>
      <x:c r="D205" s="22" t="s">
        <x:v>696</x:v>
      </x:c>
      <x:c r="E205" s="22" t="s">
        <x:v>259</x:v>
      </x:c>
      <x:c r="F205" s="22" t="s">
        <x:v>270</x:v>
      </x:c>
    </x:row>
    <x:row r="206" spans="2:6" x14ac:dyDescent="0.35">
      <x:c r="B206" s="27">
        <x:f t="shared" si="2"/>
        <x:v>44736</x:v>
      </x:c>
      <x:c r="C206" s="22" t="s">
        <x:v>688</x:v>
      </x:c>
      <x:c r="D206" s="22" t="s">
        <x:v>696</x:v>
      </x:c>
      <x:c r="E206" s="22" t="s">
        <x:v>256</x:v>
      </x:c>
      <x:c r="F206" s="22" t="s">
        <x:v>270</x:v>
      </x:c>
    </x:row>
    <x:row r="207" spans="2:6" x14ac:dyDescent="0.35">
      <x:c r="B207" s="27">
        <x:f t="shared" si="2"/>
        <x:v>44737</x:v>
      </x:c>
      <x:c r="C207" s="22" t="s">
        <x:v>688</x:v>
      </x:c>
      <x:c r="D207" s="22" t="s">
        <x:v>696</x:v>
      </x:c>
      <x:c r="E207" s="22" t="s">
        <x:v>256</x:v>
      </x:c>
      <x:c r="F207" s="22" t="s">
        <x:v>270</x:v>
      </x:c>
    </x:row>
    <x:row r="208" spans="2:6" x14ac:dyDescent="0.35">
      <x:c r="B208" s="27">
        <x:f t="shared" si="2"/>
        <x:v>44738</x:v>
      </x:c>
      <x:c r="C208" s="22" t="s">
        <x:v>685</x:v>
      </x:c>
      <x:c r="D208" s="22" t="s">
        <x:v>696</x:v>
      </x:c>
      <x:c r="E208" s="22" t="s">
        <x:v>256</x:v>
      </x:c>
      <x:c r="F208" s="22" t="s">
        <x:v>270</x:v>
      </x:c>
    </x:row>
    <x:row r="209" spans="2:6" x14ac:dyDescent="0.35">
      <x:c r="B209" s="27">
        <x:f t="shared" si="2"/>
        <x:v>44739</x:v>
      </x:c>
      <x:c r="C209" s="22" t="s">
        <x:v>685</x:v>
      </x:c>
      <x:c r="D209" s="22" t="s">
        <x:v>696</x:v>
      </x:c>
      <x:c r="E209" s="22" t="s">
        <x:v>256</x:v>
      </x:c>
      <x:c r="F209" s="22" t="s">
        <x:v>270</x:v>
      </x:c>
    </x:row>
    <x:row r="210" spans="2:6" x14ac:dyDescent="0.35">
      <x:c r="B210" s="27">
        <x:f t="shared" si="2"/>
        <x:v>44740</x:v>
      </x:c>
      <x:c r="C210" s="22" t="s">
        <x:v>682</x:v>
      </x:c>
      <x:c r="D210" s="22" t="s">
        <x:v>696</x:v>
      </x:c>
      <x:c r="E210" s="22" t="s">
        <x:v>253</x:v>
      </x:c>
      <x:c r="F210" s="22" t="s">
        <x:v>271</x:v>
      </x:c>
    </x:row>
    <x:row r="211" spans="2:6" x14ac:dyDescent="0.35">
      <x:c r="B211" s="27">
        <x:f t="shared" si="2"/>
        <x:v>44741</x:v>
      </x:c>
      <x:c r="C211" s="22" t="s">
        <x:v>682</x:v>
      </x:c>
      <x:c r="D211" s="22" t="s">
        <x:v>695</x:v>
      </x:c>
      <x:c r="E211" s="22" t="s">
        <x:v>253</x:v>
      </x:c>
      <x:c r="F211" s="22" t="s">
        <x:v>271</x:v>
      </x:c>
    </x:row>
    <x:row r="212" spans="2:6" x14ac:dyDescent="0.35">
      <x:c r="B212" s="27">
        <x:f t="shared" si="2"/>
        <x:v>44742</x:v>
      </x:c>
      <x:c r="C212" s="22" t="s">
        <x:v>680</x:v>
      </x:c>
      <x:c r="D212" s="22" t="s">
        <x:v>695</x:v>
      </x:c>
      <x:c r="E212" s="22" t="s">
        <x:v>251</x:v>
      </x:c>
      <x:c r="F212" s="22" t="s">
        <x:v>271</x:v>
      </x:c>
    </x:row>
    <x:row r="213" spans="2:6" x14ac:dyDescent="0.35">
      <x:c r="B213" s="27">
        <x:f t="shared" si="2"/>
        <x:v>44743</x:v>
      </x:c>
      <x:c r="C213" s="22" t="s">
        <x:v>677</x:v>
      </x:c>
      <x:c r="D213" s="22" t="s">
        <x:v>695</x:v>
      </x:c>
      <x:c r="E213" s="22" t="s">
        <x:v>251</x:v>
      </x:c>
      <x:c r="F213" s="22" t="s">
        <x:v>271</x:v>
      </x:c>
    </x:row>
    <x:row r="214" spans="2:6" x14ac:dyDescent="0.35">
      <x:c r="B214" s="27">
        <x:f t="shared" si="2"/>
        <x:v>44744</x:v>
      </x:c>
      <x:c r="C214" s="22" t="s">
        <x:v>677</x:v>
      </x:c>
      <x:c r="D214" s="22" t="s">
        <x:v>694</x:v>
      </x:c>
      <x:c r="E214" s="22" t="s">
        <x:v>251</x:v>
      </x:c>
      <x:c r="F214" s="22" t="s">
        <x:v>271</x:v>
      </x:c>
    </x:row>
    <x:row r="215" spans="2:6" x14ac:dyDescent="0.35">
      <x:c r="B215" s="27">
        <x:f t="shared" si="2"/>
        <x:v>44745</x:v>
      </x:c>
      <x:c r="C215" s="22" t="s">
        <x:v>675</x:v>
      </x:c>
      <x:c r="D215" s="22" t="s">
        <x:v>694</x:v>
      </x:c>
      <x:c r="E215" s="22" t="s">
        <x:v>249</x:v>
      </x:c>
      <x:c r="F215" s="22" t="s">
        <x:v>271</x:v>
      </x:c>
    </x:row>
    <x:row r="216" spans="2:6" x14ac:dyDescent="0.35">
      <x:c r="B216" s="27">
        <x:f t="shared" si="2"/>
        <x:v>44746</x:v>
      </x:c>
      <x:c r="C216" s="22" t="s">
        <x:v>673</x:v>
      </x:c>
      <x:c r="D216" s="22" t="s">
        <x:v>694</x:v>
      </x:c>
      <x:c r="E216" s="22" t="s">
        <x:v>249</x:v>
      </x:c>
      <x:c r="F216" s="22" t="s">
        <x:v>270</x:v>
      </x:c>
    </x:row>
    <x:row r="217" spans="2:6" x14ac:dyDescent="0.35">
      <x:c r="B217" s="27">
        <x:f t="shared" si="2"/>
        <x:v>44747</x:v>
      </x:c>
      <x:c r="C217" s="22" t="s">
        <x:v>671</x:v>
      </x:c>
      <x:c r="D217" s="22" t="s">
        <x:v>693</x:v>
      </x:c>
      <x:c r="E217" s="22" t="s">
        <x:v>246</x:v>
      </x:c>
      <x:c r="F217" s="22" t="s">
        <x:v>270</x:v>
      </x:c>
    </x:row>
    <x:row r="218" spans="2:6" x14ac:dyDescent="0.35">
      <x:c r="B218" s="27">
        <x:f t="shared" si="2"/>
        <x:v>44748</x:v>
      </x:c>
      <x:c r="C218" s="22" t="s">
        <x:v>669</x:v>
      </x:c>
      <x:c r="D218" s="22" t="s">
        <x:v>693</x:v>
      </x:c>
      <x:c r="E218" s="22" t="s">
        <x:v>246</x:v>
      </x:c>
      <x:c r="F218" s="22" t="s">
        <x:v>270</x:v>
      </x:c>
    </x:row>
    <x:row r="219" spans="2:6" x14ac:dyDescent="0.35">
      <x:c r="B219" s="27">
        <x:f t="shared" si="2"/>
        <x:v>44749</x:v>
      </x:c>
      <x:c r="C219" s="22" t="s">
        <x:v>667</x:v>
      </x:c>
      <x:c r="D219" s="22" t="s">
        <x:v>692</x:v>
      </x:c>
      <x:c r="E219" s="22" t="s">
        <x:v>245</x:v>
      </x:c>
      <x:c r="F219" s="22" t="s">
        <x:v>270</x:v>
      </x:c>
    </x:row>
    <x:row r="220" spans="2:6" x14ac:dyDescent="0.35">
      <x:c r="B220" s="27">
        <x:f t="shared" si="2"/>
        <x:v>44750</x:v>
      </x:c>
      <x:c r="C220" s="22" t="s">
        <x:v>667</x:v>
      </x:c>
      <x:c r="D220" s="22" t="s">
        <x:v>690</x:v>
      </x:c>
      <x:c r="E220" s="22" t="s">
        <x:v>245</x:v>
      </x:c>
      <x:c r="F220" s="22" t="s">
        <x:v>270</x:v>
      </x:c>
    </x:row>
    <x:row r="221" spans="2:6" x14ac:dyDescent="0.35">
      <x:c r="B221" s="27">
        <x:f t="shared" si="2"/>
        <x:v>44751</x:v>
      </x:c>
      <x:c r="C221" s="22" t="s">
        <x:v>665</x:v>
      </x:c>
      <x:c r="D221" s="22" t="s">
        <x:v>690</x:v>
      </x:c>
      <x:c r="E221" s="22" t="s">
        <x:v>242</x:v>
      </x:c>
      <x:c r="F221" s="22" t="s">
        <x:v>270</x:v>
      </x:c>
    </x:row>
    <x:row r="222" spans="2:6" x14ac:dyDescent="0.35">
      <x:c r="B222" s="27">
        <x:f t="shared" si="2"/>
        <x:v>44752</x:v>
      </x:c>
      <x:c r="C222" s="22" t="s">
        <x:v>663</x:v>
      </x:c>
      <x:c r="D222" s="22" t="s">
        <x:v>689</x:v>
      </x:c>
      <x:c r="E222" s="22" t="s">
        <x:v>242</x:v>
      </x:c>
      <x:c r="F222" s="22" t="s">
        <x:v>269</x:v>
      </x:c>
    </x:row>
    <x:row r="223" spans="2:6" x14ac:dyDescent="0.35">
      <x:c r="B223" s="27">
        <x:f t="shared" si="2"/>
        <x:v>44753</x:v>
      </x:c>
      <x:c r="C223" s="22" t="s">
        <x:v>661</x:v>
      </x:c>
      <x:c r="D223" s="22" t="s">
        <x:v>687</x:v>
      </x:c>
      <x:c r="E223" s="22" t="s">
        <x:v>240</x:v>
      </x:c>
      <x:c r="F223" s="22" t="s">
        <x:v>269</x:v>
      </x:c>
    </x:row>
    <x:row r="224" spans="2:6" x14ac:dyDescent="0.35">
      <x:c r="B224" s="27">
        <x:f t="shared" si="2"/>
        <x:v>44754</x:v>
      </x:c>
      <x:c r="C224" s="22" t="s">
        <x:v>657</x:v>
      </x:c>
      <x:c r="D224" s="22" t="s">
        <x:v>686</x:v>
      </x:c>
      <x:c r="E224" s="22" t="s">
        <x:v>240</x:v>
      </x:c>
      <x:c r="F224" s="22" t="s">
        <x:v>269</x:v>
      </x:c>
    </x:row>
    <x:row r="225" spans="2:6" x14ac:dyDescent="0.35">
      <x:c r="B225" s="27">
        <x:f t="shared" si="2"/>
        <x:v>44755</x:v>
      </x:c>
      <x:c r="C225" s="22" t="s">
        <x:v>655</x:v>
      </x:c>
      <x:c r="D225" s="22" t="s">
        <x:v>684</x:v>
      </x:c>
      <x:c r="E225" s="22" t="s">
        <x:v>238</x:v>
      </x:c>
      <x:c r="F225" s="22" t="s">
        <x:v>269</x:v>
      </x:c>
    </x:row>
    <x:row r="226" spans="2:6" x14ac:dyDescent="0.35">
      <x:c r="B226" s="27">
        <x:f t="shared" ref="B226:B289" si="3">B225+1</x:f>
        <x:v>44756</x:v>
      </x:c>
      <x:c r="C226" s="22" t="s">
        <x:v>697</x:v>
      </x:c>
      <x:c r="D226" s="22" t="s">
        <x:v>683</x:v>
      </x:c>
      <x:c r="E226" s="22" t="s">
        <x:v>238</x:v>
      </x:c>
      <x:c r="F226" s="22" t="s">
        <x:v>268</x:v>
      </x:c>
    </x:row>
    <x:row r="227" spans="2:6" x14ac:dyDescent="0.35">
      <x:c r="B227" s="27">
        <x:f t="shared" si="3"/>
        <x:v>44757</x:v>
      </x:c>
      <x:c r="C227" s="22" t="s">
        <x:v>653</x:v>
      </x:c>
      <x:c r="D227" s="22" t="s">
        <x:v>681</x:v>
      </x:c>
      <x:c r="E227" s="22" t="s">
        <x:v>236</x:v>
      </x:c>
      <x:c r="F227" s="22" t="s">
        <x:v>268</x:v>
      </x:c>
    </x:row>
    <x:row r="228" spans="2:6" x14ac:dyDescent="0.35">
      <x:c r="B228" s="27">
        <x:f t="shared" si="3"/>
        <x:v>44758</x:v>
      </x:c>
      <x:c r="C228" s="22" t="s">
        <x:v>651</x:v>
      </x:c>
      <x:c r="D228" s="22" t="s">
        <x:v>679</x:v>
      </x:c>
      <x:c r="E228" s="22" t="s">
        <x:v>235</x:v>
      </x:c>
      <x:c r="F228" s="22" t="s">
        <x:v>268</x:v>
      </x:c>
    </x:row>
    <x:row r="229" spans="2:6" x14ac:dyDescent="0.35">
      <x:c r="B229" s="27">
        <x:f t="shared" si="3"/>
        <x:v>44759</x:v>
      </x:c>
      <x:c r="C229" s="22" t="s">
        <x:v>649</x:v>
      </x:c>
      <x:c r="D229" s="22" t="s">
        <x:v>678</x:v>
      </x:c>
      <x:c r="E229" s="22" t="s">
        <x:v>235</x:v>
      </x:c>
      <x:c r="F229" s="22" t="s">
        <x:v>267</x:v>
      </x:c>
    </x:row>
    <x:row r="230" spans="2:6" x14ac:dyDescent="0.35">
      <x:c r="B230" s="27">
        <x:f t="shared" si="3"/>
        <x:v>44760</x:v>
      </x:c>
      <x:c r="C230" s="22" t="s">
        <x:v>647</x:v>
      </x:c>
      <x:c r="D230" s="22" t="s">
        <x:v>676</x:v>
      </x:c>
      <x:c r="E230" s="22" t="s">
        <x:v>232</x:v>
      </x:c>
      <x:c r="F230" s="22" t="s">
        <x:v>267</x:v>
      </x:c>
    </x:row>
    <x:row r="231" spans="2:6" x14ac:dyDescent="0.35">
      <x:c r="B231" s="27">
        <x:f t="shared" si="3"/>
        <x:v>44761</x:v>
      </x:c>
      <x:c r="C231" s="22" t="s">
        <x:v>645</x:v>
      </x:c>
      <x:c r="D231" s="22" t="s">
        <x:v>674</x:v>
      </x:c>
      <x:c r="E231" s="22" t="s">
        <x:v>232</x:v>
      </x:c>
      <x:c r="F231" s="22" t="s">
        <x:v>266</x:v>
      </x:c>
    </x:row>
    <x:row r="232" spans="2:6" x14ac:dyDescent="0.35">
      <x:c r="B232" s="27">
        <x:f t="shared" si="3"/>
        <x:v>44762</x:v>
      </x:c>
      <x:c r="C232" s="22" t="s">
        <x:v>643</x:v>
      </x:c>
      <x:c r="D232" s="22" t="s">
        <x:v>672</x:v>
      </x:c>
      <x:c r="E232" s="22" t="s">
        <x:v>231</x:v>
      </x:c>
      <x:c r="F232" s="22" t="s">
        <x:v>266</x:v>
      </x:c>
    </x:row>
    <x:row r="233" spans="2:6" x14ac:dyDescent="0.35">
      <x:c r="B233" s="27">
        <x:f t="shared" si="3"/>
        <x:v>44763</x:v>
      </x:c>
      <x:c r="C233" s="22" t="s">
        <x:v>698</x:v>
      </x:c>
      <x:c r="D233" s="22" t="s">
        <x:v>670</x:v>
      </x:c>
      <x:c r="E233" s="22" t="s">
        <x:v>229</x:v>
      </x:c>
      <x:c r="F233" s="22" t="s">
        <x:v>265</x:v>
      </x:c>
    </x:row>
    <x:row r="234" spans="2:6" x14ac:dyDescent="0.35">
      <x:c r="B234" s="27">
        <x:f t="shared" si="3"/>
        <x:v>44764</x:v>
      </x:c>
      <x:c r="C234" s="22" t="s">
        <x:v>639</x:v>
      </x:c>
      <x:c r="D234" s="22" t="s">
        <x:v>699</x:v>
      </x:c>
      <x:c r="E234" s="22" t="s">
        <x:v>229</x:v>
      </x:c>
      <x:c r="F234" s="22" t="s">
        <x:v>265</x:v>
      </x:c>
    </x:row>
    <x:row r="235" spans="2:6" x14ac:dyDescent="0.35">
      <x:c r="B235" s="27">
        <x:f t="shared" si="3"/>
        <x:v>44765</x:v>
      </x:c>
      <x:c r="C235" s="22" t="s">
        <x:v>700</x:v>
      </x:c>
      <x:c r="D235" s="22" t="s">
        <x:v>666</x:v>
      </x:c>
      <x:c r="E235" s="22" t="s">
        <x:v>227</x:v>
      </x:c>
      <x:c r="F235" s="22" t="s">
        <x:v>264</x:v>
      </x:c>
    </x:row>
    <x:row r="236" spans="2:6" x14ac:dyDescent="0.35">
      <x:c r="B236" s="27">
        <x:f t="shared" si="3"/>
        <x:v>44766</x:v>
      </x:c>
      <x:c r="C236" s="22" t="s">
        <x:v>701</x:v>
      </x:c>
      <x:c r="D236" s="22" t="s">
        <x:v>664</x:v>
      </x:c>
      <x:c r="E236" s="22" t="s">
        <x:v>225</x:v>
      </x:c>
      <x:c r="F236" s="22" t="s">
        <x:v>263</x:v>
      </x:c>
    </x:row>
    <x:row r="237" spans="2:6" x14ac:dyDescent="0.35">
      <x:c r="B237" s="27">
        <x:f t="shared" si="3"/>
        <x:v>44767</x:v>
      </x:c>
      <x:c r="C237" s="22" t="s">
        <x:v>635</x:v>
      </x:c>
      <x:c r="D237" s="22" t="s">
        <x:v>660</x:v>
      </x:c>
      <x:c r="E237" s="22" t="s">
        <x:v>225</x:v>
      </x:c>
      <x:c r="F237" s="22" t="s">
        <x:v>263</x:v>
      </x:c>
    </x:row>
    <x:row r="238" spans="2:6" x14ac:dyDescent="0.35">
      <x:c r="B238" s="27">
        <x:f t="shared" si="3"/>
        <x:v>44768</x:v>
      </x:c>
      <x:c r="C238" s="22" t="s">
        <x:v>633</x:v>
      </x:c>
      <x:c r="D238" s="22" t="s">
        <x:v>702</x:v>
      </x:c>
      <x:c r="E238" s="22" t="s">
        <x:v>224</x:v>
      </x:c>
      <x:c r="F238" s="22" t="s">
        <x:v>261</x:v>
      </x:c>
    </x:row>
    <x:row r="239" spans="2:6" x14ac:dyDescent="0.35">
      <x:c r="B239" s="27">
        <x:f t="shared" si="3"/>
        <x:v>44769</x:v>
      </x:c>
      <x:c r="C239" s="22" t="s">
        <x:v>631</x:v>
      </x:c>
      <x:c r="D239" s="22" t="s">
        <x:v>656</x:v>
      </x:c>
      <x:c r="E239" s="22" t="s">
        <x:v>222</x:v>
      </x:c>
      <x:c r="F239" s="22" t="s">
        <x:v>261</x:v>
      </x:c>
    </x:row>
    <x:row r="240" spans="2:6" x14ac:dyDescent="0.35">
      <x:c r="B240" s="27">
        <x:f t="shared" si="3"/>
        <x:v>44770</x:v>
      </x:c>
      <x:c r="C240" s="22" t="s">
        <x:v>629</x:v>
      </x:c>
      <x:c r="D240" s="22" t="s">
        <x:v>654</x:v>
      </x:c>
      <x:c r="E240" s="22" t="s">
        <x:v>222</x:v>
      </x:c>
      <x:c r="F240" s="22" t="s">
        <x:v>260</x:v>
      </x:c>
    </x:row>
    <x:row r="241" spans="2:6" x14ac:dyDescent="0.35">
      <x:c r="B241" s="27">
        <x:f t="shared" si="3"/>
        <x:v>44771</x:v>
      </x:c>
      <x:c r="C241" s="22" t="s">
        <x:v>627</x:v>
      </x:c>
      <x:c r="D241" s="22" t="s">
        <x:v>652</x:v>
      </x:c>
      <x:c r="E241" s="22" t="s">
        <x:v>219</x:v>
      </x:c>
      <x:c r="F241" s="22" t="s">
        <x:v>258</x:v>
      </x:c>
    </x:row>
    <x:row r="242" spans="2:6" x14ac:dyDescent="0.35">
      <x:c r="B242" s="27">
        <x:f t="shared" si="3"/>
        <x:v>44772</x:v>
      </x:c>
      <x:c r="C242" s="22" t="s">
        <x:v>703</x:v>
      </x:c>
      <x:c r="D242" s="22" t="s">
        <x:v>650</x:v>
      </x:c>
      <x:c r="E242" s="22" t="s">
        <x:v>218</x:v>
      </x:c>
      <x:c r="F242" s="22" t="s">
        <x:v>257</x:v>
      </x:c>
    </x:row>
    <x:row r="243" spans="2:6" x14ac:dyDescent="0.35">
      <x:c r="B243" s="27">
        <x:f t="shared" si="3"/>
        <x:v>44773</x:v>
      </x:c>
      <x:c r="C243" s="22" t="s">
        <x:v>704</x:v>
      </x:c>
      <x:c r="D243" s="22" t="s">
        <x:v>648</x:v>
      </x:c>
      <x:c r="E243" s="22" t="s">
        <x:v>218</x:v>
      </x:c>
      <x:c r="F243" s="22" t="s">
        <x:v>257</x:v>
      </x:c>
    </x:row>
    <x:row r="244" spans="2:6" x14ac:dyDescent="0.35">
      <x:c r="B244" s="27">
        <x:f t="shared" si="3"/>
        <x:v>44774</x:v>
      </x:c>
      <x:c r="C244" s="22" t="s">
        <x:v>623</x:v>
      </x:c>
      <x:c r="D244" s="22" t="s">
        <x:v>646</x:v>
      </x:c>
      <x:c r="E244" s="22" t="s">
        <x:v>216</x:v>
      </x:c>
      <x:c r="F244" s="22" t="s">
        <x:v>255</x:v>
      </x:c>
    </x:row>
    <x:row r="245" spans="2:6" x14ac:dyDescent="0.35">
      <x:c r="B245" s="27">
        <x:f t="shared" si="3"/>
        <x:v>44775</x:v>
      </x:c>
      <x:c r="C245" s="22" t="s">
        <x:v>705</x:v>
      </x:c>
      <x:c r="D245" s="22" t="s">
        <x:v>644</x:v>
      </x:c>
      <x:c r="E245" s="22" t="s">
        <x:v>214</x:v>
      </x:c>
      <x:c r="F245" s="22" t="s">
        <x:v>254</x:v>
      </x:c>
    </x:row>
    <x:row r="246" spans="2:6" x14ac:dyDescent="0.35">
      <x:c r="B246" s="27">
        <x:f t="shared" si="3"/>
        <x:v>44776</x:v>
      </x:c>
      <x:c r="C246" s="22" t="s">
        <x:v>619</x:v>
      </x:c>
      <x:c r="D246" s="22" t="s">
        <x:v>706</x:v>
      </x:c>
      <x:c r="E246" s="22" t="s">
        <x:v>214</x:v>
      </x:c>
      <x:c r="F246" s="22" t="s">
        <x:v>252</x:v>
      </x:c>
    </x:row>
    <x:row r="247" spans="2:6" x14ac:dyDescent="0.35">
      <x:c r="B247" s="27">
        <x:f t="shared" si="3"/>
        <x:v>44777</x:v>
      </x:c>
      <x:c r="C247" s="22" t="s">
        <x:v>617</x:v>
      </x:c>
      <x:c r="D247" s="22" t="s">
        <x:v>640</x:v>
      </x:c>
      <x:c r="E247" s="22" t="s">
        <x:v>213</x:v>
      </x:c>
      <x:c r="F247" s="22" t="s">
        <x:v>250</x:v>
      </x:c>
    </x:row>
    <x:row r="248" spans="2:6" x14ac:dyDescent="0.35">
      <x:c r="B248" s="27">
        <x:f t="shared" si="3"/>
        <x:v>44778</x:v>
      </x:c>
      <x:c r="C248" s="22" t="s">
        <x:v>707</x:v>
      </x:c>
      <x:c r="D248" s="22" t="s">
        <x:v>708</x:v>
      </x:c>
      <x:c r="E248" s="22" t="s">
        <x:v>211</x:v>
      </x:c>
      <x:c r="F248" s="22" t="s">
        <x:v>250</x:v>
      </x:c>
    </x:row>
    <x:row r="249" spans="2:6" x14ac:dyDescent="0.35">
      <x:c r="B249" s="27">
        <x:f t="shared" si="3"/>
        <x:v>44779</x:v>
      </x:c>
      <x:c r="C249" s="22" t="s">
        <x:v>709</x:v>
      </x:c>
      <x:c r="D249" s="22" t="s">
        <x:v>634</x:v>
      </x:c>
      <x:c r="E249" s="22" t="s">
        <x:v>211</x:v>
      </x:c>
      <x:c r="F249" s="22" t="s">
        <x:v>248</x:v>
      </x:c>
    </x:row>
    <x:row r="250" spans="2:6" x14ac:dyDescent="0.35">
      <x:c r="B250" s="27">
        <x:f t="shared" si="3"/>
        <x:v>44780</x:v>
      </x:c>
      <x:c r="C250" s="22" t="s">
        <x:v>613</x:v>
      </x:c>
      <x:c r="D250" s="22" t="s">
        <x:v>632</x:v>
      </x:c>
      <x:c r="E250" s="22" t="s">
        <x:v>272</x:v>
      </x:c>
      <x:c r="F250" s="22" t="s">
        <x:v>247</x:v>
      </x:c>
    </x:row>
    <x:row r="251" spans="2:6" x14ac:dyDescent="0.35">
      <x:c r="B251" s="27">
        <x:f t="shared" si="3"/>
        <x:v>44781</x:v>
      </x:c>
      <x:c r="C251" s="22" t="s">
        <x:v>611</x:v>
      </x:c>
      <x:c r="D251" s="22" t="s">
        <x:v>710</x:v>
      </x:c>
      <x:c r="E251" s="22" t="s">
        <x:v>209</x:v>
      </x:c>
      <x:c r="F251" s="22" t="s">
        <x:v>244</x:v>
      </x:c>
    </x:row>
    <x:row r="252" spans="2:6" x14ac:dyDescent="0.35">
      <x:c r="B252" s="27">
        <x:f t="shared" si="3"/>
        <x:v>44782</x:v>
      </x:c>
      <x:c r="C252" s="22" t="s">
        <x:v>609</x:v>
      </x:c>
      <x:c r="D252" s="22" t="s">
        <x:v>628</x:v>
      </x:c>
      <x:c r="E252" s="22" t="s">
        <x:v>209</x:v>
      </x:c>
      <x:c r="F252" s="22" t="s">
        <x:v>243</x:v>
      </x:c>
    </x:row>
    <x:row r="253" spans="2:6" x14ac:dyDescent="0.35">
      <x:c r="B253" s="27">
        <x:f t="shared" si="3"/>
        <x:v>44783</x:v>
      </x:c>
      <x:c r="C253" s="22" t="s">
        <x:v>607</x:v>
      </x:c>
      <x:c r="D253" s="22" t="s">
        <x:v>626</x:v>
      </x:c>
      <x:c r="E253" s="22" t="s">
        <x:v>207</x:v>
      </x:c>
      <x:c r="F253" s="22" t="s">
        <x:v>241</x:v>
      </x:c>
    </x:row>
    <x:row r="254" spans="2:6" x14ac:dyDescent="0.35">
      <x:c r="B254" s="27">
        <x:f t="shared" si="3"/>
        <x:v>44784</x:v>
      </x:c>
      <x:c r="C254" s="22" t="s">
        <x:v>605</x:v>
      </x:c>
      <x:c r="D254" s="22" t="s">
        <x:v>711</x:v>
      </x:c>
      <x:c r="E254" s="22" t="s">
        <x:v>206</x:v>
      </x:c>
      <x:c r="F254" s="22" t="s">
        <x:v>239</x:v>
      </x:c>
    </x:row>
    <x:row r="255" spans="2:6" x14ac:dyDescent="0.35">
      <x:c r="B255" s="27">
        <x:f t="shared" si="3"/>
        <x:v>44785</x:v>
      </x:c>
      <x:c r="C255" s="22" t="s">
        <x:v>712</x:v>
      </x:c>
      <x:c r="D255" s="22" t="s">
        <x:v>620</x:v>
      </x:c>
      <x:c r="E255" s="22" t="s">
        <x:v>206</x:v>
      </x:c>
      <x:c r="F255" s="22" t="s">
        <x:v>237</x:v>
      </x:c>
    </x:row>
    <x:row r="256" spans="2:6" x14ac:dyDescent="0.35">
      <x:c r="B256" s="27">
        <x:f t="shared" si="3"/>
        <x:v>44786</x:v>
      </x:c>
      <x:c r="C256" s="22" t="s">
        <x:v>713</x:v>
      </x:c>
      <x:c r="D256" s="22" t="s">
        <x:v>618</x:v>
      </x:c>
      <x:c r="E256" s="22" t="s">
        <x:v>204</x:v>
      </x:c>
      <x:c r="F256" s="22" t="s">
        <x:v>234</x:v>
      </x:c>
    </x:row>
    <x:row r="257" spans="2:6" x14ac:dyDescent="0.35">
      <x:c r="B257" s="27">
        <x:f t="shared" si="3"/>
        <x:v>44787</x:v>
      </x:c>
      <x:c r="C257" s="22" t="s">
        <x:v>601</x:v>
      </x:c>
      <x:c r="D257" s="22" t="s">
        <x:v>616</x:v>
      </x:c>
      <x:c r="E257" s="22" t="s">
        <x:v>202</x:v>
      </x:c>
      <x:c r="F257" s="22" t="s">
        <x:v>233</x:v>
      </x:c>
    </x:row>
    <x:row r="258" spans="2:6" x14ac:dyDescent="0.35">
      <x:c r="B258" s="27">
        <x:f t="shared" si="3"/>
        <x:v>44788</x:v>
      </x:c>
      <x:c r="C258" s="22" t="s">
        <x:v>599</x:v>
      </x:c>
      <x:c r="D258" s="22" t="s">
        <x:v>714</x:v>
      </x:c>
      <x:c r="E258" s="22" t="s">
        <x:v>202</x:v>
      </x:c>
      <x:c r="F258" s="22" t="s">
        <x:v>230</x:v>
      </x:c>
    </x:row>
    <x:row r="259" spans="2:6" x14ac:dyDescent="0.35">
      <x:c r="B259" s="27">
        <x:f t="shared" si="3"/>
        <x:v>44789</x:v>
      </x:c>
      <x:c r="C259" s="22" t="s">
        <x:v>597</x:v>
      </x:c>
      <x:c r="D259" s="22" t="s">
        <x:v>715</x:v>
      </x:c>
      <x:c r="E259" s="22" t="s">
        <x:v>201</x:v>
      </x:c>
      <x:c r="F259" s="22" t="s">
        <x:v>228</x:v>
      </x:c>
    </x:row>
    <x:row r="260" spans="2:6" x14ac:dyDescent="0.35">
      <x:c r="B260" s="27">
        <x:f t="shared" si="3"/>
        <x:v>44790</x:v>
      </x:c>
      <x:c r="C260" s="22" t="s">
        <x:v>716</x:v>
      </x:c>
      <x:c r="D260" s="22" t="s">
        <x:v>608</x:v>
      </x:c>
      <x:c r="E260" s="22" t="s">
        <x:v>199</x:v>
      </x:c>
      <x:c r="F260" s="22" t="s">
        <x:v>226</x:v>
      </x:c>
    </x:row>
    <x:row r="261" spans="2:6" x14ac:dyDescent="0.35">
      <x:c r="B261" s="27">
        <x:f t="shared" si="3"/>
        <x:v>44791</x:v>
      </x:c>
      <x:c r="C261" s="22" t="s">
        <x:v>717</x:v>
      </x:c>
      <x:c r="D261" s="22" t="s">
        <x:v>606</x:v>
      </x:c>
      <x:c r="E261" s="22" t="s">
        <x:v>199</x:v>
      </x:c>
      <x:c r="F261" s="22" t="s">
        <x:v>223</x:v>
      </x:c>
    </x:row>
    <x:row r="262" spans="2:6" x14ac:dyDescent="0.35">
      <x:c r="B262" s="27">
        <x:f t="shared" si="3"/>
        <x:v>44792</x:v>
      </x:c>
      <x:c r="C262" s="22" t="s">
        <x:v>593</x:v>
      </x:c>
      <x:c r="D262" s="22" t="s">
        <x:v>604</x:v>
      </x:c>
      <x:c r="E262" s="22" t="s">
        <x:v>197</x:v>
      </x:c>
      <x:c r="F262" s="22" t="s">
        <x:v>221</x:v>
      </x:c>
    </x:row>
    <x:row r="263" spans="2:6" x14ac:dyDescent="0.35">
      <x:c r="B263" s="27">
        <x:f t="shared" si="3"/>
        <x:v>44793</x:v>
      </x:c>
      <x:c r="C263" s="22" t="s">
        <x:v>718</x:v>
      </x:c>
      <x:c r="D263" s="22" t="s">
        <x:v>719</x:v>
      </x:c>
      <x:c r="E263" s="22" t="s">
        <x:v>197</x:v>
      </x:c>
      <x:c r="F263" s="22" t="s">
        <x:v>220</x:v>
      </x:c>
    </x:row>
    <x:row r="264" spans="2:6" x14ac:dyDescent="0.35">
      <x:c r="B264" s="27">
        <x:f t="shared" si="3"/>
        <x:v>44794</x:v>
      </x:c>
      <x:c r="C264" s="22" t="s">
        <x:v>591</x:v>
      </x:c>
      <x:c r="D264" s="22" t="s">
        <x:v>720</x:v>
      </x:c>
      <x:c r="E264" s="22" t="s">
        <x:v>196</x:v>
      </x:c>
      <x:c r="F264" s="22" t="s">
        <x:v>215</x:v>
      </x:c>
    </x:row>
    <x:row r="265" spans="2:6" x14ac:dyDescent="0.35">
      <x:c r="B265" s="27">
        <x:f t="shared" si="3"/>
        <x:v>44795</x:v>
      </x:c>
      <x:c r="C265" s="22" t="s">
        <x:v>589</x:v>
      </x:c>
      <x:c r="D265" s="22" t="s">
        <x:v>596</x:v>
      </x:c>
      <x:c r="E265" s="22" t="s">
        <x:v>273</x:v>
      </x:c>
      <x:c r="F265" s="22" t="s">
        <x:v>212</x:v>
      </x:c>
    </x:row>
    <x:row r="266" spans="2:6" x14ac:dyDescent="0.35">
      <x:c r="B266" s="27">
        <x:f t="shared" si="3"/>
        <x:v>44796</x:v>
      </x:c>
      <x:c r="C266" s="22" t="s">
        <x:v>587</x:v>
      </x:c>
      <x:c r="D266" s="22" t="s">
        <x:v>594</x:v>
      </x:c>
      <x:c r="E266" s="22" t="s">
        <x:v>273</x:v>
      </x:c>
      <x:c r="F266" s="22" t="s">
        <x:v>210</x:v>
      </x:c>
    </x:row>
    <x:row r="267" spans="2:6" x14ac:dyDescent="0.35">
      <x:c r="B267" s="27">
        <x:f t="shared" si="3"/>
        <x:v>44797</x:v>
      </x:c>
      <x:c r="C267" s="22" t="s">
        <x:v>721</x:v>
      </x:c>
      <x:c r="D267" s="22" t="s">
        <x:v>590</x:v>
      </x:c>
      <x:c r="E267" s="22" t="s">
        <x:v>194</x:v>
      </x:c>
      <x:c r="F267" s="22" t="s">
        <x:v>208</x:v>
      </x:c>
    </x:row>
    <x:row r="268" spans="2:6" x14ac:dyDescent="0.35">
      <x:c r="B268" s="27">
        <x:f t="shared" si="3"/>
        <x:v>44798</x:v>
      </x:c>
      <x:c r="C268" s="22" t="s">
        <x:v>722</x:v>
      </x:c>
      <x:c r="D268" s="22" t="s">
        <x:v>588</x:v>
      </x:c>
      <x:c r="E268" s="22" t="s">
        <x:v>192</x:v>
      </x:c>
      <x:c r="F268" s="22" t="s">
        <x:v>205</x:v>
      </x:c>
    </x:row>
    <x:row r="269" spans="2:6" x14ac:dyDescent="0.35">
      <x:c r="B269" s="27">
        <x:f t="shared" si="3"/>
        <x:v>44799</x:v>
      </x:c>
      <x:c r="C269" s="22" t="s">
        <x:v>583</x:v>
      </x:c>
      <x:c r="D269" s="22" t="s">
        <x:v>586</x:v>
      </x:c>
      <x:c r="E269" s="22" t="s">
        <x:v>192</x:v>
      </x:c>
      <x:c r="F269" s="22" t="s">
        <x:v>203</x:v>
      </x:c>
    </x:row>
    <x:row r="270" spans="2:6" x14ac:dyDescent="0.35">
      <x:c r="B270" s="27">
        <x:f t="shared" si="3"/>
        <x:v>44800</x:v>
      </x:c>
      <x:c r="C270" s="22" t="s">
        <x:v>581</x:v>
      </x:c>
      <x:c r="D270" s="22" t="s">
        <x:v>723</x:v>
      </x:c>
      <x:c r="E270" s="22" t="s">
        <x:v>190</x:v>
      </x:c>
      <x:c r="F270" s="22" t="s">
        <x:v>198</x:v>
      </x:c>
    </x:row>
    <x:row r="271" spans="2:6" x14ac:dyDescent="0.35">
      <x:c r="B271" s="27">
        <x:f t="shared" si="3"/>
        <x:v>44801</x:v>
      </x:c>
      <x:c r="C271" s="22" t="s">
        <x:v>579</x:v>
      </x:c>
      <x:c r="D271" s="22" t="s">
        <x:v>724</x:v>
      </x:c>
      <x:c r="E271" s="22" t="s">
        <x:v>189</x:v>
      </x:c>
      <x:c r="F271" s="22" t="s">
        <x:v>195</x:v>
      </x:c>
    </x:row>
    <x:row r="272" spans="2:6" x14ac:dyDescent="0.35">
      <x:c r="B272" s="27">
        <x:f t="shared" si="3"/>
        <x:v>44802</x:v>
      </x:c>
      <x:c r="C272" s="22" t="s">
        <x:v>725</x:v>
      </x:c>
      <x:c r="D272" s="22" t="s">
        <x:v>578</x:v>
      </x:c>
      <x:c r="E272" s="22" t="s">
        <x:v>189</x:v>
      </x:c>
      <x:c r="F272" s="22" t="s">
        <x:v>193</x:v>
      </x:c>
    </x:row>
    <x:row r="273" spans="2:6" x14ac:dyDescent="0.35">
      <x:c r="B273" s="27">
        <x:f t="shared" si="3"/>
        <x:v>44803</x:v>
      </x:c>
      <x:c r="C273" s="22" t="s">
        <x:v>726</x:v>
      </x:c>
      <x:c r="D273" s="22" t="s">
        <x:v>727</x:v>
      </x:c>
      <x:c r="E273" s="22" t="s">
        <x:v>187</x:v>
      </x:c>
      <x:c r="F273" s="22" t="s">
        <x:v>191</x:v>
      </x:c>
    </x:row>
    <x:row r="274" spans="2:6" x14ac:dyDescent="0.35">
      <x:c r="B274" s="27">
        <x:f t="shared" si="3"/>
        <x:v>44804</x:v>
      </x:c>
      <x:c r="C274" s="22" t="s">
        <x:v>728</x:v>
      </x:c>
      <x:c r="D274" s="22" t="s">
        <x:v>572</x:v>
      </x:c>
      <x:c r="E274" s="22" t="s">
        <x:v>185</x:v>
      </x:c>
      <x:c r="F274" s="22" t="s">
        <x:v>186</x:v>
      </x:c>
    </x:row>
    <x:row r="275" spans="2:6" x14ac:dyDescent="0.35">
      <x:c r="B275" s="27">
        <x:f t="shared" si="3"/>
        <x:v>44805</x:v>
      </x:c>
      <x:c r="C275" s="22" t="s">
        <x:v>729</x:v>
      </x:c>
      <x:c r="D275" s="22" t="s">
        <x:v>570</x:v>
      </x:c>
      <x:c r="E275" s="22" t="s">
        <x:v>185</x:v>
      </x:c>
      <x:c r="F275" s="22" t="s">
        <x:v>183</x:v>
      </x:c>
    </x:row>
    <x:row r="276" spans="2:6" x14ac:dyDescent="0.35">
      <x:c r="B276" s="27">
        <x:f t="shared" si="3"/>
        <x:v>44806</x:v>
      </x:c>
      <x:c r="C276" s="22" t="s">
        <x:v>730</x:v>
      </x:c>
      <x:c r="D276" s="22" t="s">
        <x:v>568</x:v>
      </x:c>
      <x:c r="E276" s="22" t="s">
        <x:v>274</x:v>
      </x:c>
      <x:c r="F276" s="22" t="s">
        <x:v>181</x:v>
      </x:c>
    </x:row>
    <x:row r="277" spans="2:6" x14ac:dyDescent="0.35">
      <x:c r="B277" s="27">
        <x:f t="shared" si="3"/>
        <x:v>44807</x:v>
      </x:c>
      <x:c r="C277" s="22" t="s">
        <x:v>571</x:v>
      </x:c>
      <x:c r="D277" s="22" t="s">
        <x:v>731</x:v>
      </x:c>
      <x:c r="E277" s="22" t="s">
        <x:v>274</x:v>
      </x:c>
      <x:c r="F277" s="22" t="s">
        <x:v>178</x:v>
      </x:c>
    </x:row>
    <x:row r="278" spans="2:6" x14ac:dyDescent="0.35">
      <x:c r="B278" s="27">
        <x:f t="shared" si="3"/>
        <x:v>44808</x:v>
      </x:c>
      <x:c r="C278" s="22" t="s">
        <x:v>569</x:v>
      </x:c>
      <x:c r="D278" s="22" t="s">
        <x:v>562</x:v>
      </x:c>
      <x:c r="E278" s="22" t="s">
        <x:v>184</x:v>
      </x:c>
      <x:c r="F278" s="22" t="s">
        <x:v>173</x:v>
      </x:c>
    </x:row>
    <x:row r="279" spans="2:6" x14ac:dyDescent="0.35">
      <x:c r="B279" s="27">
        <x:f t="shared" si="3"/>
        <x:v>44809</x:v>
      </x:c>
      <x:c r="C279" s="22" t="s">
        <x:v>732</x:v>
      </x:c>
      <x:c r="D279" s="22" t="s">
        <x:v>733</x:v>
      </x:c>
      <x:c r="E279" s="22" t="s">
        <x:v>182</x:v>
      </x:c>
      <x:c r="F279" s="22" t="s">
        <x:v>171</x:v>
      </x:c>
    </x:row>
    <x:row r="280" spans="2:6" x14ac:dyDescent="0.35">
      <x:c r="B280" s="27">
        <x:f t="shared" si="3"/>
        <x:v>44810</x:v>
      </x:c>
      <x:c r="C280" s="22" t="s">
        <x:v>734</x:v>
      </x:c>
      <x:c r="D280" s="22" t="s">
        <x:v>735</x:v>
      </x:c>
      <x:c r="E280" s="22" t="s">
        <x:v>182</x:v>
      </x:c>
      <x:c r="F280" s="22" t="s">
        <x:v>169</x:v>
      </x:c>
    </x:row>
    <x:row r="281" spans="2:6" x14ac:dyDescent="0.35">
      <x:c r="B281" s="27">
        <x:f t="shared" si="3"/>
        <x:v>44811</x:v>
      </x:c>
      <x:c r="C281" s="22" t="s">
        <x:v>565</x:v>
      </x:c>
      <x:c r="D281" s="22" t="s">
        <x:v>554</x:v>
      </x:c>
      <x:c r="E281" s="22" t="s">
        <x:v>180</x:v>
      </x:c>
      <x:c r="F281" s="22" t="s">
        <x:v>166</x:v>
      </x:c>
    </x:row>
    <x:row r="282" spans="2:6" x14ac:dyDescent="0.35">
      <x:c r="B282" s="27">
        <x:f t="shared" si="3"/>
        <x:v>44812</x:v>
      </x:c>
      <x:c r="C282" s="22" t="s">
        <x:v>736</x:v>
      </x:c>
      <x:c r="D282" s="22" t="s">
        <x:v>737</x:v>
      </x:c>
      <x:c r="E282" s="22" t="s">
        <x:v>180</x:v>
      </x:c>
      <x:c r="F282" s="22" t="s">
        <x:v>161</x:v>
      </x:c>
    </x:row>
    <x:row r="283" spans="2:6" x14ac:dyDescent="0.35">
      <x:c r="B283" s="27">
        <x:f t="shared" si="3"/>
        <x:v>44813</x:v>
      </x:c>
      <x:c r="C283" s="22" t="s">
        <x:v>738</x:v>
      </x:c>
      <x:c r="D283" s="22" t="s">
        <x:v>548</x:v>
      </x:c>
      <x:c r="E283" s="22" t="s">
        <x:v>179</x:v>
      </x:c>
      <x:c r="F283" s="22" t="s">
        <x:v>159</x:v>
      </x:c>
    </x:row>
    <x:row r="284" spans="2:6" x14ac:dyDescent="0.35">
      <x:c r="B284" s="27">
        <x:f t="shared" si="3"/>
        <x:v>44814</x:v>
      </x:c>
      <x:c r="C284" s="22" t="s">
        <x:v>561</x:v>
      </x:c>
      <x:c r="D284" s="22" t="s">
        <x:v>546</x:v>
      </x:c>
      <x:c r="E284" s="22" t="s">
        <x:v>275</x:v>
      </x:c>
      <x:c r="F284" s="22" t="s">
        <x:v>156</x:v>
      </x:c>
    </x:row>
    <x:row r="285" spans="2:6" x14ac:dyDescent="0.35">
      <x:c r="B285" s="27">
        <x:f t="shared" si="3"/>
        <x:v>44815</x:v>
      </x:c>
      <x:c r="C285" s="22" t="s">
        <x:v>559</x:v>
      </x:c>
      <x:c r="D285" s="22" t="s">
        <x:v>542</x:v>
      </x:c>
      <x:c r="E285" s="22" t="s">
        <x:v>275</x:v>
      </x:c>
      <x:c r="F285" s="22" t="s">
        <x:v>151</x:v>
      </x:c>
    </x:row>
    <x:row r="286" spans="2:6" x14ac:dyDescent="0.35">
      <x:c r="B286" s="27">
        <x:f t="shared" si="3"/>
        <x:v>44816</x:v>
      </x:c>
      <x:c r="C286" s="22" t="s">
        <x:v>739</x:v>
      </x:c>
      <x:c r="D286" s="22" t="s">
        <x:v>540</x:v>
      </x:c>
      <x:c r="E286" s="22" t="s">
        <x:v>177</x:v>
      </x:c>
      <x:c r="F286" s="22" t="s">
        <x:v>149</x:v>
      </x:c>
    </x:row>
    <x:row r="287" spans="2:6" x14ac:dyDescent="0.35">
      <x:c r="B287" s="27">
        <x:f t="shared" si="3"/>
        <x:v>44817</x:v>
      </x:c>
      <x:c r="C287" s="22" t="s">
        <x:v>557</x:v>
      </x:c>
      <x:c r="D287" s="22" t="s">
        <x:v>538</x:v>
      </x:c>
      <x:c r="E287" s="22" t="s">
        <x:v>175</x:v>
      </x:c>
      <x:c r="F287" s="22" t="s">
        <x:v>147</x:v>
      </x:c>
    </x:row>
    <x:row r="288" spans="2:6" x14ac:dyDescent="0.35">
      <x:c r="B288" s="27">
        <x:f t="shared" si="3"/>
        <x:v>44818</x:v>
      </x:c>
      <x:c r="C288" s="22" t="s">
        <x:v>555</x:v>
      </x:c>
      <x:c r="D288" s="22" t="s">
        <x:v>534</x:v>
      </x:c>
      <x:c r="E288" s="22" t="s">
        <x:v>175</x:v>
      </x:c>
      <x:c r="F288" s="22" t="s">
        <x:v>142</x:v>
      </x:c>
    </x:row>
    <x:row r="289" spans="2:6" x14ac:dyDescent="0.35">
      <x:c r="B289" s="27">
        <x:f t="shared" si="3"/>
        <x:v>44819</x:v>
      </x:c>
      <x:c r="C289" s="22" t="s">
        <x:v>740</x:v>
      </x:c>
      <x:c r="D289" s="22" t="s">
        <x:v>532</x:v>
      </x:c>
      <x:c r="E289" s="22" t="s">
        <x:v>174</x:v>
      </x:c>
      <x:c r="F289" s="22" t="s">
        <x:v>139</x:v>
      </x:c>
    </x:row>
    <x:row r="290" spans="2:6" x14ac:dyDescent="0.35">
      <x:c r="B290" s="27">
        <x:f t="shared" ref="B290:B353" si="4">B289+1</x:f>
        <x:v>44820</x:v>
      </x:c>
      <x:c r="C290" s="22" t="s">
        <x:v>741</x:v>
      </x:c>
      <x:c r="D290" s="22" t="s">
        <x:v>530</x:v>
      </x:c>
      <x:c r="E290" s="22" t="s">
        <x:v>174</x:v>
      </x:c>
      <x:c r="F290" s="22" t="s">
        <x:v>137</x:v>
      </x:c>
    </x:row>
    <x:row r="291" spans="2:6" x14ac:dyDescent="0.35">
      <x:c r="B291" s="27">
        <x:f t="shared" si="4"/>
        <x:v>44821</x:v>
      </x:c>
      <x:c r="C291" s="22" t="s">
        <x:v>551</x:v>
      </x:c>
      <x:c r="D291" s="22" t="s">
        <x:v>742</x:v>
      </x:c>
      <x:c r="E291" s="22" t="s">
        <x:v>172</x:v>
      </x:c>
      <x:c r="F291" s="22" t="s">
        <x:v>132</x:v>
      </x:c>
    </x:row>
    <x:row r="292" spans="2:6" x14ac:dyDescent="0.35">
      <x:c r="B292" s="27">
        <x:f t="shared" si="4"/>
        <x:v>44822</x:v>
      </x:c>
      <x:c r="C292" s="22" t="s">
        <x:v>743</x:v>
      </x:c>
      <x:c r="D292" s="22" t="s">
        <x:v>524</x:v>
      </x:c>
      <x:c r="E292" s="22" t="s">
        <x:v>276</x:v>
      </x:c>
      <x:c r="F292" s="22" t="s">
        <x:v>130</x:v>
      </x:c>
    </x:row>
    <x:row r="293" spans="2:6" x14ac:dyDescent="0.35">
      <x:c r="B293" s="27">
        <x:f t="shared" si="4"/>
        <x:v>44823</x:v>
      </x:c>
      <x:c r="C293" s="22" t="s">
        <x:v>744</x:v>
      </x:c>
      <x:c r="D293" s="22" t="s">
        <x:v>745</x:v>
      </x:c>
      <x:c r="E293" s="22" t="s">
        <x:v>276</x:v>
      </x:c>
      <x:c r="F293" s="22" t="s">
        <x:v>128</x:v>
      </x:c>
    </x:row>
    <x:row r="294" spans="2:6" x14ac:dyDescent="0.35">
      <x:c r="B294" s="27">
        <x:f t="shared" si="4"/>
        <x:v>44824</x:v>
      </x:c>
      <x:c r="C294" s="22" t="s">
        <x:v>547</x:v>
      </x:c>
      <x:c r="D294" s="22" t="s">
        <x:v>746</x:v>
      </x:c>
      <x:c r="E294" s="22" t="s">
        <x:v>170</x:v>
      </x:c>
      <x:c r="F294" s="22" t="s">
        <x:v>123</x:v>
      </x:c>
    </x:row>
    <x:row r="295" spans="2:6" x14ac:dyDescent="0.35">
      <x:c r="B295" s="27">
        <x:f t="shared" si="4"/>
        <x:v>44825</x:v>
      </x:c>
      <x:c r="C295" s="22" t="s">
        <x:v>545</x:v>
      </x:c>
      <x:c r="D295" s="22" t="s">
        <x:v>747</x:v>
      </x:c>
      <x:c r="E295" s="22" t="s">
        <x:v>168</x:v>
      </x:c>
      <x:c r="F295" s="22" t="s">
        <x:v>121</x:v>
      </x:c>
    </x:row>
    <x:row r="296" spans="2:6" x14ac:dyDescent="0.35">
      <x:c r="B296" s="27">
        <x:f t="shared" si="4"/>
        <x:v>44826</x:v>
      </x:c>
      <x:c r="C296" s="22" t="s">
        <x:v>748</x:v>
      </x:c>
      <x:c r="D296" s="22" t="s">
        <x:v>749</x:v>
      </x:c>
      <x:c r="E296" s="22" t="s">
        <x:v>168</x:v>
      </x:c>
      <x:c r="F296" s="22" t="s">
        <x:v>118</x:v>
      </x:c>
    </x:row>
    <x:row r="297" spans="2:6" x14ac:dyDescent="0.35">
      <x:c r="B297" s="27">
        <x:f t="shared" si="4"/>
        <x:v>44827</x:v>
      </x:c>
      <x:c r="C297" s="22" t="s">
        <x:v>543</x:v>
      </x:c>
      <x:c r="D297" s="22" t="s">
        <x:v>750</x:v>
      </x:c>
      <x:c r="E297" s="22" t="s">
        <x:v>167</x:v>
      </x:c>
      <x:c r="F297" s="22" t="s">
        <x:v>114</x:v>
      </x:c>
    </x:row>
    <x:row r="298" spans="2:6" x14ac:dyDescent="0.35">
      <x:c r="B298" s="27">
        <x:f t="shared" si="4"/>
        <x:v>44828</x:v>
      </x:c>
      <x:c r="C298" s="22" t="s">
        <x:v>541</x:v>
      </x:c>
      <x:c r="D298" s="22" t="s">
        <x:v>751</x:v>
      </x:c>
      <x:c r="E298" s="22" t="s">
        <x:v>167</x:v>
      </x:c>
      <x:c r="F298" s="22" t="s">
        <x:v>112</x:v>
      </x:c>
    </x:row>
    <x:row r="299" spans="2:6" x14ac:dyDescent="0.35">
      <x:c r="B299" s="27">
        <x:f t="shared" si="4"/>
        <x:v>44829</x:v>
      </x:c>
      <x:c r="C299" s="22" t="s">
        <x:v>752</x:v>
      </x:c>
      <x:c r="D299" s="22" t="s">
        <x:v>753</x:v>
      </x:c>
      <x:c r="E299" s="22" t="s">
        <x:v>277</x:v>
      </x:c>
      <x:c r="F299" s="22" t="s">
        <x:v>109</x:v>
      </x:c>
    </x:row>
    <x:row r="300" spans="2:6" x14ac:dyDescent="0.35">
      <x:c r="B300" s="27">
        <x:f t="shared" si="4"/>
        <x:v>44830</x:v>
      </x:c>
      <x:c r="C300" s="22" t="s">
        <x:v>754</x:v>
      </x:c>
      <x:c r="D300" s="22" t="s">
        <x:v>755</x:v>
      </x:c>
      <x:c r="E300" s="22" t="s">
        <x:v>165</x:v>
      </x:c>
      <x:c r="F300" s="22" t="s">
        <x:v>105</x:v>
      </x:c>
    </x:row>
    <x:row r="301" spans="2:6" x14ac:dyDescent="0.35">
      <x:c r="B301" s="27">
        <x:f t="shared" si="4"/>
        <x:v>44831</x:v>
      </x:c>
      <x:c r="C301" s="22" t="s">
        <x:v>756</x:v>
      </x:c>
      <x:c r="D301" s="22" t="s">
        <x:v>500</x:v>
      </x:c>
      <x:c r="E301" s="22" t="s">
        <x:v>165</x:v>
      </x:c>
      <x:c r="F301" s="22" t="s">
        <x:v>103</x:v>
      </x:c>
    </x:row>
    <x:row r="302" spans="2:6" x14ac:dyDescent="0.35">
      <x:c r="B302" s="27">
        <x:f t="shared" si="4"/>
        <x:v>44832</x:v>
      </x:c>
      <x:c r="C302" s="22" t="s">
        <x:v>757</x:v>
      </x:c>
      <x:c r="D302" s="22" t="s">
        <x:v>758</x:v>
      </x:c>
      <x:c r="E302" s="22" t="s">
        <x:v>163</x:v>
      </x:c>
      <x:c r="F302" s="22" t="s">
        <x:v>101</x:v>
      </x:c>
    </x:row>
    <x:row r="303" spans="2:6" x14ac:dyDescent="0.35">
      <x:c r="B303" s="27">
        <x:f t="shared" si="4"/>
        <x:v>44833</x:v>
      </x:c>
      <x:c r="C303" s="22" t="s">
        <x:v>759</x:v>
      </x:c>
      <x:c r="D303" s="22" t="s">
        <x:v>760</x:v>
      </x:c>
      <x:c r="E303" s="22" t="s">
        <x:v>162</x:v>
      </x:c>
      <x:c r="F303" s="22" t="s">
        <x:v>96</x:v>
      </x:c>
    </x:row>
    <x:row r="304" spans="2:6" x14ac:dyDescent="0.35">
      <x:c r="B304" s="27">
        <x:f t="shared" si="4"/>
        <x:v>44834</x:v>
      </x:c>
      <x:c r="C304" s="22" t="s">
        <x:v>533</x:v>
      </x:c>
      <x:c r="D304" s="22" t="s">
        <x:v>492</x:v>
      </x:c>
      <x:c r="E304" s="22" t="s">
        <x:v>162</x:v>
      </x:c>
      <x:c r="F304" s="22" t="s">
        <x:v>94</x:v>
      </x:c>
    </x:row>
    <x:row r="305" spans="2:6" x14ac:dyDescent="0.35">
      <x:c r="B305" s="27">
        <x:f t="shared" si="4"/>
        <x:v>44835</x:v>
      </x:c>
      <x:c r="C305" s="22" t="s">
        <x:v>531</x:v>
      </x:c>
      <x:c r="D305" s="22" t="s">
        <x:v>761</x:v>
      </x:c>
      <x:c r="E305" s="22" t="s">
        <x:v>160</x:v>
      </x:c>
      <x:c r="F305" s="22" t="s">
        <x:v>92</x:v>
      </x:c>
    </x:row>
    <x:row r="306" spans="2:6" x14ac:dyDescent="0.35">
      <x:c r="B306" s="27">
        <x:f t="shared" si="4"/>
        <x:v>44836</x:v>
      </x:c>
      <x:c r="C306" s="22" t="s">
        <x:v>529</x:v>
      </x:c>
      <x:c r="D306" s="22" t="s">
        <x:v>762</x:v>
      </x:c>
      <x:c r="E306" s="22" t="s">
        <x:v>278</x:v>
      </x:c>
      <x:c r="F306" s="22" t="s">
        <x:v>87</x:v>
      </x:c>
    </x:row>
    <x:row r="307" spans="2:6" x14ac:dyDescent="0.35">
      <x:c r="B307" s="27">
        <x:f t="shared" si="4"/>
        <x:v>44837</x:v>
      </x:c>
      <x:c r="C307" s="22" t="s">
        <x:v>763</x:v>
      </x:c>
      <x:c r="D307" s="22" t="s">
        <x:v>484</x:v>
      </x:c>
      <x:c r="E307" s="22" t="s">
        <x:v>278</x:v>
      </x:c>
      <x:c r="F307" s="22" t="s">
        <x:v>85</x:v>
      </x:c>
    </x:row>
    <x:row r="308" spans="2:6" x14ac:dyDescent="0.35">
      <x:c r="B308" s="27">
        <x:f t="shared" si="4"/>
        <x:v>44838</x:v>
      </x:c>
      <x:c r="C308" s="22" t="s">
        <x:v>527</x:v>
      </x:c>
      <x:c r="D308" s="22" t="s">
        <x:v>482</x:v>
      </x:c>
      <x:c r="E308" s="22" t="s">
        <x:v>158</x:v>
      </x:c>
      <x:c r="F308" s="22" t="s">
        <x:v>83</x:v>
      </x:c>
    </x:row>
    <x:row r="309" spans="2:6" x14ac:dyDescent="0.35">
      <x:c r="B309" s="27">
        <x:f t="shared" si="4"/>
        <x:v>44839</x:v>
      </x:c>
      <x:c r="C309" s="22" t="s">
        <x:v>525</x:v>
      </x:c>
      <x:c r="D309" s="22" t="s">
        <x:v>764</x:v>
      </x:c>
      <x:c r="E309" s="22" t="s">
        <x:v>157</x:v>
      </x:c>
      <x:c r="F309" s="22" t="s">
        <x:v>81</x:v>
      </x:c>
    </x:row>
    <x:row r="310" spans="2:6" x14ac:dyDescent="0.35">
      <x:c r="B310" s="27">
        <x:f t="shared" si="4"/>
        <x:v>44840</x:v>
      </x:c>
      <x:c r="C310" s="22" t="s">
        <x:v>765</x:v>
      </x:c>
      <x:c r="D310" s="22" t="s">
        <x:v>766</x:v>
      </x:c>
      <x:c r="E310" s="22" t="s">
        <x:v>157</x:v>
      </x:c>
      <x:c r="F310" s="22" t="s">
        <x:v>78</x:v>
      </x:c>
    </x:row>
    <x:row r="311" spans="2:6" x14ac:dyDescent="0.35">
      <x:c r="B311" s="27">
        <x:f t="shared" si="4"/>
        <x:v>44841</x:v>
      </x:c>
      <x:c r="C311" s="22" t="s">
        <x:v>767</x:v>
      </x:c>
      <x:c r="D311" s="22" t="s">
        <x:v>474</x:v>
      </x:c>
      <x:c r="E311" s="22" t="s">
        <x:v>155</x:v>
      </x:c>
      <x:c r="F311" s="22" t="s">
        <x:v>76</x:v>
      </x:c>
    </x:row>
    <x:row r="312" spans="2:6" x14ac:dyDescent="0.35">
      <x:c r="B312" s="27">
        <x:f t="shared" si="4"/>
        <x:v>44842</x:v>
      </x:c>
      <x:c r="C312" s="22" t="s">
        <x:v>521</x:v>
      </x:c>
      <x:c r="D312" s="22" t="s">
        <x:v>472</x:v>
      </x:c>
      <x:c r="E312" s="22" t="s">
        <x:v>279</x:v>
      </x:c>
      <x:c r="F312" s="22" t="s">
        <x:v>74</x:v>
      </x:c>
    </x:row>
    <x:row r="313" spans="2:6" x14ac:dyDescent="0.35">
      <x:c r="B313" s="27">
        <x:f t="shared" si="4"/>
        <x:v>44843</x:v>
      </x:c>
      <x:c r="C313" s="22" t="s">
        <x:v>768</x:v>
      </x:c>
      <x:c r="D313" s="22" t="s">
        <x:v>769</x:v>
      </x:c>
      <x:c r="E313" s="22" t="s">
        <x:v>279</x:v>
      </x:c>
      <x:c r="F313" s="22" t="s">
        <x:v>72</x:v>
      </x:c>
    </x:row>
    <x:row r="314" spans="2:6" x14ac:dyDescent="0.35">
      <x:c r="B314" s="27">
        <x:f t="shared" si="4"/>
        <x:v>44844</x:v>
      </x:c>
      <x:c r="C314" s="22" t="s">
        <x:v>770</x:v>
      </x:c>
      <x:c r="D314" s="22" t="s">
        <x:v>771</x:v>
      </x:c>
      <x:c r="E314" s="22" t="s">
        <x:v>153</x:v>
      </x:c>
      <x:c r="F314" s="22" t="s">
        <x:v>68</x:v>
      </x:c>
    </x:row>
    <x:row r="315" spans="2:6" x14ac:dyDescent="0.35">
      <x:c r="B315" s="27">
        <x:f t="shared" si="4"/>
        <x:v>44845</x:v>
      </x:c>
      <x:c r="C315" s="22" t="s">
        <x:v>772</x:v>
      </x:c>
      <x:c r="D315" s="22" t="s">
        <x:v>773</x:v>
      </x:c>
      <x:c r="E315" s="22" t="s">
        <x:v>152</x:v>
      </x:c>
      <x:c r="F315" s="22" t="s">
        <x:v>66</x:v>
      </x:c>
    </x:row>
    <x:row r="316" spans="2:6" x14ac:dyDescent="0.35">
      <x:c r="B316" s="27">
        <x:f t="shared" si="4"/>
        <x:v>44846</x:v>
      </x:c>
      <x:c r="C316" s="22" t="s">
        <x:v>515</x:v>
      </x:c>
      <x:c r="D316" s="22" t="s">
        <x:v>462</x:v>
      </x:c>
      <x:c r="E316" s="22" t="s">
        <x:v>152</x:v>
      </x:c>
      <x:c r="F316" s="22" t="s">
        <x:v>65</x:v>
      </x:c>
    </x:row>
    <x:row r="317" spans="2:6" x14ac:dyDescent="0.35">
      <x:c r="B317" s="27">
        <x:f t="shared" si="4"/>
        <x:v>44847</x:v>
      </x:c>
      <x:c r="C317" s="22" t="s">
        <x:v>774</x:v>
      </x:c>
      <x:c r="D317" s="22" t="s">
        <x:v>460</x:v>
      </x:c>
      <x:c r="E317" s="22" t="s">
        <x:v>150</x:v>
      </x:c>
      <x:c r="F317" s="22" t="s">
        <x:v>63</x:v>
      </x:c>
    </x:row>
    <x:row r="318" spans="2:6" x14ac:dyDescent="0.35">
      <x:c r="B318" s="27">
        <x:f t="shared" si="4"/>
        <x:v>44848</x:v>
      </x:c>
      <x:c r="C318" s="22" t="s">
        <x:v>775</x:v>
      </x:c>
      <x:c r="D318" s="22" t="s">
        <x:v>458</x:v>
      </x:c>
      <x:c r="E318" s="22" t="s">
        <x:v>148</x:v>
      </x:c>
      <x:c r="F318" s="22" t="s">
        <x:v>60</x:v>
      </x:c>
    </x:row>
    <x:row r="319" spans="2:6" x14ac:dyDescent="0.35">
      <x:c r="B319" s="27">
        <x:f t="shared" si="4"/>
        <x:v>44849</x:v>
      </x:c>
      <x:c r="C319" s="22" t="s">
        <x:v>511</x:v>
      </x:c>
      <x:c r="D319" s="22" t="s">
        <x:v>776</x:v>
      </x:c>
      <x:c r="E319" s="22" t="s">
        <x:v>280</x:v>
      </x:c>
      <x:c r="F319" s="22" t="s">
        <x:v>58</x:v>
      </x:c>
    </x:row>
    <x:row r="320" spans="2:6" x14ac:dyDescent="0.35">
      <x:c r="B320" s="27">
        <x:f t="shared" si="4"/>
        <x:v>44850</x:v>
      </x:c>
      <x:c r="C320" s="22" t="s">
        <x:v>509</x:v>
      </x:c>
      <x:c r="D320" s="22" t="s">
        <x:v>452</x:v>
      </x:c>
      <x:c r="E320" s="22" t="s">
        <x:v>280</x:v>
      </x:c>
      <x:c r="F320" s="22" t="s">
        <x:v>57</x:v>
      </x:c>
    </x:row>
    <x:row r="321" spans="2:6" x14ac:dyDescent="0.35">
      <x:c r="B321" s="27">
        <x:f t="shared" si="4"/>
        <x:v>44851</x:v>
      </x:c>
      <x:c r="C321" s="22" t="s">
        <x:v>507</x:v>
      </x:c>
      <x:c r="D321" s="22" t="s">
        <x:v>450</x:v>
      </x:c>
      <x:c r="E321" s="22" t="s">
        <x:v>146</x:v>
      </x:c>
      <x:c r="F321" s="22" t="s">
        <x:v>55</x:v>
      </x:c>
    </x:row>
    <x:row r="322" spans="2:6" x14ac:dyDescent="0.35">
      <x:c r="B322" s="27">
        <x:f t="shared" si="4"/>
        <x:v>44852</x:v>
      </x:c>
      <x:c r="C322" s="22" t="s">
        <x:v>777</x:v>
      </x:c>
      <x:c r="D322" s="22" t="s">
        <x:v>448</x:v>
      </x:c>
      <x:c r="E322" s="22" t="s">
        <x:v>145</x:v>
      </x:c>
      <x:c r="F322" s="22" t="s">
        <x:v>54</x:v>
      </x:c>
    </x:row>
    <x:row r="323" spans="2:6" x14ac:dyDescent="0.35">
      <x:c r="B323" s="27">
        <x:f t="shared" si="4"/>
        <x:v>44853</x:v>
      </x:c>
      <x:c r="C323" s="22" t="s">
        <x:v>505</x:v>
      </x:c>
      <x:c r="D323" s="22" t="s">
        <x:v>446</x:v>
      </x:c>
      <x:c r="E323" s="22" t="s">
        <x:v>143</x:v>
      </x:c>
      <x:c r="F323" s="22" t="s">
        <x:v>52</x:v>
      </x:c>
    </x:row>
    <x:row r="324" spans="2:6" x14ac:dyDescent="0.35">
      <x:c r="B324" s="27">
        <x:f t="shared" si="4"/>
        <x:v>44854</x:v>
      </x:c>
      <x:c r="C324" s="22" t="s">
        <x:v>503</x:v>
      </x:c>
      <x:c r="D324" s="22" t="s">
        <x:v>444</x:v>
      </x:c>
      <x:c r="E324" s="22" t="s">
        <x:v>143</x:v>
      </x:c>
      <x:c r="F324" s="22" t="s">
        <x:v>51</x:v>
      </x:c>
    </x:row>
    <x:row r="325" spans="2:6" x14ac:dyDescent="0.35">
      <x:c r="B325" s="27">
        <x:f t="shared" si="4"/>
        <x:v>44855</x:v>
      </x:c>
      <x:c r="C325" s="22" t="s">
        <x:v>501</x:v>
      </x:c>
      <x:c r="D325" s="22" t="s">
        <x:v>442</x:v>
      </x:c>
      <x:c r="E325" s="22" t="s">
        <x:v>281</x:v>
      </x:c>
      <x:c r="F325" s="22" t="s">
        <x:v>48</x:v>
      </x:c>
    </x:row>
    <x:row r="326" spans="2:6" x14ac:dyDescent="0.35">
      <x:c r="B326" s="27">
        <x:f t="shared" si="4"/>
        <x:v>44856</x:v>
      </x:c>
      <x:c r="C326" s="22" t="s">
        <x:v>778</x:v>
      </x:c>
      <x:c r="D326" s="22" t="s">
        <x:v>779</x:v>
      </x:c>
      <x:c r="E326" s="22" t="s">
        <x:v>141</x:v>
      </x:c>
      <x:c r="F326" s="22" t="s">
        <x:v>47</x:v>
      </x:c>
    </x:row>
    <x:row r="327" spans="2:6" x14ac:dyDescent="0.35">
      <x:c r="B327" s="27">
        <x:f t="shared" si="4"/>
        <x:v>44857</x:v>
      </x:c>
      <x:c r="C327" s="22" t="s">
        <x:v>780</x:v>
      </x:c>
      <x:c r="D327" s="22" t="s">
        <x:v>781</x:v>
      </x:c>
      <x:c r="E327" s="22" t="s">
        <x:v>140</x:v>
      </x:c>
      <x:c r="F327" s="22" t="s">
        <x:v>45</x:v>
      </x:c>
    </x:row>
    <x:row r="328" spans="2:6" x14ac:dyDescent="0.35">
      <x:c r="B328" s="27">
        <x:f t="shared" si="4"/>
        <x:v>44858</x:v>
      </x:c>
      <x:c r="C328" s="22" t="s">
        <x:v>782</x:v>
      </x:c>
      <x:c r="D328" s="22" t="s">
        <x:v>783</x:v>
      </x:c>
      <x:c r="E328" s="22" t="s">
        <x:v>140</x:v>
      </x:c>
      <x:c r="F328" s="22" t="s">
        <x:v>44</x:v>
      </x:c>
    </x:row>
    <x:row r="329" spans="2:6" x14ac:dyDescent="0.35">
      <x:c r="B329" s="27">
        <x:f t="shared" si="4"/>
        <x:v>44859</x:v>
      </x:c>
      <x:c r="C329" s="22" t="s">
        <x:v>495</x:v>
      </x:c>
      <x:c r="D329" s="22" t="s">
        <x:v>784</x:v>
      </x:c>
      <x:c r="E329" s="22" t="s">
        <x:v>138</x:v>
      </x:c>
      <x:c r="F329" s="22" t="s">
        <x:v>43</x:v>
      </x:c>
    </x:row>
    <x:row r="330" spans="2:6" x14ac:dyDescent="0.35">
      <x:c r="B330" s="27">
        <x:f t="shared" si="4"/>
        <x:v>44860</x:v>
      </x:c>
      <x:c r="C330" s="22" t="s">
        <x:v>785</x:v>
      </x:c>
      <x:c r="D330" s="22" t="s">
        <x:v>430</x:v>
      </x:c>
      <x:c r="E330" s="22" t="s">
        <x:v>136</x:v>
      </x:c>
      <x:c r="F330" s="22" t="s">
        <x:v>42</x:v>
      </x:c>
    </x:row>
    <x:row r="331" spans="2:6" x14ac:dyDescent="0.35">
      <x:c r="B331" s="27">
        <x:f t="shared" si="4"/>
        <x:v>44861</x:v>
      </x:c>
      <x:c r="C331" s="22" t="s">
        <x:v>786</x:v>
      </x:c>
      <x:c r="D331" s="22" t="s">
        <x:v>428</x:v>
      </x:c>
      <x:c r="E331" s="22" t="s">
        <x:v>282</x:v>
      </x:c>
      <x:c r="F331" s="22" t="s">
        <x:v>41</x:v>
      </x:c>
    </x:row>
    <x:row r="332" spans="2:6" x14ac:dyDescent="0.35">
      <x:c r="B332" s="27">
        <x:f t="shared" si="4"/>
        <x:v>44862</x:v>
      </x:c>
      <x:c r="C332" s="22" t="s">
        <x:v>787</x:v>
      </x:c>
      <x:c r="D332" s="22" t="s">
        <x:v>426</x:v>
      </x:c>
      <x:c r="E332" s="22" t="s">
        <x:v>134</x:v>
      </x:c>
      <x:c r="F332" s="22" t="s">
        <x:v>40</x:v>
      </x:c>
    </x:row>
    <x:row r="333" spans="2:6" x14ac:dyDescent="0.35">
      <x:c r="B333" s="27">
        <x:f t="shared" si="4"/>
        <x:v>44863</x:v>
      </x:c>
      <x:c r="C333" s="22" t="s">
        <x:v>788</x:v>
      </x:c>
      <x:c r="D333" s="22" t="s">
        <x:v>424</x:v>
      </x:c>
      <x:c r="E333" s="22" t="s">
        <x:v>133</x:v>
      </x:c>
      <x:c r="F333" s="22" t="s">
        <x:v>39</x:v>
      </x:c>
    </x:row>
    <x:row r="334" spans="2:6" x14ac:dyDescent="0.35">
      <x:c r="B334" s="27">
        <x:f t="shared" si="4"/>
        <x:v>44864</x:v>
      </x:c>
      <x:c r="C334" s="22" t="s">
        <x:v>487</x:v>
      </x:c>
      <x:c r="D334" s="22" t="s">
        <x:v>422</x:v>
      </x:c>
      <x:c r="E334" s="22" t="s">
        <x:v>133</x:v>
      </x:c>
      <x:c r="F334" s="22" t="s">
        <x:v>38</x:v>
      </x:c>
    </x:row>
    <x:row r="335" spans="2:6" x14ac:dyDescent="0.35">
      <x:c r="B335" s="27">
        <x:f t="shared" si="4"/>
        <x:v>44865</x:v>
      </x:c>
      <x:c r="C335" s="22" t="s">
        <x:v>485</x:v>
      </x:c>
      <x:c r="D335" s="22" t="s">
        <x:v>789</x:v>
      </x:c>
      <x:c r="E335" s="22" t="s">
        <x:v>131</x:v>
      </x:c>
      <x:c r="F335" s="22" t="s">
        <x:v>37</x:v>
      </x:c>
    </x:row>
    <x:row r="336" spans="2:6" x14ac:dyDescent="0.35">
      <x:c r="B336" s="27">
        <x:f t="shared" si="4"/>
        <x:v>44866</x:v>
      </x:c>
      <x:c r="C336" s="22" t="s">
        <x:v>483</x:v>
      </x:c>
      <x:c r="D336" s="22" t="s">
        <x:v>418</x:v>
      </x:c>
      <x:c r="E336" s="22" t="s">
        <x:v>129</x:v>
      </x:c>
      <x:c r="F336" s="22" t="s">
        <x:v>36</x:v>
      </x:c>
    </x:row>
    <x:row r="337" spans="2:6" x14ac:dyDescent="0.35">
      <x:c r="B337" s="27">
        <x:f t="shared" si="4"/>
        <x:v>44867</x:v>
      </x:c>
      <x:c r="C337" s="22" t="s">
        <x:v>481</x:v>
      </x:c>
      <x:c r="D337" s="22" t="s">
        <x:v>416</x:v>
      </x:c>
      <x:c r="E337" s="22" t="s">
        <x:v>283</x:v>
      </x:c>
      <x:c r="F337" s="22" t="s">
        <x:v>36</x:v>
      </x:c>
    </x:row>
    <x:row r="338" spans="2:6" x14ac:dyDescent="0.35">
      <x:c r="B338" s="27">
        <x:f t="shared" si="4"/>
        <x:v>44868</x:v>
      </x:c>
      <x:c r="C338" s="22" t="s">
        <x:v>790</x:v>
      </x:c>
      <x:c r="D338" s="22" t="s">
        <x:v>791</x:v>
      </x:c>
      <x:c r="E338" s="22" t="s">
        <x:v>127</x:v>
      </x:c>
      <x:c r="F338" s="22" t="s">
        <x:v>35</x:v>
      </x:c>
    </x:row>
    <x:row r="339" spans="2:6" x14ac:dyDescent="0.35">
      <x:c r="B339" s="27">
        <x:f t="shared" si="4"/>
        <x:v>44869</x:v>
      </x:c>
      <x:c r="C339" s="22" t="s">
        <x:v>479</x:v>
      </x:c>
      <x:c r="D339" s="22" t="s">
        <x:v>792</x:v>
      </x:c>
      <x:c r="E339" s="22" t="s">
        <x:v>126</x:v>
      </x:c>
      <x:c r="F339" s="22" t="s">
        <x:v>34</x:v>
      </x:c>
    </x:row>
    <x:row r="340" spans="2:6" x14ac:dyDescent="0.35">
      <x:c r="B340" s="27">
        <x:f t="shared" si="4"/>
        <x:v>44870</x:v>
      </x:c>
      <x:c r="C340" s="22" t="s">
        <x:v>477</x:v>
      </x:c>
      <x:c r="D340" s="22" t="s">
        <x:v>410</x:v>
      </x:c>
      <x:c r="E340" s="22" t="s">
        <x:v>126</x:v>
      </x:c>
      <x:c r="F340" s="22" t="s">
        <x:v>32</x:v>
      </x:c>
    </x:row>
    <x:row r="341" spans="2:6" x14ac:dyDescent="0.35">
      <x:c r="B341" s="27">
        <x:f t="shared" si="4"/>
        <x:v>44871</x:v>
      </x:c>
      <x:c r="C341" s="22" t="s">
        <x:v>475</x:v>
      </x:c>
      <x:c r="D341" s="22" t="s">
        <x:v>793</x:v>
      </x:c>
      <x:c r="E341" s="22" t="s">
        <x:v>124</x:v>
      </x:c>
      <x:c r="F341" s="22" t="s">
        <x:v>31</x:v>
      </x:c>
    </x:row>
    <x:row r="342" spans="2:6" x14ac:dyDescent="0.35">
      <x:c r="B342" s="27">
        <x:f t="shared" si="4"/>
        <x:v>44872</x:v>
      </x:c>
      <x:c r="C342" s="22" t="s">
        <x:v>794</x:v>
      </x:c>
      <x:c r="D342" s="22" t="s">
        <x:v>795</x:v>
      </x:c>
      <x:c r="E342" s="22" t="s">
        <x:v>122</x:v>
      </x:c>
      <x:c r="F342" s="22" t="s">
        <x:v>30</x:v>
      </x:c>
    </x:row>
    <x:row r="343" spans="2:6" x14ac:dyDescent="0.35">
      <x:c r="B343" s="27">
        <x:f t="shared" si="4"/>
        <x:v>44873</x:v>
      </x:c>
      <x:c r="C343" s="22" t="s">
        <x:v>796</x:v>
      </x:c>
      <x:c r="D343" s="22" t="s">
        <x:v>404</x:v>
      </x:c>
      <x:c r="E343" s="22" t="s">
        <x:v>284</x:v>
      </x:c>
      <x:c r="F343" s="22" t="s">
        <x:v>30</x:v>
      </x:c>
    </x:row>
    <x:row r="344" spans="2:6" x14ac:dyDescent="0.35">
      <x:c r="B344" s="27">
        <x:f t="shared" si="4"/>
        <x:v>44874</x:v>
      </x:c>
      <x:c r="C344" s="22" t="s">
        <x:v>797</x:v>
      </x:c>
      <x:c r="D344" s="22" t="s">
        <x:v>798</x:v>
      </x:c>
      <x:c r="E344" s="22" t="s">
        <x:v>120</x:v>
      </x:c>
      <x:c r="F344" s="22" t="s">
        <x:v>285</x:v>
      </x:c>
    </x:row>
    <x:row r="345" spans="2:6" x14ac:dyDescent="0.35">
      <x:c r="B345" s="27">
        <x:f t="shared" si="4"/>
        <x:v>44875</x:v>
      </x:c>
      <x:c r="C345" s="22" t="s">
        <x:v>799</x:v>
      </x:c>
      <x:c r="D345" s="22" t="s">
        <x:v>401</x:v>
      </x:c>
      <x:c r="E345" s="22" t="s">
        <x:v>119</x:v>
      </x:c>
      <x:c r="F345" s="22" t="s">
        <x:v>286</x:v>
      </x:c>
    </x:row>
    <x:row r="346" spans="2:6" x14ac:dyDescent="0.35">
      <x:c r="B346" s="27">
        <x:f t="shared" si="4"/>
        <x:v>44876</x:v>
      </x:c>
      <x:c r="C346" s="22" t="s">
        <x:v>467</x:v>
      </x:c>
      <x:c r="D346" s="22" t="s">
        <x:v>800</x:v>
      </x:c>
      <x:c r="E346" s="22" t="s">
        <x:v>117</x:v>
      </x:c>
      <x:c r="F346" s="22" t="s">
        <x:v>286</x:v>
      </x:c>
    </x:row>
    <x:row r="347" spans="2:6" x14ac:dyDescent="0.35">
      <x:c r="B347" s="27">
        <x:f t="shared" si="4"/>
        <x:v>44877</x:v>
      </x:c>
      <x:c r="C347" s="22" t="s">
        <x:v>465</x:v>
      </x:c>
      <x:c r="D347" s="22" t="s">
        <x:v>396</x:v>
      </x:c>
      <x:c r="E347" s="22" t="s">
        <x:v>117</x:v>
      </x:c>
      <x:c r="F347" s="22" t="s">
        <x:v>287</x:v>
      </x:c>
    </x:row>
    <x:row r="348" spans="2:6" x14ac:dyDescent="0.35">
      <x:c r="B348" s="27">
        <x:f t="shared" si="4"/>
        <x:v>44878</x:v>
      </x:c>
      <x:c r="C348" s="22" t="s">
        <x:v>801</x:v>
      </x:c>
      <x:c r="D348" s="22" t="s">
        <x:v>802</x:v>
      </x:c>
      <x:c r="E348" s="22" t="s">
        <x:v>115</x:v>
      </x:c>
      <x:c r="F348" s="22" t="s">
        <x:v>288</x:v>
      </x:c>
    </x:row>
    <x:row r="349" spans="2:6" x14ac:dyDescent="0.35">
      <x:c r="B349" s="27">
        <x:f t="shared" si="4"/>
        <x:v>44879</x:v>
      </x:c>
      <x:c r="C349" s="22" t="s">
        <x:v>803</x:v>
      </x:c>
      <x:c r="D349" s="22" t="s">
        <x:v>394</x:v>
      </x:c>
      <x:c r="E349" s="22" t="s">
        <x:v>113</x:v>
      </x:c>
      <x:c r="F349" s="22" t="s">
        <x:v>288</x:v>
      </x:c>
    </x:row>
    <x:row r="350" spans="2:6" x14ac:dyDescent="0.35">
      <x:c r="B350" s="27">
        <x:f t="shared" si="4"/>
        <x:v>44880</x:v>
      </x:c>
      <x:c r="C350" s="22" t="s">
        <x:v>459</x:v>
      </x:c>
      <x:c r="D350" s="22" t="s">
        <x:v>391</x:v>
      </x:c>
      <x:c r="E350" s="22" t="s">
        <x:v>111</x:v>
      </x:c>
      <x:c r="F350" s="22" t="s">
        <x:v>289</x:v>
      </x:c>
    </x:row>
    <x:row r="351" spans="2:6" x14ac:dyDescent="0.35">
      <x:c r="B351" s="27">
        <x:f t="shared" si="4"/>
        <x:v>44881</x:v>
      </x:c>
      <x:c r="C351" s="22" t="s">
        <x:v>457</x:v>
      </x:c>
      <x:c r="D351" s="22" t="s">
        <x:v>804</x:v>
      </x:c>
      <x:c r="E351" s="22" t="s">
        <x:v>290</x:v>
      </x:c>
      <x:c r="F351" s="22" t="s">
        <x:v>289</x:v>
      </x:c>
    </x:row>
    <x:row r="352" spans="2:6" x14ac:dyDescent="0.35">
      <x:c r="B352" s="27">
        <x:f t="shared" si="4"/>
        <x:v>44882</x:v>
      </x:c>
      <x:c r="C352" s="22" t="s">
        <x:v>455</x:v>
      </x:c>
      <x:c r="D352" s="22" t="s">
        <x:v>389</x:v>
      </x:c>
      <x:c r="E352" s="22" t="s">
        <x:v>110</x:v>
      </x:c>
      <x:c r="F352" s="22" t="s">
        <x:v>291</x:v>
      </x:c>
    </x:row>
    <x:row r="353" spans="2:6" x14ac:dyDescent="0.35">
      <x:c r="B353" s="27">
        <x:f t="shared" si="4"/>
        <x:v>44883</x:v>
      </x:c>
      <x:c r="C353" s="22" t="s">
        <x:v>805</x:v>
      </x:c>
      <x:c r="D353" s="22" t="s">
        <x:v>387</x:v>
      </x:c>
      <x:c r="E353" s="22" t="s">
        <x:v>108</x:v>
      </x:c>
      <x:c r="F353" s="22" t="s">
        <x:v>291</x:v>
      </x:c>
    </x:row>
    <x:row r="354" spans="2:6" x14ac:dyDescent="0.35">
      <x:c r="B354" s="27">
        <x:f t="shared" ref="B354:B396" si="5">B353+1</x:f>
        <x:v>44884</x:v>
      </x:c>
      <x:c r="C354" s="22" t="s">
        <x:v>806</x:v>
      </x:c>
      <x:c r="D354" s="22" t="s">
        <x:v>385</x:v>
      </x:c>
      <x:c r="E354" s="22" t="s">
        <x:v>106</x:v>
      </x:c>
      <x:c r="F354" s="22" t="s">
        <x:v>292</x:v>
      </x:c>
    </x:row>
    <x:row r="355" spans="2:6" x14ac:dyDescent="0.35">
      <x:c r="B355" s="27">
        <x:f t="shared" si="5"/>
        <x:v>44885</x:v>
      </x:c>
      <x:c r="C355" s="22" t="s">
        <x:v>449</x:v>
      </x:c>
      <x:c r="D355" s="22" t="s">
        <x:v>807</x:v>
      </x:c>
      <x:c r="E355" s="22" t="s">
        <x:v>104</x:v>
      </x:c>
      <x:c r="F355" s="22" t="s">
        <x:v>292</x:v>
      </x:c>
    </x:row>
    <x:row r="356" spans="2:6" x14ac:dyDescent="0.35">
      <x:c r="B356" s="27">
        <x:f t="shared" si="5"/>
        <x:v>44886</x:v>
      </x:c>
      <x:c r="C356" s="22" t="s">
        <x:v>808</x:v>
      </x:c>
      <x:c r="D356" s="22" t="s">
        <x:v>384</x:v>
      </x:c>
      <x:c r="E356" s="22" t="s">
        <x:v>104</x:v>
      </x:c>
      <x:c r="F356" s="22" t="s">
        <x:v>293</x:v>
      </x:c>
    </x:row>
    <x:row r="357" spans="2:6" x14ac:dyDescent="0.35">
      <x:c r="B357" s="27">
        <x:f t="shared" si="5"/>
        <x:v>44887</x:v>
      </x:c>
      <x:c r="C357" s="22" t="s">
        <x:v>809</x:v>
      </x:c>
      <x:c r="D357" s="22" t="s">
        <x:v>383</x:v>
      </x:c>
      <x:c r="E357" s="22" t="s">
        <x:v>102</x:v>
      </x:c>
      <x:c r="F357" s="22" t="s">
        <x:v>293</x:v>
      </x:c>
    </x:row>
    <x:row r="358" spans="2:6" x14ac:dyDescent="0.35">
      <x:c r="B358" s="27">
        <x:f t="shared" si="5"/>
        <x:v>44888</x:v>
      </x:c>
      <x:c r="C358" s="22" t="s">
        <x:v>443</x:v>
      </x:c>
      <x:c r="D358" s="22" t="s">
        <x:v>382</x:v>
      </x:c>
      <x:c r="E358" s="22" t="s">
        <x:v>100</x:v>
      </x:c>
      <x:c r="F358" s="22" t="s">
        <x:v>294</x:v>
      </x:c>
    </x:row>
    <x:row r="359" spans="2:6" x14ac:dyDescent="0.35">
      <x:c r="B359" s="27">
        <x:f t="shared" si="5"/>
        <x:v>44889</x:v>
      </x:c>
      <x:c r="C359" s="22" t="s">
        <x:v>810</x:v>
      </x:c>
      <x:c r="D359" s="22" t="s">
        <x:v>811</x:v>
      </x:c>
      <x:c r="E359" s="22" t="s">
        <x:v>99</x:v>
      </x:c>
      <x:c r="F359" s="22" t="s">
        <x:v>294</x:v>
      </x:c>
    </x:row>
    <x:row r="360" spans="2:6" x14ac:dyDescent="0.35">
      <x:c r="B360" s="27">
        <x:f t="shared" si="5"/>
        <x:v>44890</x:v>
      </x:c>
      <x:c r="C360" s="22" t="s">
        <x:v>812</x:v>
      </x:c>
      <x:c r="D360" s="22" t="s">
        <x:v>813</x:v>
      </x:c>
      <x:c r="E360" s="22" t="s">
        <x:v>97</x:v>
      </x:c>
      <x:c r="F360" s="22" t="s">
        <x:v>294</x:v>
      </x:c>
    </x:row>
    <x:row r="361" spans="2:6" x14ac:dyDescent="0.35">
      <x:c r="B361" s="27">
        <x:f t="shared" si="5"/>
        <x:v>44891</x:v>
      </x:c>
      <x:c r="C361" s="22" t="s">
        <x:v>439</x:v>
      </x:c>
      <x:c r="D361" s="22" t="s">
        <x:v>814</x:v>
      </x:c>
      <x:c r="E361" s="22" t="s">
        <x:v>95</x:v>
      </x:c>
      <x:c r="F361" s="22" t="s">
        <x:v>294</x:v>
      </x:c>
    </x:row>
    <x:row r="362" spans="2:6" x14ac:dyDescent="0.35">
      <x:c r="B362" s="27">
        <x:f t="shared" si="5"/>
        <x:v>44892</x:v>
      </x:c>
      <x:c r="C362" s="22" t="s">
        <x:v>815</x:v>
      </x:c>
      <x:c r="D362" s="22" t="s">
        <x:v>816</x:v>
      </x:c>
      <x:c r="E362" s="22" t="s">
        <x:v>93</x:v>
      </x:c>
      <x:c r="F362" s="22" t="s">
        <x:v>295</x:v>
      </x:c>
    </x:row>
    <x:row r="363" spans="2:6" x14ac:dyDescent="0.35">
      <x:c r="B363" s="27">
        <x:f t="shared" si="5"/>
        <x:v>44893</x:v>
      </x:c>
      <x:c r="C363" s="22" t="s">
        <x:v>435</x:v>
      </x:c>
      <x:c r="D363" s="22" t="s">
        <x:v>817</x:v>
      </x:c>
      <x:c r="E363" s="22" t="s">
        <x:v>91</x:v>
      </x:c>
      <x:c r="F363" s="22" t="s">
        <x:v>295</x:v>
      </x:c>
    </x:row>
    <x:row r="364" spans="2:6" x14ac:dyDescent="0.35">
      <x:c r="B364" s="27">
        <x:f t="shared" si="5"/>
        <x:v>44894</x:v>
      </x:c>
      <x:c r="C364" s="22" t="s">
        <x:v>818</x:v>
      </x:c>
      <x:c r="D364" s="22" t="s">
        <x:v>819</x:v>
      </x:c>
      <x:c r="E364" s="22" t="s">
        <x:v>91</x:v>
      </x:c>
      <x:c r="F364" s="22" t="s">
        <x:v>295</x:v>
      </x:c>
    </x:row>
    <x:row r="365" spans="2:6" x14ac:dyDescent="0.35">
      <x:c r="B365" s="27">
        <x:f t="shared" si="5"/>
        <x:v>44895</x:v>
      </x:c>
      <x:c r="C365" s="22" t="s">
        <x:v>431</x:v>
      </x:c>
      <x:c r="D365" s="22" t="s">
        <x:v>819</x:v>
      </x:c>
      <x:c r="E365" s="22" t="s">
        <x:v>89</x:v>
      </x:c>
      <x:c r="F365" s="22" t="s">
        <x:v>295</x:v>
      </x:c>
    </x:row>
    <x:row r="366" spans="2:6" x14ac:dyDescent="0.35">
      <x:c r="B366" s="27">
        <x:f t="shared" si="5"/>
        <x:v>44896</x:v>
      </x:c>
      <x:c r="C366" s="22" t="s">
        <x:v>820</x:v>
      </x:c>
      <x:c r="D366" s="22" t="s">
        <x:v>821</x:v>
      </x:c>
      <x:c r="E366" s="22" t="s">
        <x:v>88</x:v>
      </x:c>
      <x:c r="F366" s="22" t="s">
        <x:v>295</x:v>
      </x:c>
    </x:row>
    <x:row r="367" spans="2:6" x14ac:dyDescent="0.35">
      <x:c r="B367" s="27">
        <x:f t="shared" si="5"/>
        <x:v>44897</x:v>
      </x:c>
      <x:c r="C367" s="22" t="s">
        <x:v>427</x:v>
      </x:c>
      <x:c r="D367" s="22" t="s">
        <x:v>822</x:v>
      </x:c>
      <x:c r="E367" s="22" t="s">
        <x:v>86</x:v>
      </x:c>
      <x:c r="F367" s="22" t="s">
        <x:v>295</x:v>
      </x:c>
    </x:row>
    <x:row r="368" spans="2:6" x14ac:dyDescent="0.35">
      <x:c r="B368" s="27">
        <x:f t="shared" si="5"/>
        <x:v>44898</x:v>
      </x:c>
      <x:c r="C368" s="22" t="s">
        <x:v>425</x:v>
      </x:c>
      <x:c r="D368" s="22" t="s">
        <x:v>822</x:v>
      </x:c>
      <x:c r="E368" s="22" t="s">
        <x:v>84</x:v>
      </x:c>
      <x:c r="F368" s="22" t="s">
        <x:v>295</x:v>
      </x:c>
    </x:row>
    <x:row r="369" spans="2:6" x14ac:dyDescent="0.35">
      <x:c r="B369" s="27">
        <x:f t="shared" si="5"/>
        <x:v>44899</x:v>
      </x:c>
      <x:c r="C369" s="22" t="s">
        <x:v>823</x:v>
      </x:c>
      <x:c r="D369" s="22" t="s">
        <x:v>824</x:v>
      </x:c>
      <x:c r="E369" s="22" t="s">
        <x:v>82</x:v>
      </x:c>
      <x:c r="F369" s="22" t="s">
        <x:v>295</x:v>
      </x:c>
    </x:row>
    <x:row r="370" spans="2:6" x14ac:dyDescent="0.35">
      <x:c r="B370" s="27">
        <x:f t="shared" si="5"/>
        <x:v>44900</x:v>
      </x:c>
      <x:c r="C370" s="22" t="s">
        <x:v>421</x:v>
      </x:c>
      <x:c r="D370" s="22" t="s">
        <x:v>824</x:v>
      </x:c>
      <x:c r="E370" s="22" t="s">
        <x:v>82</x:v>
      </x:c>
      <x:c r="F370" s="22" t="s">
        <x:v>295</x:v>
      </x:c>
    </x:row>
    <x:row r="371" spans="2:6" x14ac:dyDescent="0.35">
      <x:c r="B371" s="27">
        <x:f t="shared" si="5"/>
        <x:v>44901</x:v>
      </x:c>
      <x:c r="C371" s="22" t="s">
        <x:v>419</x:v>
      </x:c>
      <x:c r="D371" s="22" t="s">
        <x:v>824</x:v>
      </x:c>
      <x:c r="E371" s="22" t="s">
        <x:v>80</x:v>
      </x:c>
      <x:c r="F371" s="22" t="s">
        <x:v>295</x:v>
      </x:c>
    </x:row>
    <x:row r="372" spans="2:6" x14ac:dyDescent="0.35">
      <x:c r="B372" s="27">
        <x:f t="shared" si="5"/>
        <x:v>44902</x:v>
      </x:c>
      <x:c r="C372" s="22" t="s">
        <x:v>417</x:v>
      </x:c>
      <x:c r="D372" s="22" t="s">
        <x:v>825</x:v>
      </x:c>
      <x:c r="E372" s="22" t="s">
        <x:v>77</x:v>
      </x:c>
      <x:c r="F372" s="22" t="s">
        <x:v>295</x:v>
      </x:c>
    </x:row>
    <x:row r="373" spans="2:6" x14ac:dyDescent="0.35">
      <x:c r="B373" s="27">
        <x:f t="shared" si="5"/>
        <x:v>44903</x:v>
      </x:c>
      <x:c r="C373" s="22" t="s">
        <x:v>826</x:v>
      </x:c>
      <x:c r="D373" s="22" t="s">
        <x:v>825</x:v>
      </x:c>
      <x:c r="E373" s="22" t="s">
        <x:v>75</x:v>
      </x:c>
      <x:c r="F373" s="22" t="s">
        <x:v>295</x:v>
      </x:c>
    </x:row>
    <x:row r="374" spans="2:6" x14ac:dyDescent="0.35">
      <x:c r="B374" s="27">
        <x:f t="shared" si="5"/>
        <x:v>44904</x:v>
      </x:c>
      <x:c r="C374" s="22" t="s">
        <x:v>413</x:v>
      </x:c>
      <x:c r="D374" s="22" t="s">
        <x:v>825</x:v>
      </x:c>
      <x:c r="E374" s="22" t="s">
        <x:v>75</x:v>
      </x:c>
      <x:c r="F374" s="22" t="s">
        <x:v>295</x:v>
      </x:c>
    </x:row>
    <x:row r="375" spans="2:6" x14ac:dyDescent="0.35">
      <x:c r="B375" s="27">
        <x:f t="shared" si="5"/>
        <x:v>44905</x:v>
      </x:c>
      <x:c r="C375" s="22" t="s">
        <x:v>411</x:v>
      </x:c>
      <x:c r="D375" s="22" t="s">
        <x:v>825</x:v>
      </x:c>
      <x:c r="E375" s="22" t="s">
        <x:v>73</x:v>
      </x:c>
      <x:c r="F375" s="22" t="s">
        <x:v>295</x:v>
      </x:c>
    </x:row>
    <x:row r="376" spans="2:6" x14ac:dyDescent="0.35">
      <x:c r="B376" s="27">
        <x:f t="shared" si="5"/>
        <x:v>44906</x:v>
      </x:c>
      <x:c r="C376" s="22" t="s">
        <x:v>409</x:v>
      </x:c>
      <x:c r="D376" s="22" t="s">
        <x:v>827</x:v>
      </x:c>
      <x:c r="E376" s="22" t="s">
        <x:v>71</x:v>
      </x:c>
      <x:c r="F376" s="22" t="s">
        <x:v>295</x:v>
      </x:c>
    </x:row>
    <x:row r="377" spans="2:6" x14ac:dyDescent="0.35">
      <x:c r="B377" s="27">
        <x:f t="shared" si="5"/>
        <x:v>44907</x:v>
      </x:c>
      <x:c r="C377" s="22" t="s">
        <x:v>407</x:v>
      </x:c>
      <x:c r="D377" s="22" t="s">
        <x:v>827</x:v>
      </x:c>
      <x:c r="E377" s="22" t="s">
        <x:v>69</x:v>
      </x:c>
      <x:c r="F377" s="22" t="s">
        <x:v>295</x:v>
      </x:c>
    </x:row>
    <x:row r="378" spans="2:6" x14ac:dyDescent="0.35">
      <x:c r="B378" s="27">
        <x:f t="shared" si="5"/>
        <x:v>44908</x:v>
      </x:c>
      <x:c r="C378" s="22" t="s">
        <x:v>405</x:v>
      </x:c>
      <x:c r="D378" s="22" t="s">
        <x:v>827</x:v>
      </x:c>
      <x:c r="E378" s="22" t="s">
        <x:v>69</x:v>
      </x:c>
      <x:c r="F378" s="22" t="s">
        <x:v>294</x:v>
      </x:c>
    </x:row>
    <x:row r="379" spans="2:6" x14ac:dyDescent="0.35">
      <x:c r="B379" s="27">
        <x:f t="shared" si="5"/>
        <x:v>44909</x:v>
      </x:c>
      <x:c r="C379" s="22" t="s">
        <x:v>402</x:v>
      </x:c>
      <x:c r="D379" s="22" t="s">
        <x:v>827</x:v>
      </x:c>
      <x:c r="E379" s="22" t="s">
        <x:v>67</x:v>
      </x:c>
      <x:c r="F379" s="22" t="s">
        <x:v>294</x:v>
      </x:c>
    </x:row>
    <x:row r="380" spans="2:6" x14ac:dyDescent="0.35">
      <x:c r="B380" s="27">
        <x:f t="shared" si="5"/>
        <x:v>44910</x:v>
      </x:c>
      <x:c r="C380" s="22" t="s">
        <x:v>400</x:v>
      </x:c>
      <x:c r="D380" s="22" t="s">
        <x:v>825</x:v>
      </x:c>
      <x:c r="E380" s="22" t="s">
        <x:v>64</x:v>
      </x:c>
      <x:c r="F380" s="22" t="s">
        <x:v>294</x:v>
      </x:c>
    </x:row>
    <x:row r="381" spans="2:6" x14ac:dyDescent="0.35">
      <x:c r="B381" s="27">
        <x:f t="shared" si="5"/>
        <x:v>44911</x:v>
      </x:c>
      <x:c r="C381" s="22" t="s">
        <x:v>400</x:v>
      </x:c>
      <x:c r="D381" s="22" t="s">
        <x:v>825</x:v>
      </x:c>
      <x:c r="E381" s="22" t="s">
        <x:v>64</x:v>
      </x:c>
      <x:c r="F381" s="22" t="s">
        <x:v>293</x:v>
      </x:c>
    </x:row>
    <x:row r="382" spans="2:6" x14ac:dyDescent="0.35">
      <x:c r="B382" s="27">
        <x:f t="shared" si="5"/>
        <x:v>44912</x:v>
      </x:c>
      <x:c r="C382" s="22" t="s">
        <x:v>398</x:v>
      </x:c>
      <x:c r="D382" s="22" t="s">
        <x:v>825</x:v>
      </x:c>
      <x:c r="E382" s="22" t="s">
        <x:v>62</x:v>
      </x:c>
      <x:c r="F382" s="22" t="s">
        <x:v>293</x:v>
      </x:c>
    </x:row>
    <x:row r="383" spans="2:6" x14ac:dyDescent="0.35">
      <x:c r="B383" s="27">
        <x:f t="shared" si="5"/>
        <x:v>44913</x:v>
      </x:c>
      <x:c r="C383" s="22" t="s">
        <x:v>395</x:v>
      </x:c>
      <x:c r="D383" s="22" t="s">
        <x:v>825</x:v>
      </x:c>
      <x:c r="E383" s="22" t="s">
        <x:v>62</x:v>
      </x:c>
      <x:c r="F383" s="22" t="s">
        <x:v>293</x:v>
      </x:c>
    </x:row>
    <x:row r="384" spans="2:6" x14ac:dyDescent="0.35">
      <x:c r="B384" s="27">
        <x:f t="shared" si="5"/>
        <x:v>44914</x:v>
      </x:c>
      <x:c r="C384" s="22" t="s">
        <x:v>395</x:v>
      </x:c>
      <x:c r="D384" s="22" t="s">
        <x:v>824</x:v>
      </x:c>
      <x:c r="E384" s="22" t="s">
        <x:v>59</x:v>
      </x:c>
      <x:c r="F384" s="22" t="s">
        <x:v>292</x:v>
      </x:c>
    </x:row>
    <x:row r="385" spans="2:6" x14ac:dyDescent="0.35">
      <x:c r="B385" s="27">
        <x:f t="shared" si="5"/>
        <x:v>44915</x:v>
      </x:c>
      <x:c r="C385" s="22" t="s">
        <x:v>393</x:v>
      </x:c>
      <x:c r="D385" s="22" t="s">
        <x:v>824</x:v>
      </x:c>
      <x:c r="E385" s="22" t="s">
        <x:v>59</x:v>
      </x:c>
      <x:c r="F385" s="22" t="s">
        <x:v>292</x:v>
      </x:c>
    </x:row>
    <x:row r="386" spans="2:6" x14ac:dyDescent="0.35">
      <x:c r="B386" s="27">
        <x:f t="shared" si="5"/>
        <x:v>44916</x:v>
      </x:c>
      <x:c r="C386" s="22" t="s">
        <x:v>390</x:v>
      </x:c>
      <x:c r="D386" s="22" t="s">
        <x:v>824</x:v>
      </x:c>
      <x:c r="E386" s="22" t="s">
        <x:v>56</x:v>
      </x:c>
      <x:c r="F386" s="22" t="s">
        <x:v>291</x:v>
      </x:c>
    </x:row>
    <x:row r="387" spans="2:6" x14ac:dyDescent="0.35">
      <x:c r="B387" s="27">
        <x:f t="shared" si="5"/>
        <x:v>44917</x:v>
      </x:c>
      <x:c r="C387" s="22" t="s">
        <x:v>390</x:v>
      </x:c>
      <x:c r="D387" s="22" t="s">
        <x:v>822</x:v>
      </x:c>
      <x:c r="E387" s="22" t="s">
        <x:v>56</x:v>
      </x:c>
      <x:c r="F387" s="22" t="s">
        <x:v>291</x:v>
      </x:c>
    </x:row>
    <x:row r="388" spans="2:6" x14ac:dyDescent="0.35">
      <x:c r="B388" s="27">
        <x:f t="shared" si="5"/>
        <x:v>44918</x:v>
      </x:c>
      <x:c r="C388" s="22" t="s">
        <x:v>386</x:v>
      </x:c>
      <x:c r="D388" s="22" t="s">
        <x:v>821</x:v>
      </x:c>
      <x:c r="E388" s="22" t="s">
        <x:v>53</x:v>
      </x:c>
      <x:c r="F388" s="22" t="s">
        <x:v>289</x:v>
      </x:c>
    </x:row>
    <x:row r="389" spans="2:6" x14ac:dyDescent="0.35">
      <x:c r="B389" s="27">
        <x:f t="shared" si="5"/>
        <x:v>44919</x:v>
      </x:c>
      <x:c r="C389" s="22" t="s">
        <x:v>386</x:v>
      </x:c>
      <x:c r="D389" s="22" t="s">
        <x:v>821</x:v>
      </x:c>
      <x:c r="E389" s="22" t="s">
        <x:v>53</x:v>
      </x:c>
      <x:c r="F389" s="22" t="s">
        <x:v>289</x:v>
      </x:c>
    </x:row>
    <x:row r="390" spans="2:6" x14ac:dyDescent="0.35">
      <x:c r="B390" s="27">
        <x:f t="shared" si="5"/>
        <x:v>44920</x:v>
      </x:c>
      <x:c r="C390" s="22" t="s">
        <x:v>386</x:v>
      </x:c>
      <x:c r="D390" s="22" t="s">
        <x:v>819</x:v>
      </x:c>
      <x:c r="E390" s="22" t="s">
        <x:v>49</x:v>
      </x:c>
      <x:c r="F390" s="22" t="s">
        <x:v>288</x:v>
      </x:c>
    </x:row>
    <x:row r="391" spans="2:6" x14ac:dyDescent="0.35">
      <x:c r="B391" s="27">
        <x:f t="shared" si="5"/>
        <x:v>44921</x:v>
      </x:c>
      <x:c r="C391" s="22" t="s">
        <x:v>381</x:v>
      </x:c>
      <x:c r="D391" s="22" t="s">
        <x:v>817</x:v>
      </x:c>
      <x:c r="E391" s="22" t="s">
        <x:v>49</x:v>
      </x:c>
      <x:c r="F391" s="22" t="s">
        <x:v>288</x:v>
      </x:c>
    </x:row>
    <x:row r="392" spans="2:6" x14ac:dyDescent="0.35">
      <x:c r="B392" s="27">
        <x:f t="shared" si="5"/>
        <x:v>44922</x:v>
      </x:c>
      <x:c r="C392" s="22" t="s">
        <x:v>381</x:v>
      </x:c>
      <x:c r="D392" s="22" t="s">
        <x:v>817</x:v>
      </x:c>
      <x:c r="E392" s="22" t="s">
        <x:v>46</x:v>
      </x:c>
      <x:c r="F392" s="22" t="s">
        <x:v>287</x:v>
      </x:c>
    </x:row>
    <x:row r="393" spans="2:6" x14ac:dyDescent="0.35">
      <x:c r="B393" s="27">
        <x:f t="shared" si="5"/>
        <x:v>44923</x:v>
      </x:c>
      <x:c r="C393" s="22" t="s">
        <x:v>381</x:v>
      </x:c>
      <x:c r="D393" s="22" t="s">
        <x:v>816</x:v>
      </x:c>
      <x:c r="E393" s="22" t="s">
        <x:v>46</x:v>
      </x:c>
      <x:c r="F393" s="22" t="s">
        <x:v>286</x:v>
      </x:c>
    </x:row>
    <x:row r="394" spans="2:6" x14ac:dyDescent="0.35">
      <x:c r="B394" s="27">
        <x:f t="shared" si="5"/>
        <x:v>44924</x:v>
      </x:c>
      <x:c r="C394" s="22" t="s">
        <x:v>381</x:v>
      </x:c>
      <x:c r="D394" s="22" t="s">
        <x:v>814</x:v>
      </x:c>
      <x:c r="E394" s="22" t="s">
        <x:v>46</x:v>
      </x:c>
      <x:c r="F394" s="22" t="s">
        <x:v>286</x:v>
      </x:c>
    </x:row>
    <x:row r="395" spans="2:6" x14ac:dyDescent="0.35">
      <x:c r="B395" s="27">
        <x:f t="shared" si="5"/>
        <x:v>44925</x:v>
      </x:c>
      <x:c r="C395" s="22" t="s">
        <x:v>381</x:v>
      </x:c>
      <x:c r="D395" s="22" t="s">
        <x:v>813</x:v>
      </x:c>
      <x:c r="E395" s="22" t="s">
        <x:v>29</x:v>
      </x:c>
      <x:c r="F395" s="22" t="s">
        <x:v>285</x:v>
      </x:c>
    </x:row>
    <x:row r="396" spans="2:6" x14ac:dyDescent="0.35">
      <x:c r="B396" s="27">
        <x:f t="shared" si="5"/>
        <x:v>44926</x:v>
      </x:c>
      <x:c r="C396" s="22" t="s">
        <x:v>381</x:v>
      </x:c>
      <x:c r="D396" s="22" t="s">
        <x:v>811</x:v>
      </x:c>
      <x:c r="E396" s="22" t="s">
        <x:v>29</x:v>
      </x:c>
      <x:c r="F396" s="22" t="s">
        <x:v>30</x:v>
      </x:c>
    </x:row>
    <x:row r="1000">
      <x:c r="XX1000" s="95" t="n">
        <x:v>125713</x:v>
      </x:c>
    </x:row>
  </x:sheetData>
  <x:mergeCells count="2">
    <x:mergeCell ref="N5:N6"/>
    <x:mergeCell ref="M5:M6"/>
  </x:mergeCells>
  <x:phoneticPr fontId="9" type="noConversion"/>
  <x:pageMargins left="0.4" right="0.4" top="0.5" bottom="0.5" header="0.3" footer="0.3"/>
  <x:pageSetup orientation="portrait" r:id="rId1"/>
  <x:drawing r:id="rId2"/>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EB0B930-5DB6-40BB-BDC0-AE3267A05FAE}" mc:Ignorable="x14ac xr xr2 xr3">
  <x:sheetPr codeName="Sheet6"/>
  <x:dimension ref="B1:R75"/>
  <x:sheetViews>
    <x:sheetView showGridLines="0" zoomScale="80" zoomScaleNormal="80" workbookViewId="0">
      <x:selection activeCell="B39" sqref="B39:D39"/>
    </x:sheetView>
  </x:sheetViews>
  <x:sheetFormatPr defaultColWidth="8.796875" defaultRowHeight="15.5" x14ac:dyDescent="0.35"/>
  <x:cols>
    <x:col min="1" max="1" width="8.796875" style="38"/>
    <x:col min="2" max="2" width="10.84765625" style="38" customWidth="1"/>
    <x:col min="3" max="3" width="9.34765625" style="38" customWidth="1"/>
    <x:col min="4" max="4" width="29.046875" style="38" customWidth="1"/>
    <x:col min="5" max="5" width="8.796875" style="38"/>
    <x:col min="6" max="8" width="8" style="38" customWidth="1"/>
    <x:col min="9" max="10" width="5.84765625" style="38" hidden="1" customWidth="1"/>
    <x:col min="11" max="11" width="9.1484375" style="38" hidden="1" customWidth="1"/>
    <x:col min="12" max="18" width="5.84765625" style="38" hidden="1" customWidth="1"/>
    <x:col min="19" max="16384" width="8.796875" style="38"/>
  </x:cols>
  <x:sheetData>
    <x:row r="1" spans="2:14" s="8" customFormat="1" x14ac:dyDescent="0.35"/>
    <x:row r="2" spans="2:14" s="8" customFormat="1" ht="31" x14ac:dyDescent="0.35">
      <x:c r="B2" s="86" t="s">
        <x:v>851</x:v>
      </x:c>
      <x:c r="C2" s="86"/>
      <x:c r="D2" s="86"/>
      <x:c r="E2" s="38"/>
      <x:c r="F2" s="79"/>
      <x:c r="G2" s="79"/>
      <x:c r="H2" s="79"/>
      <x:c r="I2" s="79"/>
    </x:row>
    <x:row r="3" spans="2:14" s="8" customFormat="1" x14ac:dyDescent="0.35">
      <x:c r="B3" s="79"/>
      <x:c r="C3" s="79"/>
      <x:c r="D3" s="79"/>
      <x:c r="E3" s="38"/>
      <x:c r="F3" s="79"/>
      <x:c r="G3" s="79"/>
      <x:c r="H3" s="79"/>
      <x:c r="I3" s="79"/>
    </x:row>
    <x:row r="4" spans="2:14" s="8" customFormat="1" ht="22.5" x14ac:dyDescent="0.35">
      <x:c r="B4" s="87" t="s">
        <x:v>380</x:v>
      </x:c>
      <x:c r="C4" s="87"/>
      <x:c r="D4" s="87"/>
      <x:c r="E4" s="38"/>
      <x:c r="F4" s="79"/>
      <x:c r="G4" s="79"/>
      <x:c r="H4" s="79"/>
      <x:c r="I4" s="79"/>
    </x:row>
    <x:row r="5" spans="2:14" s="8" customFormat="1" ht="15.75" customHeight="1" x14ac:dyDescent="0.35">
      <x:c r="B5" s="79"/>
      <x:c r="C5" s="79"/>
      <x:c r="D5" s="79"/>
      <x:c r="E5" s="38"/>
      <x:c r="F5" s="79"/>
      <x:c r="G5" s="79"/>
      <x:c r="H5" s="79"/>
      <x:c r="I5" s="79"/>
    </x:row>
    <x:row r="6" spans="2:14" s="8" customFormat="1" ht="15.75" customHeight="1" x14ac:dyDescent="0.35">
      <x:c r="B6" s="79"/>
      <x:c r="C6" s="79"/>
      <x:c r="D6" s="79"/>
      <x:c r="E6" s="38"/>
      <x:c r="F6" s="79"/>
      <x:c r="G6" s="79"/>
      <x:c r="H6" s="79"/>
      <x:c r="I6" s="79"/>
    </x:row>
    <x:row r="7" spans="2:14" s="8" customFormat="1" x14ac:dyDescent="0.35">
      <x:c r="B7" s="79"/>
      <x:c r="C7" s="79"/>
      <x:c r="D7" s="79"/>
      <x:c r="E7" s="38"/>
      <x:c r="F7" s="79"/>
      <x:c r="G7" s="79"/>
      <x:c r="H7" s="79"/>
      <x:c r="I7" s="79"/>
    </x:row>
    <x:row r="8" spans="2:14" s="8" customFormat="1" x14ac:dyDescent="0.35">
      <x:c r="B8" s="79"/>
      <x:c r="C8" s="79"/>
      <x:c r="D8" s="79"/>
      <x:c r="E8" s="38"/>
      <x:c r="F8" s="79"/>
      <x:c r="G8" s="79"/>
      <x:c r="H8" s="79"/>
      <x:c r="I8" s="79"/>
    </x:row>
    <x:row r="9" spans="2:14" s="8" customFormat="1" x14ac:dyDescent="0.35">
      <x:c r="B9" s="79"/>
      <x:c r="C9" s="79"/>
      <x:c r="D9" s="79"/>
      <x:c r="E9" s="38"/>
      <x:c r="F9" s="79"/>
      <x:c r="G9" s="79"/>
      <x:c r="H9" s="79"/>
      <x:c r="I9" s="79"/>
    </x:row>
    <x:row r="10" spans="2:14" s="8" customFormat="1" x14ac:dyDescent="0.35">
      <x:c r="B10" s="79"/>
      <x:c r="C10" s="79"/>
      <x:c r="D10" s="79"/>
      <x:c r="E10" s="38"/>
      <x:c r="F10" s="79"/>
      <x:c r="G10" s="79"/>
      <x:c r="H10" s="79"/>
      <x:c r="I10" s="79"/>
    </x:row>
    <x:row r="11" spans="2:14" s="8" customFormat="1" x14ac:dyDescent="0.35">
      <x:c r="B11" s="79"/>
      <x:c r="C11" s="79"/>
      <x:c r="D11" s="79"/>
      <x:c r="E11" s="38"/>
      <x:c r="F11" s="79"/>
      <x:c r="G11" s="79"/>
      <x:c r="H11" s="79"/>
      <x:c r="I11" s="79"/>
      <x:c r="J11" s="79"/>
      <x:c r="K11" s="79"/>
      <x:c r="L11" s="79"/>
      <x:c r="M11" s="79"/>
      <x:c r="N11" s="79"/>
    </x:row>
    <x:row r="12" spans="2:14" s="8" customFormat="1" x14ac:dyDescent="0.35">
      <x:c r="B12" s="79"/>
      <x:c r="C12" s="79"/>
      <x:c r="D12" s="79"/>
      <x:c r="E12" s="38"/>
      <x:c r="F12" s="79"/>
      <x:c r="G12" s="79"/>
      <x:c r="H12" s="79"/>
      <x:c r="I12" s="79"/>
      <x:c r="J12" s="79"/>
      <x:c r="K12" s="79"/>
      <x:c r="L12" s="79"/>
      <x:c r="M12" s="79"/>
      <x:c r="N12" s="79"/>
    </x:row>
    <x:row r="13" spans="2:14" s="8" customFormat="1" x14ac:dyDescent="0.35">
      <x:c r="B13" s="79"/>
      <x:c r="C13" s="79"/>
      <x:c r="D13" s="79"/>
      <x:c r="E13" s="38"/>
      <x:c r="F13" s="79"/>
      <x:c r="G13" s="79"/>
      <x:c r="H13" s="79"/>
      <x:c r="I13" s="79"/>
      <x:c r="J13" s="79"/>
      <x:c r="K13" s="79"/>
      <x:c r="L13" s="79"/>
      <x:c r="M13" s="79"/>
      <x:c r="N13" s="79"/>
    </x:row>
    <x:row r="14" spans="2:14" s="8" customFormat="1" x14ac:dyDescent="0.35">
      <x:c r="B14" s="79"/>
      <x:c r="C14" s="79"/>
      <x:c r="D14" s="79"/>
      <x:c r="E14" s="38"/>
      <x:c r="F14" s="79"/>
      <x:c r="G14" s="79"/>
      <x:c r="H14" s="79"/>
      <x:c r="I14" s="79"/>
      <x:c r="J14" s="79"/>
      <x:c r="K14" s="79"/>
      <x:c r="L14" s="79"/>
      <x:c r="M14" s="79"/>
      <x:c r="N14" s="79"/>
    </x:row>
    <x:row r="15" spans="2:14" s="8" customFormat="1" ht="22.5" x14ac:dyDescent="0.35">
      <x:c r="B15" s="94" t="s">
        <x:v>852</x:v>
      </x:c>
      <x:c r="C15" s="94"/>
      <x:c r="D15" s="94"/>
      <x:c r="E15" s="38"/>
    </x:row>
    <x:row r="16" spans="2:14" s="8" customFormat="1" x14ac:dyDescent="0.35"/>
    <x:row r="17" spans="2:18" x14ac:dyDescent="0.35">
      <x:c r="B17" s="37" t="s">
        <x:v>374</x:v>
      </x:c>
    </x:row>
    <x:row r="18" spans="2:18" ht="16" thickBot="1" x14ac:dyDescent="0.4">
      <x:c r="F18" s="37" t="s">
        <x:v>850</x:v>
      </x:c>
      <x:c r="G18" s="37"/>
      <x:c r="H18" s="37"/>
      <x:c r="I18" s="37" t="s">
        <x:v>375</x:v>
      </x:c>
    </x:row>
    <x:row r="19" spans="2:18" ht="16.5" thickTop="1" thickBot="1" x14ac:dyDescent="0.4">
      <x:c r="B19" s="39" t="s">
        <x:v>376</x:v>
      </x:c>
      <x:c r="C19" s="39" t="s">
        <x:v>377</x:v>
      </x:c>
      <x:c r="D19" s="39" t="s">
        <x:v>378</x:v>
      </x:c>
    </x:row>
    <x:row r="20" spans="2:18" ht="16" thickTop="1" x14ac:dyDescent="0.35"/>
    <x:row r="21" spans="2:18" ht="15.5" customHeight="1" x14ac:dyDescent="0.35">
      <x:c r="B21" s="93" t="s">
        <x:v>847</x:v>
      </x:c>
      <x:c r="C21" s="93"/>
      <x:c r="D21" s="93"/>
    </x:row>
    <x:row r="22" spans="2:18" x14ac:dyDescent="0.35">
      <x:c r="B22" s="54">
        <x:v>1</x:v>
      </x:c>
      <x:c r="C22" s="55">
        <x:v>15</x:v>
      </x:c>
      <x:c r="D22" s="56">
        <x:v>30.400000000000002</x:v>
      </x:c>
      <x:c r="F22" s="70">
        <x:f>'Solution Model (London)'!O14+'Solution Model (Tucson)'!O14</x:f>
        <x:v>30.400000000000002</x:v>
      </x:c>
      <x:c r="G22" s="70"/>
      <x:c r="H22" s="70"/>
      <x:c r="I22" s="43">
        <x:v>29.8</x:v>
      </x:c>
      <x:c r="J22" s="43">
        <x:v>29.900000000000002</x:v>
      </x:c>
      <x:c r="K22" s="43">
        <x:v>30.000000000000004</x:v>
      </x:c>
      <x:c r="L22" s="43">
        <x:v>30.1</x:v>
      </x:c>
      <x:c r="M22" s="43">
        <x:v>30.200000000000003</x:v>
      </x:c>
      <x:c r="N22" s="43">
        <x:v>30.3</x:v>
      </x:c>
      <x:c r="O22" s="43">
        <x:v>30.400000000000002</x:v>
      </x:c>
      <x:c r="P22" s="43">
        <x:v>30.500000000000004</x:v>
      </x:c>
      <x:c r="Q22" s="43">
        <x:v>30.6</x:v>
      </x:c>
      <x:c r="R22" s="43">
        <x:v>30.700000000000003</x:v>
      </x:c>
    </x:row>
    <x:row r="23" spans="2:18" x14ac:dyDescent="0.35">
      <x:c r="F23" s="37"/>
      <x:c r="G23" s="37"/>
      <x:c r="H23" s="37"/>
    </x:row>
    <x:row r="24" spans="2:18" ht="31" customHeight="1" x14ac:dyDescent="0.35">
      <x:c r="B24" s="92" t="s">
        <x:v>828</x:v>
      </x:c>
      <x:c r="C24" s="92"/>
      <x:c r="D24" s="92"/>
      <x:c r="F24" s="37"/>
      <x:c r="G24" s="37"/>
      <x:c r="H24" s="37"/>
    </x:row>
    <x:row r="25" spans="2:18" x14ac:dyDescent="0.35">
      <x:c r="B25" s="40">
        <x:v>2</x:v>
      </x:c>
      <x:c r="C25" s="41">
        <x:v>20</x:v>
      </x:c>
      <x:c r="D25" s="65">
        <x:v>83.65</x:v>
      </x:c>
      <x:c r="F25" s="71">
        <x:f>'Solution Model (Tucson)'!$O$15</x:f>
        <x:v>83.649315068493152</x:v>
      </x:c>
      <x:c r="G25" s="71"/>
      <x:c r="H25" s="71"/>
      <x:c r="I25" s="50">
        <x:v>83.65</x:v>
      </x:c>
      <x:c r="J25" s="50">
        <x:v>83.75</x:v>
      </x:c>
      <x:c r="K25" s="50">
        <x:v>83.85</x:v>
      </x:c>
      <x:c r="L25" s="50">
        <x:v>83.949999999999989</x:v>
      </x:c>
      <x:c r="M25" s="50">
        <x:v>84.049999999999983</x:v>
      </x:c>
      <x:c r="N25" s="50">
        <x:v>84.149999999999977</x:v>
      </x:c>
      <x:c r="O25" s="50">
        <x:v>84.249999999999972</x:v>
      </x:c>
      <x:c r="P25" s="50">
        <x:v>84.349999999999966</x:v>
      </x:c>
      <x:c r="Q25" s="50">
        <x:v>84.44999999999996</x:v>
      </x:c>
      <x:c r="R25" s="50">
        <x:v>84.549999999999955</x:v>
      </x:c>
    </x:row>
    <x:row r="26" spans="2:18" x14ac:dyDescent="0.35">
      <x:c r="F26" s="37"/>
      <x:c r="G26" s="37"/>
      <x:c r="H26" s="37"/>
    </x:row>
    <x:row r="27" spans="2:18" ht="15.5" customHeight="1" x14ac:dyDescent="0.35">
      <x:c r="B27" s="92" t="s">
        <x:v>836</x:v>
      </x:c>
      <x:c r="C27" s="92"/>
      <x:c r="D27" s="92"/>
      <x:c r="F27" s="37"/>
      <x:c r="G27" s="37"/>
      <x:c r="H27" s="37"/>
    </x:row>
    <x:row r="28" spans="2:18" x14ac:dyDescent="0.35">
      <x:c r="B28" s="40">
        <x:v>3</x:v>
      </x:c>
      <x:c r="C28" s="41">
        <x:v>30</x:v>
      </x:c>
      <x:c r="D28" s="65">
        <x:v>10.919999999999998</x:v>
      </x:c>
      <x:c r="F28" s="71">
        <x:f>'Solution Model (London)'!O19</x:f>
        <x:v>10.916666666666666</x:v>
      </x:c>
      <x:c r="G28" s="71"/>
      <x:c r="H28" s="71"/>
      <x:c r="I28" s="50">
        <x:v>10.86</x:v>
      </x:c>
      <x:c r="J28" s="50">
        <x:v>10.87</x:v>
      </x:c>
      <x:c r="K28" s="50">
        <x:v>10.879999999999999</x:v>
      </x:c>
      <x:c r="L28" s="50">
        <x:v>10.889999999999999</x:v>
      </x:c>
      <x:c r="M28" s="50">
        <x:v>10.899999999999999</x:v>
      </x:c>
      <x:c r="N28" s="50">
        <x:v>10.909999999999998</x:v>
      </x:c>
      <x:c r="O28" s="50">
        <x:v>10.919999999999998</x:v>
      </x:c>
      <x:c r="P28" s="50">
        <x:v>10.929999999999998</x:v>
      </x:c>
      <x:c r="Q28" s="50">
        <x:v>10.939999999999998</x:v>
      </x:c>
      <x:c r="R28" s="50">
        <x:v>10.949999999999998</x:v>
      </x:c>
    </x:row>
    <x:row r="29" spans="2:18" x14ac:dyDescent="0.35">
      <x:c r="F29" s="37"/>
      <x:c r="G29" s="37"/>
      <x:c r="H29" s="37"/>
    </x:row>
    <x:row r="30" spans="2:18" ht="15.5" customHeight="1" x14ac:dyDescent="0.35">
      <x:c r="B30" s="92" t="s">
        <x:v>835</x:v>
      </x:c>
      <x:c r="C30" s="92"/>
      <x:c r="D30" s="92"/>
      <x:c r="F30" s="37"/>
      <x:c r="G30" s="37"/>
      <x:c r="H30" s="37"/>
    </x:row>
    <x:row r="31" spans="2:18" x14ac:dyDescent="0.35">
      <x:c r="B31" s="40">
        <x:v>3</x:v>
      </x:c>
      <x:c r="C31" s="41">
        <x:v>30</x:v>
      </x:c>
      <x:c r="D31" s="65">
        <x:v>434.80000000000007</x:v>
      </x:c>
      <x:c r="F31" s="71">
        <x:f>'Solution Model (Tucson)'!$O$19</x:f>
        <x:v>434.80000000000007</x:v>
      </x:c>
      <x:c r="G31" s="71"/>
      <x:c r="H31" s="71"/>
      <x:c r="I31" s="49">
        <x:v>434.76000000000005</x:v>
      </x:c>
      <x:c r="J31" s="49">
        <x:v>434.7700000000001</x:v>
      </x:c>
      <x:c r="K31" s="49">
        <x:v>434.78000000000009</x:v>
      </x:c>
      <x:c r="L31" s="49">
        <x:v>434.79000000000008</x:v>
      </x:c>
      <x:c r="M31" s="49">
        <x:v>434.80000000000007</x:v>
      </x:c>
      <x:c r="N31" s="49">
        <x:v>434.81000000000006</x:v>
      </x:c>
      <x:c r="O31" s="49">
        <x:v>434.82000000000005</x:v>
      </x:c>
      <x:c r="P31" s="49">
        <x:v>434.83000000000004</x:v>
      </x:c>
      <x:c r="Q31" s="49">
        <x:v>434.84000000000009</x:v>
      </x:c>
      <x:c r="R31" s="49">
        <x:v>434.85000000000008</x:v>
      </x:c>
    </x:row>
    <x:row r="32" spans="2:18" x14ac:dyDescent="0.35">
      <x:c r="B32" s="46"/>
      <x:c r="C32" s="46"/>
      <x:c r="F32" s="70"/>
      <x:c r="G32" s="70"/>
      <x:c r="H32" s="70"/>
      <x:c r="I32" s="45"/>
    </x:row>
    <x:row r="33" spans="2:18" ht="15.5" customHeight="1" x14ac:dyDescent="0.35">
      <x:c r="B33" s="92" t="s">
        <x:v>829</x:v>
      </x:c>
      <x:c r="C33" s="92"/>
      <x:c r="D33" s="92"/>
      <x:c r="F33" s="37"/>
      <x:c r="G33" s="37"/>
      <x:c r="H33" s="37"/>
    </x:row>
    <x:row r="34" spans="2:18" x14ac:dyDescent="0.35">
      <x:c r="B34" s="40">
        <x:v>4</x:v>
      </x:c>
      <x:c r="C34" s="41">
        <x:v>15</x:v>
      </x:c>
      <x:c r="D34" s="66">
        <x:v>6.1300000000000028E-2</x:v>
      </x:c>
      <x:c r="F34" s="72">
        <x:f>'Solution Model (Tucson)'!$I$16</x:f>
        <x:v>6.1290322580645158E-2</x:v>
      </x:c>
      <x:c r="G34" s="72"/>
      <x:c r="H34" s="72"/>
      <x:c r="I34" s="51">
        <x:v>6.0400000000000002E-2</x:v>
      </x:c>
      <x:c r="J34" s="51">
        <x:v>6.0500000000000005E-2</x:v>
      </x:c>
      <x:c r="K34" s="51">
        <x:v>6.0600000000000008E-2</x:v>
      </x:c>
      <x:c r="L34" s="51">
        <x:v>6.0700000000000011E-2</x:v>
      </x:c>
      <x:c r="M34" s="51">
        <x:v>6.0800000000000014E-2</x:v>
      </x:c>
      <x:c r="N34" s="51">
        <x:v>6.0900000000000017E-2</x:v>
      </x:c>
      <x:c r="O34" s="51">
        <x:v>6.1000000000000019E-2</x:v>
      </x:c>
      <x:c r="P34" s="51">
        <x:v>6.1100000000000022E-2</x:v>
      </x:c>
      <x:c r="Q34" s="51">
        <x:v>6.1200000000000025E-2</x:v>
      </x:c>
      <x:c r="R34" s="51">
        <x:v>6.1300000000000028E-2</x:v>
      </x:c>
    </x:row>
    <x:row r="35" spans="2:18" x14ac:dyDescent="0.35">
      <x:c r="B35" s="46"/>
      <x:c r="C35" s="46"/>
      <x:c r="F35" s="70"/>
      <x:c r="G35" s="70"/>
      <x:c r="H35" s="70"/>
      <x:c r="I35" s="45"/>
    </x:row>
    <x:row r="36" spans="2:18" ht="31" customHeight="1" x14ac:dyDescent="0.35">
      <x:c r="B36" s="92" t="s">
        <x:v>837</x:v>
      </x:c>
      <x:c r="C36" s="92"/>
      <x:c r="D36" s="92"/>
      <x:c r="F36" s="37"/>
      <x:c r="G36" s="37"/>
      <x:c r="H36" s="37"/>
    </x:row>
    <x:row r="37" spans="2:18" x14ac:dyDescent="0.35">
      <x:c r="B37" s="40">
        <x:v>5</x:v>
      </x:c>
      <x:c r="C37" s="41">
        <x:v>20</x:v>
      </x:c>
      <x:c r="D37" s="65">
        <x:v>3.1259999999999999</x:v>
      </x:c>
      <x:c r="F37" s="73">
        <x:f>'Solution Model (London)'!$S$19</x:f>
        <x:v>3.1258064516129038</x:v>
      </x:c>
      <x:c r="G37" s="73"/>
      <x:c r="H37" s="73"/>
      <x:c r="I37" s="49">
        <x:v>3.1259999999999999</x:v>
      </x:c>
      <x:c r="J37" s="49">
        <x:v>3.1359999999999997</x:v>
      </x:c>
      <x:c r="K37" s="49">
        <x:v>3.1459999999999995</x:v>
      </x:c>
      <x:c r="L37" s="49">
        <x:v>3.1559999999999993</x:v>
      </x:c>
      <x:c r="M37" s="49">
        <x:v>3.165999999999999</x:v>
      </x:c>
      <x:c r="N37" s="49">
        <x:v>3.1759999999999988</x:v>
      </x:c>
      <x:c r="O37" s="49">
        <x:v>3.1859999999999986</x:v>
      </x:c>
      <x:c r="P37" s="49">
        <x:v>3.1959999999999984</x:v>
      </x:c>
      <x:c r="Q37" s="49">
        <x:v>3.2059999999999982</x:v>
      </x:c>
      <x:c r="R37" s="49">
        <x:v>3.215999999999998</x:v>
      </x:c>
    </x:row>
    <x:row r="38" spans="2:18" x14ac:dyDescent="0.35">
      <x:c r="F38" s="37"/>
      <x:c r="G38" s="37"/>
      <x:c r="H38" s="37"/>
    </x:row>
    <x:row r="39" spans="2:18" ht="31" customHeight="1" x14ac:dyDescent="0.35">
      <x:c r="B39" s="92" t="s">
        <x:v>853</x:v>
      </x:c>
      <x:c r="C39" s="92"/>
      <x:c r="D39" s="92"/>
      <x:c r="F39" s="37"/>
      <x:c r="G39" s="37"/>
      <x:c r="H39" s="37"/>
    </x:row>
    <x:row r="40" spans="2:18" x14ac:dyDescent="0.35">
      <x:c r="B40" s="40">
        <x:v>6</x:v>
      </x:c>
      <x:c r="C40" s="41">
        <x:v>25</x:v>
      </x:c>
      <x:c r="D40" s="67">
        <x:v>0.46</x:v>
      </x:c>
      <x:c r="F40" s="74">
        <x:f>'Solution Model (Tucson)'!$U$19</x:f>
        <x:v>0.45999999999999885</x:v>
      </x:c>
      <x:c r="G40" s="74"/>
      <x:c r="H40" s="74"/>
      <x:c r="I40" s="52">
        <x:v>0.43</x:v>
      </x:c>
      <x:c r="J40" s="52">
        <x:v>0.44</x:v>
      </x:c>
      <x:c r="K40" s="52">
        <x:v>0.45</x:v>
      </x:c>
      <x:c r="L40" s="52">
        <x:v>0.46</x:v>
      </x:c>
      <x:c r="M40" s="52">
        <x:v>0.47000000000000003</x:v>
      </x:c>
      <x:c r="N40" s="52">
        <x:v>0.48000000000000004</x:v>
      </x:c>
      <x:c r="O40" s="52">
        <x:v>0.49000000000000005</x:v>
      </x:c>
      <x:c r="P40" s="52">
        <x:v>0.5</x:v>
      </x:c>
      <x:c r="Q40" s="52">
        <x:v>0.51</x:v>
      </x:c>
      <x:c r="R40" s="52">
        <x:v>0.52</x:v>
      </x:c>
    </x:row>
    <x:row r="41" spans="2:18" x14ac:dyDescent="0.35">
      <x:c r="F41" s="37"/>
      <x:c r="G41" s="37"/>
      <x:c r="H41" s="37"/>
    </x:row>
    <x:row r="42" spans="2:18" ht="31" customHeight="1" x14ac:dyDescent="0.35">
      <x:c r="B42" s="92" t="s">
        <x:v>848</x:v>
      </x:c>
      <x:c r="C42" s="92"/>
      <x:c r="D42" s="92"/>
      <x:c r="F42" s="37"/>
      <x:c r="G42" s="37"/>
      <x:c r="H42" s="37"/>
    </x:row>
    <x:row r="43" spans="2:18" x14ac:dyDescent="0.35">
      <x:c r="B43" s="40">
        <x:v>7</x:v>
      </x:c>
      <x:c r="C43" s="41">
        <x:v>25</x:v>
      </x:c>
      <x:c r="D43" s="67">
        <x:v>0.64000000000000012</x:v>
      </x:c>
      <x:c r="F43" s="75">
        <x:f>'Solution Model (Tucson)'!$Y$19</x:f>
        <x:v>0.63999999999999335</x:v>
      </x:c>
      <x:c r="G43" s="75"/>
      <x:c r="H43" s="75"/>
      <x:c r="I43" s="52">
        <x:v>0.56000000000000005</x:v>
      </x:c>
      <x:c r="J43" s="52">
        <x:v>0.57000000000000006</x:v>
      </x:c>
      <x:c r="K43" s="52">
        <x:v>0.58000000000000007</x:v>
      </x:c>
      <x:c r="L43" s="52">
        <x:v>0.59000000000000008</x:v>
      </x:c>
      <x:c r="M43" s="52">
        <x:v>0.60000000000000009</x:v>
      </x:c>
      <x:c r="N43" s="52">
        <x:v>0.6100000000000001</x:v>
      </x:c>
      <x:c r="O43" s="52">
        <x:v>0.62000000000000011</x:v>
      </x:c>
      <x:c r="P43" s="52">
        <x:v>0.63000000000000012</x:v>
      </x:c>
      <x:c r="Q43" s="52">
        <x:v>0.64000000000000012</x:v>
      </x:c>
      <x:c r="R43" s="52">
        <x:v>0.65000000000000013</x:v>
      </x:c>
    </x:row>
    <x:row r="44" spans="2:18" x14ac:dyDescent="0.35">
      <x:c r="B44" s="46"/>
      <x:c r="C44" s="46"/>
      <x:c r="F44" s="70"/>
      <x:c r="G44" s="70"/>
      <x:c r="H44" s="70"/>
      <x:c r="I44" s="45"/>
    </x:row>
    <x:row r="45" spans="2:18" ht="15.5" customHeight="1" x14ac:dyDescent="0.35">
      <x:c r="B45" s="92" t="s">
        <x:v>849</x:v>
      </x:c>
      <x:c r="C45" s="92"/>
      <x:c r="D45" s="92"/>
      <x:c r="F45" s="37"/>
      <x:c r="G45" s="37"/>
      <x:c r="H45" s="37"/>
    </x:row>
    <x:row r="46" spans="2:18" x14ac:dyDescent="0.35">
      <x:c r="B46" s="40">
        <x:v>8</x:v>
      </x:c>
      <x:c r="C46" s="41">
        <x:v>25</x:v>
      </x:c>
      <x:c r="D46" s="68">
        <x:v>0.98040000000000005</x:v>
      </x:c>
      <x:c r="F46" s="76">
        <x:f>'Solution Model (London)'!$Z$19</x:f>
        <x:v>0.98040000000000005</x:v>
      </x:c>
      <x:c r="G46" s="76"/>
      <x:c r="H46" s="76"/>
      <x:c r="I46" s="53">
        <x:v>0.97240000000000004</x:v>
      </x:c>
      <x:c r="J46" s="53">
        <x:v>0.97340000000000004</x:v>
      </x:c>
      <x:c r="K46" s="53">
        <x:v>0.97440000000000004</x:v>
      </x:c>
      <x:c r="L46" s="53">
        <x:v>0.97540000000000004</x:v>
      </x:c>
      <x:c r="M46" s="53">
        <x:v>0.97640000000000005</x:v>
      </x:c>
      <x:c r="N46" s="53">
        <x:v>0.97740000000000005</x:v>
      </x:c>
      <x:c r="O46" s="53">
        <x:v>0.97840000000000005</x:v>
      </x:c>
      <x:c r="P46" s="53">
        <x:v>0.97940000000000005</x:v>
      </x:c>
      <x:c r="Q46" s="53">
        <x:v>0.98040000000000005</x:v>
      </x:c>
      <x:c r="R46" s="53">
        <x:v>0.98140000000000005</x:v>
      </x:c>
    </x:row>
    <x:row r="47" spans="2:18" x14ac:dyDescent="0.35">
      <x:c r="B47" s="46"/>
      <x:c r="C47" s="46"/>
      <x:c r="F47" s="70"/>
      <x:c r="G47" s="70"/>
      <x:c r="H47" s="70"/>
      <x:c r="I47" s="45"/>
    </x:row>
    <x:row r="48" spans="2:18" ht="15.5" customHeight="1" x14ac:dyDescent="0.35">
      <x:c r="B48" s="92" t="s">
        <x:v>840</x:v>
      </x:c>
      <x:c r="C48" s="92"/>
      <x:c r="D48" s="92"/>
      <x:c r="F48" s="37"/>
      <x:c r="G48" s="37"/>
      <x:c r="H48" s="37"/>
    </x:row>
    <x:row r="49" spans="2:18" x14ac:dyDescent="0.35">
      <x:c r="B49" s="40">
        <x:v>9</x:v>
      </x:c>
      <x:c r="C49" s="41">
        <x:v>10</x:v>
      </x:c>
      <x:c r="D49" s="69">
        <x:v>44922</x:v>
      </x:c>
      <x:c r="F49" s="77">
        <x:f>'Solution Model (Tucson)'!$F$19</x:f>
        <x:v>44922</x:v>
      </x:c>
      <x:c r="G49" s="77"/>
      <x:c r="H49" s="77"/>
      <x:c r="I49" s="29">
        <x:v>44919</x:v>
      </x:c>
      <x:c r="J49" s="29">
        <x:v>44920</x:v>
      </x:c>
      <x:c r="K49" s="29">
        <x:v>44921</x:v>
      </x:c>
      <x:c r="L49" s="29">
        <x:v>44922</x:v>
      </x:c>
      <x:c r="M49" s="29">
        <x:v>44923</x:v>
      </x:c>
      <x:c r="N49" s="29">
        <x:v>44924</x:v>
      </x:c>
      <x:c r="O49" s="29">
        <x:v>44925</x:v>
      </x:c>
      <x:c r="P49" s="29">
        <x:v>44926</x:v>
      </x:c>
      <x:c r="Q49" s="29">
        <x:v>44927</x:v>
      </x:c>
      <x:c r="R49" s="29">
        <x:v>44928</x:v>
      </x:c>
    </x:row>
    <x:row r="50" spans="2:18" x14ac:dyDescent="0.35">
      <x:c r="B50" s="46"/>
      <x:c r="C50" s="46"/>
      <x:c r="F50" s="70"/>
      <x:c r="G50" s="70"/>
      <x:c r="H50" s="70"/>
      <x:c r="I50" s="45"/>
    </x:row>
    <x:row r="51" spans="2:18" ht="15.5" customHeight="1" x14ac:dyDescent="0.35">
      <x:c r="B51" s="92" t="s">
        <x:v>841</x:v>
      </x:c>
      <x:c r="C51" s="92"/>
      <x:c r="D51" s="92"/>
      <x:c r="F51" s="37"/>
      <x:c r="G51" s="37"/>
      <x:c r="H51" s="37"/>
    </x:row>
    <x:row r="52" spans="2:18" x14ac:dyDescent="0.35">
      <x:c r="B52" s="40">
        <x:v>10</x:v>
      </x:c>
      <x:c r="C52" s="41">
        <x:v>20</x:v>
      </x:c>
      <x:c r="D52" s="66">
        <x:v>0.13659999999999997</x:v>
      </x:c>
      <x:c r="F52" s="72">
        <x:f>'Solution Model (Tucson)'!$AD$19</x:f>
        <x:v>0.13664000000000001</x:v>
      </x:c>
      <x:c r="G52" s="72"/>
      <x:c r="H52" s="72"/>
      <x:c r="I52" s="51">
        <x:v>0.13639999999999999</x:v>
      </x:c>
      <x:c r="J52" s="51">
        <x:v>0.13649999999999998</x:v>
      </x:c>
      <x:c r="K52" s="51">
        <x:v>0.13659999999999997</x:v>
      </x:c>
      <x:c r="L52" s="51">
        <x:v>0.13669999999999996</x:v>
      </x:c>
      <x:c r="M52" s="51">
        <x:v>0.13679999999999995</x:v>
      </x:c>
      <x:c r="N52" s="51">
        <x:v>0.13689999999999994</x:v>
      </x:c>
      <x:c r="O52" s="51">
        <x:v>0.13699999999999993</x:v>
      </x:c>
      <x:c r="P52" s="51">
        <x:v>0.13709999999999992</x:v>
      </x:c>
      <x:c r="Q52" s="51">
        <x:v>0.13719999999999991</x:v>
      </x:c>
      <x:c r="R52" s="51">
        <x:v>0.13729999999999989</x:v>
      </x:c>
    </x:row>
    <x:row r="53" spans="2:18" x14ac:dyDescent="0.35">
      <x:c r="B53" s="46"/>
      <x:c r="C53" s="46"/>
      <x:c r="F53" s="70"/>
      <x:c r="G53" s="70"/>
      <x:c r="H53" s="70"/>
      <x:c r="I53" s="45"/>
      <x:c r="J53" s="45"/>
      <x:c r="K53" s="45"/>
      <x:c r="L53" s="45"/>
      <x:c r="M53" s="45"/>
      <x:c r="N53" s="45"/>
      <x:c r="O53" s="45"/>
      <x:c r="P53" s="45"/>
      <x:c r="Q53" s="45"/>
      <x:c r="R53" s="45"/>
    </x:row>
    <x:row r="54" spans="2:18" ht="15.5" customHeight="1" x14ac:dyDescent="0.35">
      <x:c r="B54" s="92" t="s">
        <x:v>842</x:v>
      </x:c>
      <x:c r="C54" s="92"/>
      <x:c r="D54" s="92"/>
      <x:c r="F54" s="37"/>
      <x:c r="G54" s="37"/>
      <x:c r="H54" s="37"/>
    </x:row>
    <x:row r="55" spans="2:18" x14ac:dyDescent="0.35">
      <x:c r="B55" s="40">
        <x:v>11</x:v>
      </x:c>
      <x:c r="C55" s="41">
        <x:v>25</x:v>
      </x:c>
      <x:c r="D55" s="66">
        <x:v>8.1740999999999993</x:v>
      </x:c>
      <x:c r="F55" s="72">
        <x:f>'Solution Model (Tucson)'!$AE$19</x:f>
        <x:v>8.17408</x:v>
      </x:c>
      <x:c r="G55" s="72"/>
      <x:c r="H55" s="72"/>
      <x:c r="I55" s="51">
        <x:v>8.1737000000000002</x:v>
      </x:c>
      <x:c r="J55" s="51">
        <x:v>8.1738</x:v>
      </x:c>
      <x:c r="K55" s="51">
        <x:v>8.1738999999999997</x:v>
      </x:c>
      <x:c r="L55" s="51">
        <x:v>8.1739999999999995</x:v>
      </x:c>
      <x:c r="M55" s="51">
        <x:v>8.1740999999999993</x:v>
      </x:c>
      <x:c r="N55" s="51">
        <x:v>8.174199999999999</x:v>
      </x:c>
      <x:c r="O55" s="51">
        <x:v>8.1742999999999988</x:v>
      </x:c>
      <x:c r="P55" s="51">
        <x:v>8.1743999999999986</x:v>
      </x:c>
      <x:c r="Q55" s="51">
        <x:v>8.1744999999999983</x:v>
      </x:c>
      <x:c r="R55" s="51">
        <x:v>8.1745999999999981</x:v>
      </x:c>
    </x:row>
    <x:row r="56" spans="2:18" x14ac:dyDescent="0.35">
      <x:c r="B56" s="46"/>
      <x:c r="C56" s="46"/>
      <x:c r="F56" s="70"/>
      <x:c r="G56" s="70"/>
      <x:c r="H56" s="70"/>
      <x:c r="I56" s="45"/>
      <x:c r="J56" s="45"/>
      <x:c r="K56" s="45"/>
      <x:c r="L56" s="45"/>
      <x:c r="M56" s="45"/>
      <x:c r="N56" s="45"/>
      <x:c r="O56" s="45"/>
      <x:c r="P56" s="45"/>
      <x:c r="Q56" s="45"/>
      <x:c r="R56" s="45"/>
    </x:row>
    <x:row r="57" spans="2:18" ht="31" customHeight="1" x14ac:dyDescent="0.35">
      <x:c r="B57" s="92" t="s">
        <x:v>843</x:v>
      </x:c>
      <x:c r="C57" s="92"/>
      <x:c r="D57" s="92"/>
      <x:c r="F57" s="37"/>
      <x:c r="G57" s="37"/>
      <x:c r="H57" s="37"/>
    </x:row>
    <x:row r="58" spans="2:18" x14ac:dyDescent="0.35">
      <x:c r="B58" s="40">
        <x:v>12</x:v>
      </x:c>
      <x:c r="C58" s="41">
        <x:v>30</x:v>
      </x:c>
      <x:c r="D58" s="42">
        <x:v>134.80000000000001</x:v>
      </x:c>
      <x:c r="F58" s="70">
        <x:f>'Solution Model (Tucson)'!$R$10</x:f>
        <x:v>134.76740117986606</x:v>
      </x:c>
      <x:c r="G58" s="70"/>
      <x:c r="H58" s="70"/>
      <x:c r="I58" s="43">
        <x:v>134.80000000000001</x:v>
      </x:c>
      <x:c r="J58" s="43">
        <x:v>134.9</x:v>
      </x:c>
      <x:c r="K58" s="43">
        <x:v>135</x:v>
      </x:c>
      <x:c r="L58" s="43">
        <x:v>135.1</x:v>
      </x:c>
      <x:c r="M58" s="43">
        <x:v>135.19999999999999</x:v>
      </x:c>
      <x:c r="N58" s="43">
        <x:v>135.29999999999998</x:v>
      </x:c>
      <x:c r="O58" s="43">
        <x:v>135.39999999999998</x:v>
      </x:c>
      <x:c r="P58" s="43">
        <x:v>135.49999999999997</x:v>
      </x:c>
      <x:c r="Q58" s="43">
        <x:v>135.59999999999997</x:v>
      </x:c>
      <x:c r="R58" s="43">
        <x:v>135.69999999999996</x:v>
      </x:c>
    </x:row>
    <x:row r="59" spans="2:18" x14ac:dyDescent="0.35">
      <x:c r="B59" s="46"/>
      <x:c r="C59" s="46"/>
      <x:c r="F59" s="70"/>
      <x:c r="G59" s="70"/>
      <x:c r="H59" s="70"/>
      <x:c r="I59" s="45"/>
      <x:c r="J59" s="45"/>
      <x:c r="K59" s="45"/>
      <x:c r="L59" s="45"/>
      <x:c r="M59" s="45"/>
      <x:c r="N59" s="45"/>
      <x:c r="O59" s="45"/>
      <x:c r="P59" s="45"/>
      <x:c r="Q59" s="45"/>
      <x:c r="R59" s="45"/>
    </x:row>
    <x:row r="60" spans="2:18" ht="31" customHeight="1" x14ac:dyDescent="0.35">
      <x:c r="B60" s="92" t="s">
        <x:v>844</x:v>
      </x:c>
      <x:c r="C60" s="92"/>
      <x:c r="D60" s="92"/>
      <x:c r="F60" s="37"/>
      <x:c r="G60" s="37"/>
      <x:c r="H60" s="37"/>
    </x:row>
    <x:row r="61" spans="2:18" x14ac:dyDescent="0.35">
      <x:c r="B61" s="40">
        <x:v>13</x:v>
      </x:c>
      <x:c r="C61" s="41">
        <x:v>30</x:v>
      </x:c>
      <x:c r="D61" s="42">
        <x:v>54.2</x:v>
      </x:c>
      <x:c r="F61" s="70">
        <x:f>'Solution Model (London)'!$R$9</x:f>
        <x:v>54.230409380000026</x:v>
      </x:c>
      <x:c r="G61" s="70"/>
      <x:c r="H61" s="70"/>
      <x:c r="I61" s="43">
        <x:v>54.2</x:v>
      </x:c>
      <x:c r="J61" s="43">
        <x:v>54.300000000000004</x:v>
      </x:c>
      <x:c r="K61" s="43">
        <x:v>54.400000000000006</x:v>
      </x:c>
      <x:c r="L61" s="43">
        <x:v>54.500000000000007</x:v>
      </x:c>
      <x:c r="M61" s="43">
        <x:v>54.600000000000009</x:v>
      </x:c>
      <x:c r="N61" s="43">
        <x:v>54.70000000000001</x:v>
      </x:c>
      <x:c r="O61" s="43">
        <x:v>54.800000000000011</x:v>
      </x:c>
      <x:c r="P61" s="43">
        <x:v>54.900000000000013</x:v>
      </x:c>
      <x:c r="Q61" s="43">
        <x:v>55.000000000000014</x:v>
      </x:c>
      <x:c r="R61" s="43">
        <x:v>55.100000000000016</x:v>
      </x:c>
    </x:row>
    <x:row r="62" spans="2:18" x14ac:dyDescent="0.35">
      <x:c r="B62" s="46"/>
      <x:c r="C62" s="46"/>
      <x:c r="F62" s="70"/>
      <x:c r="G62" s="70"/>
      <x:c r="H62" s="70"/>
      <x:c r="I62" s="45"/>
    </x:row>
    <x:row r="63" spans="2:18" ht="31" customHeight="1" x14ac:dyDescent="0.35">
      <x:c r="B63" s="92" t="s">
        <x:v>845</x:v>
      </x:c>
      <x:c r="C63" s="92"/>
      <x:c r="D63" s="92"/>
      <x:c r="F63" s="37"/>
      <x:c r="G63" s="37"/>
      <x:c r="H63" s="37"/>
    </x:row>
    <x:row r="64" spans="2:18" x14ac:dyDescent="0.35">
      <x:c r="B64" s="40">
        <x:v>14</x:v>
      </x:c>
      <x:c r="C64" s="41">
        <x:v>40</x:v>
      </x:c>
      <x:c r="D64" s="44">
        <x:v>71</x:v>
      </x:c>
      <x:c r="F64" s="78">
        <x:f>'Solution Model (Tucson #14)'!H19-'Solution Model (London #14)'!H19</x:f>
        <x:v>71</x:v>
      </x:c>
      <x:c r="G64" s="78"/>
      <x:c r="H64" s="78"/>
      <x:c r="I64" s="45">
        <x:v>65</x:v>
      </x:c>
      <x:c r="J64" s="45">
        <x:v>66</x:v>
      </x:c>
      <x:c r="K64" s="45">
        <x:v>67</x:v>
      </x:c>
      <x:c r="L64" s="45">
        <x:v>68</x:v>
      </x:c>
      <x:c r="M64" s="45">
        <x:v>69</x:v>
      </x:c>
      <x:c r="N64" s="45">
        <x:v>70</x:v>
      </x:c>
      <x:c r="O64" s="45">
        <x:v>71</x:v>
      </x:c>
      <x:c r="P64" s="45">
        <x:v>72</x:v>
      </x:c>
      <x:c r="Q64" s="45">
        <x:v>73</x:v>
      </x:c>
      <x:c r="R64" s="45">
        <x:v>74</x:v>
      </x:c>
    </x:row>
    <x:row r="65" spans="2:4" x14ac:dyDescent="0.35">
      <x:c r="B65" s="57"/>
      <x:c r="C65" s="57"/>
      <x:c r="D65" s="57"/>
    </x:row>
    <x:row r="69" spans="2:4" ht="26" x14ac:dyDescent="0.6">
      <x:c r="B69"/>
    </x:row>
    <x:row r="70" spans="2:4" ht="26" x14ac:dyDescent="0.6">
      <x:c r="B70"/>
    </x:row>
    <x:row r="71" spans="2:4" ht="26" x14ac:dyDescent="0.6">
      <x:c r="B71"/>
    </x:row>
    <x:row r="72" spans="2:4" ht="26" x14ac:dyDescent="0.6">
      <x:c r="B72"/>
    </x:row>
    <x:row r="73" spans="2:4" ht="26" x14ac:dyDescent="0.6">
      <x:c r="B73"/>
    </x:row>
    <x:row r="74" spans="2:4" ht="26" x14ac:dyDescent="0.6">
      <x:c r="B74"/>
    </x:row>
    <x:row r="75" spans="2:4" ht="26" x14ac:dyDescent="0.6">
      <x:c r="B75"/>
    </x:row>
    <x:row r="1000">
      <x:c r="XX1000" s="95" t="n">
        <x:v>125713</x:v>
      </x:c>
    </x:row>
  </x:sheetData>
  <x:mergeCells count="18">
    <x:mergeCell ref="B21:D21"/>
    <x:mergeCell ref="B24:D24"/>
    <x:mergeCell ref="B27:D27"/>
    <x:mergeCell ref="B2:D2"/>
    <x:mergeCell ref="B4:D4"/>
    <x:mergeCell ref="B15:D15"/>
    <x:mergeCell ref="B54:D54"/>
    <x:mergeCell ref="B63:D63"/>
    <x:mergeCell ref="B36:D36"/>
    <x:mergeCell ref="B30:D30"/>
    <x:mergeCell ref="B57:D57"/>
    <x:mergeCell ref="B48:D48"/>
    <x:mergeCell ref="B60:D60"/>
    <x:mergeCell ref="B33:D33"/>
    <x:mergeCell ref="B39:D39"/>
    <x:mergeCell ref="B42:D42"/>
    <x:mergeCell ref="B45:D45"/>
    <x:mergeCell ref="B51:D51"/>
  </x:mergeCells>
  <x:dataValidations disablePrompts="1" count="1">
    <x:dataValidation type="list" allowBlank="1" showInputMessage="1" showErrorMessage="1" sqref="D22 D61 D58 D46 D55 D28 D31 D64 D49 D43 D34 D40 D37 D52 D25" xr:uid="{149E714D-5CB0-4120-8F16-D77D7485DC54}">
      <x:formula1>I22:R22</x:formula1>
    </x:dataValidation>
  </x:dataValidations>
  <x:pageMargins left="0.7" right="0.7" top="0.75" bottom="0.75" header="0.3" footer="0.3"/>
  <x:drawing r:id="rId1"/>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D0FCFEA8-9A98-4C1D-8527-15654CE26F94}" mc:Ignorable="x14ac xr xr2 xr3">
  <x:sheetPr codeName="Sheet1"/>
  <x:dimension ref="B2:XFC412"/>
  <x:sheetViews>
    <x:sheetView zoomScale="70" zoomScaleNormal="70" workbookViewId="0">
      <x:selection activeCell="Z22" sqref="Z22"/>
    </x:sheetView>
  </x:sheetViews>
  <x:sheetFormatPr defaultColWidth="8.796875" defaultRowHeight="15.5" x14ac:dyDescent="0.35"/>
  <x:cols>
    <x:col min="1" max="1" width="8.796875" style="8"/>
    <x:col min="2" max="2" width="10.69921875" style="8" bestFit="1" customWidth="1"/>
    <x:col min="3" max="3" width="9.1484375" style="8" bestFit="1" customWidth="1"/>
    <x:col min="4" max="6" width="8.796875" style="8"/>
    <x:col min="7" max="7" width="9.1484375" style="8" bestFit="1" customWidth="1"/>
    <x:col min="8" max="8" width="12.6484375" style="8" customWidth="1"/>
    <x:col min="9" max="11" width="8.796875" style="8"/>
    <x:col min="12" max="12" width="13.69921875" style="8" customWidth="1"/>
    <x:col min="13" max="13" width="10.6484375" style="8" bestFit="1" customWidth="1"/>
    <x:col min="14" max="15" width="8.796875" style="8"/>
    <x:col min="16" max="31" width="8.19921875" style="8" customWidth="1"/>
    <x:col min="32" max="37" width="8.796875" style="8"/>
    <x:col min="38" max="38" width="10.796875" style="8" customWidth="1"/>
    <x:col min="39" max="16384" width="8.796875" style="8"/>
  </x:cols>
  <x:sheetData>
    <x:row r="2" spans="2:16383" x14ac:dyDescent="0.35">
      <x:c r="B2" s="8" t="s">
        <x:v>367</x:v>
      </x:c>
      <x:c r="C2" s="35">
        <x:v>44743</x:v>
      </x:c>
    </x:row>
    <x:row r="3" spans="2:16383" x14ac:dyDescent="0.35">
      <x:c r="B3" s="9" t="s">
        <x:v>364</x:v>
      </x:c>
      <x:c r="C3" s="36" t="s">
        <x:v>324</x:v>
      </x:c>
      <x:c r="I3" s="10" t="s">
        <x:v>362</x:v>
      </x:c>
      <x:c r="J3" s="11"/>
      <x:c r="K3" s="12" t="s">
        <x:v>361</x:v>
      </x:c>
    </x:row>
    <x:row r="4" spans="2:16383" x14ac:dyDescent="0.35">
      <x:c r="B4" s="9" t="s">
        <x:v>365</x:v>
      </x:c>
      <x:c r="C4" s="36" t="s">
        <x:v>352</x:v>
      </x:c>
      <x:c r="I4" s="34">
        <x:v>0.2</x:v>
      </x:c>
      <x:c r="J4" s="3"/>
      <x:c r="K4" s="13">
        <x:v>0.5</x:v>
      </x:c>
      <x:c r="R4" s="62">
        <x:f>IF(F22=AE18,AE98,"Change Input")</x:f>
        <x:v>15.301706600000006</x:v>
      </x:c>
    </x:row>
    <x:row r="5" spans="2:16383" x14ac:dyDescent="0.35">
      <x:c r="B5" s="9"/>
      <x:c r="C5" s="9"/>
      <x:c r="I5" s="34">
        <x:v>0.5</x:v>
      </x:c>
      <x:c r="J5" s="3"/>
      <x:c r="K5" s="13">
        <x:v>0.8</x:v>
      </x:c>
      <x:c r="Q5" s="15" t="s">
        <x:v>324</x:v>
      </x:c>
      <x:c r="R5" s="62">
        <x:f t="dataTable" ref="R5:R9" dt2D="0" dtr="0" r1="C3"/>
        <x:v>15.301706600000006</x:v>
      </x:c>
    </x:row>
    <x:row r="6" spans="2:16383" x14ac:dyDescent="0.35">
      <x:c r="B6" s="1"/>
      <x:c r="C6" s="12" t="s">
        <x:v>2</x:v>
      </x:c>
      <x:c r="D6" s="12" t="s">
        <x:v>318</x:v>
      </x:c>
      <x:c r="E6" s="12" t="s">
        <x:v>360</x:v>
      </x:c>
      <x:c r="F6" s="12" t="s">
        <x:v>316</x:v>
      </x:c>
      <x:c r="G6" s="12" t="s">
        <x:v>3</x:v>
      </x:c>
      <x:c r="I6" s="34">
        <x:v>0.9</x:v>
      </x:c>
      <x:c r="J6" s="3"/>
      <x:c r="K6" s="13">
        <x:v>1</x:v>
      </x:c>
      <x:c r="Q6" s="15" t="s">
        <x:v>325</x:v>
      </x:c>
      <x:c r="R6" s="62">
        <x:v>19.169480159866026</x:v>
      </x:c>
    </x:row>
    <x:row r="7" spans="2:16383" x14ac:dyDescent="0.35">
      <x:c r="B7" s="11" t="s">
        <x:v>333</x:v>
      </x:c>
      <x:c r="C7" s="14" t="s">
        <x:v>332</x:v>
      </x:c>
      <x:c r="D7" s="14" t="s">
        <x:v>358</x:v>
      </x:c>
      <x:c r="E7" s="14" t="s">
        <x:v>358</x:v>
      </x:c>
      <x:c r="F7" s="14" t="s">
        <x:v>359</x:v>
      </x:c>
      <x:c r="G7" s="14" t="s">
        <x:v>366</x:v>
      </x:c>
      <x:c r="I7" s="34">
        <x:v>1</x:v>
      </x:c>
      <x:c r="J7" s="3"/>
      <x:c r="K7" s="13">
        <x:v>0.5</x:v>
      </x:c>
      <x:c r="Q7" s="15" t="s">
        <x:v>326</x:v>
      </x:c>
      <x:c r="R7" s="62">
        <x:v>34.788677600000014</x:v>
      </x:c>
    </x:row>
    <x:row r="8" spans="2:16383" x14ac:dyDescent="0.35">
      <x:c r="B8" s="15" t="str" cm="1">
        <x:f t="array" ref="B8:G8">_xlfn.XLOOKUP($C$3,Assumptions!$F$7:$F$11,Assumptions!$F$7:$K$11)</x:f>
        <x:v>Cactus</x:v>
      </x:c>
      <x:c r="C8" s="13">
        <x:v>0.2</x:v>
      </x:c>
      <x:c r="D8" s="16">
        <x:v>60</x:v>
      </x:c>
      <x:c r="E8" s="16">
        <x:v>4</x:v>
      </x:c>
      <x:c r="F8" s="16">
        <x:v>90</x:v>
      </x:c>
      <x:c r="G8" s="17">
        <x:v>0.02</x:v>
      </x:c>
      <x:c r="I8" s="34">
        <x:v>10</x:v>
      </x:c>
      <x:c r="J8" s="3"/>
      <x:c r="K8" s="13">
        <x:v>0.25</x:v>
      </x:c>
      <x:c r="Q8" s="15" t="s">
        <x:v>327</x:v>
      </x:c>
      <x:c r="R8" s="62">
        <x:v>30.513320500000006</x:v>
      </x:c>
    </x:row>
    <x:row r="9" spans="2:16383" x14ac:dyDescent="0.35">
      <x:c r="B9" s="15"/>
      <x:c r="C9" s="15"/>
      <x:c r="D9" s="15"/>
      <x:c r="E9" s="15"/>
      <x:c r="F9" s="15"/>
      <x:c r="G9" s="15"/>
      <x:c r="H9" s="15"/>
      <x:c r="I9" s="15"/>
      <x:c r="J9" s="15"/>
      <x:c r="K9" s="15"/>
      <x:c r="L9" s="15"/>
      <x:c r="M9" s="15"/>
      <x:c r="N9" s="15"/>
      <x:c r="O9" s="15"/>
      <x:c r="P9" s="15"/>
      <x:c r="Q9" s="15" t="s">
        <x:v>334</x:v>
      </x:c>
      <x:c r="R9" s="63">
        <x:v>34.99421632</x:v>
      </x:c>
      <x:c r="S9" s="15"/>
      <x:c r="T9" s="15"/>
      <x:c r="U9" s="15"/>
      <x:c r="V9" s="15"/>
      <x:c r="W9" s="15"/>
      <x:c r="X9" s="15"/>
      <x:c r="Y9" s="15"/>
      <x:c r="Z9" s="15"/>
      <x:c r="AA9" s="15"/>
      <x:c r="AB9" s="15"/>
      <x:c r="AC9" s="15"/>
      <x:c r="AD9" s="15"/>
      <x:c r="AE9" s="15"/>
      <x:c r="AF9" s="15"/>
      <x:c r="AG9" s="15"/>
      <x:c r="AH9" s="15"/>
      <x:c r="AI9" s="15"/>
      <x:c r="AJ9" s="15"/>
      <x:c r="AK9" s="15"/>
      <x:c r="AL9" s="15"/>
      <x:c r="AM9" s="15"/>
      <x:c r="AN9" s="15"/>
      <x:c r="AO9" s="15"/>
      <x:c r="AP9" s="15"/>
      <x:c r="AQ9" s="15"/>
      <x:c r="AR9" s="15"/>
      <x:c r="AS9" s="15"/>
      <x:c r="AT9" s="15"/>
      <x:c r="AU9" s="15"/>
      <x:c r="AV9" s="15"/>
      <x:c r="AW9" s="15"/>
      <x:c r="AX9" s="15"/>
      <x:c r="AY9" s="15"/>
      <x:c r="AZ9" s="15"/>
      <x:c r="BA9" s="15"/>
      <x:c r="BB9" s="15"/>
      <x:c r="BC9" s="15"/>
      <x:c r="BD9" s="15"/>
      <x:c r="BE9" s="15"/>
      <x:c r="BF9" s="15"/>
      <x:c r="BG9" s="15"/>
      <x:c r="BH9" s="15"/>
      <x:c r="BI9" s="15"/>
      <x:c r="BJ9" s="15"/>
      <x:c r="BK9" s="15"/>
      <x:c r="BL9" s="15"/>
      <x:c r="BM9" s="15"/>
      <x:c r="BN9" s="15"/>
      <x:c r="BO9" s="15"/>
      <x:c r="BP9" s="15"/>
      <x:c r="BQ9" s="15"/>
      <x:c r="BR9" s="15"/>
      <x:c r="BS9" s="15"/>
      <x:c r="BT9" s="15"/>
      <x:c r="BU9" s="15"/>
      <x:c r="BV9" s="15"/>
      <x:c r="BW9" s="15"/>
      <x:c r="BX9" s="15"/>
      <x:c r="BY9" s="15"/>
      <x:c r="BZ9" s="15"/>
      <x:c r="CA9" s="15"/>
      <x:c r="CB9" s="15"/>
      <x:c r="CC9" s="15"/>
      <x:c r="CD9" s="15"/>
      <x:c r="CE9" s="15"/>
      <x:c r="CF9" s="15"/>
      <x:c r="CG9" s="15"/>
      <x:c r="CH9" s="15"/>
      <x:c r="CI9" s="15"/>
      <x:c r="CJ9" s="15"/>
      <x:c r="CK9" s="15"/>
      <x:c r="CL9" s="15"/>
      <x:c r="CM9" s="15"/>
      <x:c r="CN9" s="15"/>
      <x:c r="CO9" s="15"/>
      <x:c r="CP9" s="15"/>
      <x:c r="CQ9" s="15"/>
      <x:c r="CR9" s="15"/>
      <x:c r="CS9" s="15"/>
      <x:c r="CT9" s="15"/>
      <x:c r="CU9" s="15"/>
      <x:c r="CV9" s="15"/>
      <x:c r="CW9" s="15"/>
      <x:c r="CX9" s="15"/>
      <x:c r="CY9" s="15"/>
      <x:c r="CZ9" s="15"/>
      <x:c r="DA9" s="15"/>
      <x:c r="DB9" s="15"/>
      <x:c r="DC9" s="15"/>
      <x:c r="DD9" s="15"/>
      <x:c r="DE9" s="15"/>
      <x:c r="DF9" s="15"/>
      <x:c r="DG9" s="15"/>
      <x:c r="DH9" s="15"/>
      <x:c r="DI9" s="15"/>
      <x:c r="DJ9" s="15"/>
      <x:c r="DK9" s="15"/>
      <x:c r="DL9" s="15"/>
      <x:c r="DM9" s="15"/>
      <x:c r="DN9" s="15"/>
      <x:c r="DO9" s="15"/>
      <x:c r="DP9" s="15"/>
      <x:c r="DQ9" s="15"/>
      <x:c r="DR9" s="15"/>
      <x:c r="DS9" s="15"/>
      <x:c r="DT9" s="15"/>
      <x:c r="DU9" s="15"/>
      <x:c r="DV9" s="15"/>
      <x:c r="DW9" s="15"/>
      <x:c r="DX9" s="15"/>
      <x:c r="DY9" s="15"/>
      <x:c r="DZ9" s="15"/>
      <x:c r="EA9" s="15"/>
      <x:c r="EB9" s="15"/>
      <x:c r="EC9" s="15"/>
      <x:c r="ED9" s="15"/>
      <x:c r="EE9" s="15"/>
      <x:c r="EF9" s="15"/>
      <x:c r="EG9" s="15"/>
      <x:c r="EH9" s="15"/>
      <x:c r="EI9" s="15"/>
      <x:c r="EJ9" s="15"/>
      <x:c r="EK9" s="15"/>
      <x:c r="EL9" s="15"/>
      <x:c r="EM9" s="15"/>
      <x:c r="EN9" s="15"/>
      <x:c r="EO9" s="15"/>
      <x:c r="EP9" s="15"/>
      <x:c r="EQ9" s="15"/>
      <x:c r="ER9" s="15"/>
      <x:c r="ES9" s="15"/>
      <x:c r="ET9" s="15"/>
      <x:c r="EU9" s="15"/>
      <x:c r="EV9" s="15"/>
      <x:c r="EW9" s="15"/>
      <x:c r="EX9" s="15"/>
      <x:c r="EY9" s="15"/>
      <x:c r="EZ9" s="15"/>
      <x:c r="FA9" s="15"/>
      <x:c r="FB9" s="15"/>
      <x:c r="FC9" s="15"/>
      <x:c r="FD9" s="15"/>
      <x:c r="FE9" s="15"/>
      <x:c r="FF9" s="15"/>
      <x:c r="FG9" s="15"/>
      <x:c r="FH9" s="15"/>
      <x:c r="FI9" s="15"/>
      <x:c r="FJ9" s="15"/>
      <x:c r="FK9" s="15"/>
      <x:c r="FL9" s="15"/>
      <x:c r="FM9" s="15"/>
      <x:c r="FN9" s="15"/>
      <x:c r="FO9" s="15"/>
      <x:c r="FP9" s="15"/>
      <x:c r="FQ9" s="15"/>
      <x:c r="FR9" s="15"/>
      <x:c r="FS9" s="15"/>
      <x:c r="FT9" s="15"/>
      <x:c r="FU9" s="15"/>
      <x:c r="FV9" s="15"/>
      <x:c r="FW9" s="15"/>
      <x:c r="FX9" s="15"/>
      <x:c r="FY9" s="15"/>
      <x:c r="FZ9" s="15"/>
      <x:c r="GA9" s="15"/>
      <x:c r="GB9" s="15"/>
      <x:c r="GC9" s="15"/>
      <x:c r="GD9" s="15"/>
      <x:c r="GE9" s="15"/>
      <x:c r="GF9" s="15"/>
      <x:c r="GG9" s="15"/>
      <x:c r="GH9" s="15"/>
      <x:c r="GI9" s="15"/>
      <x:c r="GJ9" s="15"/>
      <x:c r="GK9" s="15"/>
      <x:c r="GL9" s="15"/>
      <x:c r="GM9" s="15"/>
      <x:c r="GN9" s="15"/>
      <x:c r="GO9" s="15"/>
      <x:c r="GP9" s="15"/>
      <x:c r="GQ9" s="15"/>
      <x:c r="GR9" s="15"/>
      <x:c r="GS9" s="15"/>
      <x:c r="GT9" s="15"/>
      <x:c r="GU9" s="15"/>
      <x:c r="GV9" s="15"/>
      <x:c r="GW9" s="15"/>
      <x:c r="GX9" s="15"/>
      <x:c r="GY9" s="15"/>
      <x:c r="GZ9" s="15"/>
      <x:c r="HA9" s="15"/>
      <x:c r="HB9" s="15"/>
      <x:c r="HC9" s="15"/>
      <x:c r="HD9" s="15"/>
      <x:c r="HE9" s="15"/>
      <x:c r="HF9" s="15"/>
      <x:c r="HG9" s="15"/>
      <x:c r="HH9" s="15"/>
      <x:c r="HI9" s="15"/>
      <x:c r="HJ9" s="15"/>
      <x:c r="HK9" s="15"/>
      <x:c r="HL9" s="15"/>
      <x:c r="HM9" s="15"/>
      <x:c r="HN9" s="15"/>
      <x:c r="HO9" s="15"/>
      <x:c r="HP9" s="15"/>
      <x:c r="HQ9" s="15"/>
      <x:c r="HR9" s="15"/>
      <x:c r="HS9" s="15"/>
      <x:c r="HT9" s="15"/>
      <x:c r="HU9" s="15"/>
      <x:c r="HV9" s="15"/>
      <x:c r="HW9" s="15"/>
      <x:c r="HX9" s="15"/>
      <x:c r="HY9" s="15"/>
      <x:c r="HZ9" s="15"/>
      <x:c r="IA9" s="15"/>
      <x:c r="IB9" s="15"/>
      <x:c r="IC9" s="15"/>
      <x:c r="ID9" s="15"/>
      <x:c r="IE9" s="15"/>
      <x:c r="IF9" s="15"/>
      <x:c r="IG9" s="15"/>
      <x:c r="IH9" s="15"/>
      <x:c r="II9" s="15"/>
      <x:c r="IJ9" s="15"/>
      <x:c r="IK9" s="15"/>
      <x:c r="IL9" s="15"/>
      <x:c r="IM9" s="15"/>
      <x:c r="IN9" s="15"/>
      <x:c r="IO9" s="15"/>
      <x:c r="IP9" s="15"/>
      <x:c r="IQ9" s="15"/>
      <x:c r="IR9" s="15"/>
      <x:c r="IS9" s="15"/>
      <x:c r="IT9" s="15"/>
      <x:c r="IU9" s="15"/>
      <x:c r="IV9" s="15"/>
      <x:c r="IW9" s="15"/>
      <x:c r="IX9" s="15"/>
      <x:c r="IY9" s="15"/>
      <x:c r="IZ9" s="15"/>
      <x:c r="JA9" s="15"/>
      <x:c r="JB9" s="15"/>
      <x:c r="JC9" s="15"/>
      <x:c r="JD9" s="15"/>
      <x:c r="JE9" s="15"/>
      <x:c r="JF9" s="15"/>
      <x:c r="JG9" s="15"/>
      <x:c r="JH9" s="15"/>
      <x:c r="JI9" s="15"/>
      <x:c r="JJ9" s="15"/>
      <x:c r="JK9" s="15"/>
      <x:c r="JL9" s="15"/>
      <x:c r="JM9" s="15"/>
      <x:c r="JN9" s="15"/>
      <x:c r="JO9" s="15"/>
      <x:c r="JP9" s="15"/>
      <x:c r="JQ9" s="15"/>
      <x:c r="JR9" s="15"/>
      <x:c r="JS9" s="15"/>
      <x:c r="JT9" s="15"/>
      <x:c r="JU9" s="15"/>
      <x:c r="JV9" s="15"/>
      <x:c r="JW9" s="15"/>
      <x:c r="JX9" s="15"/>
      <x:c r="JY9" s="15"/>
      <x:c r="JZ9" s="15"/>
      <x:c r="KA9" s="15"/>
      <x:c r="KB9" s="15"/>
      <x:c r="KC9" s="15"/>
      <x:c r="KD9" s="15"/>
      <x:c r="KE9" s="15"/>
      <x:c r="KF9" s="15"/>
      <x:c r="KG9" s="15"/>
      <x:c r="KH9" s="15"/>
      <x:c r="KI9" s="15"/>
      <x:c r="KJ9" s="15"/>
      <x:c r="KK9" s="15"/>
      <x:c r="KL9" s="15"/>
      <x:c r="KM9" s="15"/>
      <x:c r="KN9" s="15"/>
      <x:c r="KO9" s="15"/>
      <x:c r="KP9" s="15"/>
      <x:c r="KQ9" s="15"/>
      <x:c r="KR9" s="15"/>
      <x:c r="KS9" s="15"/>
      <x:c r="KT9" s="15"/>
      <x:c r="KU9" s="15"/>
      <x:c r="KV9" s="15"/>
      <x:c r="KW9" s="15"/>
      <x:c r="KX9" s="15"/>
      <x:c r="KY9" s="15"/>
      <x:c r="KZ9" s="15"/>
      <x:c r="LA9" s="15"/>
      <x:c r="LB9" s="15"/>
      <x:c r="LC9" s="15"/>
      <x:c r="LD9" s="15"/>
      <x:c r="LE9" s="15"/>
      <x:c r="LF9" s="15"/>
      <x:c r="LG9" s="15"/>
      <x:c r="LH9" s="15"/>
      <x:c r="LI9" s="15"/>
      <x:c r="LJ9" s="15"/>
      <x:c r="LK9" s="15"/>
      <x:c r="LL9" s="15"/>
      <x:c r="LM9" s="15"/>
      <x:c r="LN9" s="15"/>
      <x:c r="LO9" s="15"/>
      <x:c r="LP9" s="15"/>
      <x:c r="LQ9" s="15"/>
      <x:c r="LR9" s="15"/>
      <x:c r="LS9" s="15"/>
      <x:c r="LT9" s="15"/>
      <x:c r="LU9" s="15"/>
      <x:c r="LV9" s="15"/>
      <x:c r="LW9" s="15"/>
      <x:c r="LX9" s="15"/>
      <x:c r="LY9" s="15"/>
      <x:c r="LZ9" s="15"/>
      <x:c r="MA9" s="15"/>
      <x:c r="MB9" s="15"/>
      <x:c r="MC9" s="15"/>
      <x:c r="MD9" s="15"/>
      <x:c r="ME9" s="15"/>
      <x:c r="MF9" s="15"/>
      <x:c r="MG9" s="15"/>
      <x:c r="MH9" s="15"/>
      <x:c r="MI9" s="15"/>
      <x:c r="MJ9" s="15"/>
      <x:c r="MK9" s="15"/>
      <x:c r="ML9" s="15"/>
      <x:c r="MM9" s="15"/>
      <x:c r="MN9" s="15"/>
      <x:c r="MO9" s="15"/>
      <x:c r="MP9" s="15"/>
      <x:c r="MQ9" s="15"/>
      <x:c r="MR9" s="15"/>
      <x:c r="MS9" s="15"/>
      <x:c r="MT9" s="15"/>
      <x:c r="MU9" s="15"/>
      <x:c r="MV9" s="15"/>
      <x:c r="MW9" s="15"/>
      <x:c r="MX9" s="15"/>
      <x:c r="MY9" s="15"/>
      <x:c r="MZ9" s="15"/>
      <x:c r="NA9" s="15"/>
      <x:c r="NB9" s="15"/>
      <x:c r="NC9" s="15"/>
      <x:c r="ND9" s="15"/>
      <x:c r="NE9" s="15"/>
      <x:c r="NF9" s="15"/>
      <x:c r="NG9" s="15"/>
      <x:c r="NH9" s="15"/>
      <x:c r="NI9" s="15"/>
      <x:c r="NJ9" s="15"/>
      <x:c r="NK9" s="15"/>
      <x:c r="NL9" s="15"/>
      <x:c r="NM9" s="15"/>
      <x:c r="NN9" s="15"/>
      <x:c r="NO9" s="15"/>
      <x:c r="NP9" s="15"/>
      <x:c r="NQ9" s="15"/>
      <x:c r="NR9" s="15"/>
      <x:c r="NS9" s="15"/>
      <x:c r="NT9" s="15"/>
      <x:c r="NU9" s="15"/>
      <x:c r="NV9" s="15"/>
      <x:c r="NW9" s="15"/>
      <x:c r="NX9" s="15"/>
      <x:c r="NY9" s="15"/>
      <x:c r="NZ9" s="15"/>
      <x:c r="OA9" s="15"/>
      <x:c r="OB9" s="15"/>
      <x:c r="OC9" s="15"/>
      <x:c r="OD9" s="15"/>
      <x:c r="OE9" s="15"/>
      <x:c r="OF9" s="15"/>
      <x:c r="OG9" s="15"/>
      <x:c r="OH9" s="15"/>
      <x:c r="OI9" s="15"/>
      <x:c r="OJ9" s="15"/>
      <x:c r="OK9" s="15"/>
      <x:c r="OL9" s="15"/>
      <x:c r="OM9" s="15"/>
      <x:c r="ON9" s="15"/>
      <x:c r="OO9" s="15"/>
      <x:c r="OP9" s="15"/>
      <x:c r="OQ9" s="15"/>
      <x:c r="OR9" s="15"/>
      <x:c r="OS9" s="15"/>
      <x:c r="OT9" s="15"/>
      <x:c r="OU9" s="15"/>
      <x:c r="OV9" s="15"/>
      <x:c r="OW9" s="15"/>
      <x:c r="OX9" s="15"/>
      <x:c r="OY9" s="15"/>
      <x:c r="OZ9" s="15"/>
      <x:c r="PA9" s="15"/>
      <x:c r="PB9" s="15"/>
      <x:c r="PC9" s="15"/>
      <x:c r="PD9" s="15"/>
      <x:c r="PE9" s="15"/>
      <x:c r="PF9" s="15"/>
      <x:c r="PG9" s="15"/>
      <x:c r="PH9" s="15"/>
      <x:c r="PI9" s="15"/>
      <x:c r="PJ9" s="15"/>
      <x:c r="PK9" s="15"/>
      <x:c r="PL9" s="15"/>
      <x:c r="PM9" s="15"/>
      <x:c r="PN9" s="15"/>
      <x:c r="PO9" s="15"/>
      <x:c r="PP9" s="15"/>
      <x:c r="PQ9" s="15"/>
      <x:c r="PR9" s="15"/>
      <x:c r="PS9" s="15"/>
      <x:c r="PT9" s="15"/>
      <x:c r="PU9" s="15"/>
      <x:c r="PV9" s="15"/>
      <x:c r="PW9" s="15"/>
      <x:c r="PX9" s="15"/>
      <x:c r="PY9" s="15"/>
      <x:c r="PZ9" s="15"/>
      <x:c r="QA9" s="15"/>
      <x:c r="QB9" s="15"/>
      <x:c r="QC9" s="15"/>
      <x:c r="QD9" s="15"/>
      <x:c r="QE9" s="15"/>
      <x:c r="QF9" s="15"/>
      <x:c r="QG9" s="15"/>
      <x:c r="QH9" s="15"/>
      <x:c r="QI9" s="15"/>
      <x:c r="QJ9" s="15"/>
      <x:c r="QK9" s="15"/>
      <x:c r="QL9" s="15"/>
      <x:c r="QM9" s="15"/>
      <x:c r="QN9" s="15"/>
      <x:c r="QO9" s="15"/>
      <x:c r="QP9" s="15"/>
      <x:c r="QQ9" s="15"/>
      <x:c r="QR9" s="15"/>
      <x:c r="QS9" s="15"/>
      <x:c r="QT9" s="15"/>
      <x:c r="QU9" s="15"/>
      <x:c r="QV9" s="15"/>
      <x:c r="QW9" s="15"/>
      <x:c r="QX9" s="15"/>
      <x:c r="QY9" s="15"/>
      <x:c r="QZ9" s="15"/>
      <x:c r="RA9" s="15"/>
      <x:c r="RB9" s="15"/>
      <x:c r="RC9" s="15"/>
      <x:c r="RD9" s="15"/>
      <x:c r="RE9" s="15"/>
      <x:c r="RF9" s="15"/>
      <x:c r="RG9" s="15"/>
      <x:c r="RH9" s="15"/>
      <x:c r="RI9" s="15"/>
      <x:c r="RJ9" s="15"/>
      <x:c r="RK9" s="15"/>
      <x:c r="RL9" s="15"/>
      <x:c r="RM9" s="15"/>
      <x:c r="RN9" s="15"/>
      <x:c r="RO9" s="15"/>
      <x:c r="RP9" s="15"/>
      <x:c r="RQ9" s="15"/>
      <x:c r="RR9" s="15"/>
      <x:c r="RS9" s="15"/>
      <x:c r="RT9" s="15"/>
      <x:c r="RU9" s="15"/>
      <x:c r="RV9" s="15"/>
      <x:c r="RW9" s="15"/>
      <x:c r="RX9" s="15"/>
      <x:c r="RY9" s="15"/>
      <x:c r="RZ9" s="15"/>
      <x:c r="SA9" s="15"/>
      <x:c r="SB9" s="15"/>
      <x:c r="SC9" s="15"/>
      <x:c r="SD9" s="15"/>
      <x:c r="SE9" s="15"/>
      <x:c r="SF9" s="15"/>
      <x:c r="SG9" s="15"/>
      <x:c r="SH9" s="15"/>
      <x:c r="SI9" s="15"/>
      <x:c r="SJ9" s="15"/>
      <x:c r="SK9" s="15"/>
      <x:c r="SL9" s="15"/>
      <x:c r="SM9" s="15"/>
      <x:c r="SN9" s="15"/>
      <x:c r="SO9" s="15"/>
      <x:c r="SP9" s="15"/>
      <x:c r="SQ9" s="15"/>
      <x:c r="SR9" s="15"/>
      <x:c r="SS9" s="15"/>
      <x:c r="ST9" s="15"/>
      <x:c r="SU9" s="15"/>
      <x:c r="SV9" s="15"/>
      <x:c r="SW9" s="15"/>
      <x:c r="SX9" s="15"/>
      <x:c r="SY9" s="15"/>
      <x:c r="SZ9" s="15"/>
      <x:c r="TA9" s="15"/>
      <x:c r="TB9" s="15"/>
      <x:c r="TC9" s="15"/>
      <x:c r="TD9" s="15"/>
      <x:c r="TE9" s="15"/>
      <x:c r="TF9" s="15"/>
      <x:c r="TG9" s="15"/>
      <x:c r="TH9" s="15"/>
      <x:c r="TI9" s="15"/>
      <x:c r="TJ9" s="15"/>
      <x:c r="TK9" s="15"/>
      <x:c r="TL9" s="15"/>
      <x:c r="TM9" s="15"/>
      <x:c r="TN9" s="15"/>
      <x:c r="TO9" s="15"/>
      <x:c r="TP9" s="15"/>
      <x:c r="TQ9" s="15"/>
      <x:c r="TR9" s="15"/>
      <x:c r="TS9" s="15"/>
      <x:c r="TT9" s="15"/>
      <x:c r="TU9" s="15"/>
      <x:c r="TV9" s="15"/>
      <x:c r="TW9" s="15"/>
      <x:c r="TX9" s="15"/>
      <x:c r="TY9" s="15"/>
      <x:c r="TZ9" s="15"/>
      <x:c r="UA9" s="15"/>
      <x:c r="UB9" s="15"/>
      <x:c r="UC9" s="15"/>
      <x:c r="UD9" s="15"/>
      <x:c r="UE9" s="15"/>
      <x:c r="UF9" s="15"/>
      <x:c r="UG9" s="15"/>
      <x:c r="UH9" s="15"/>
      <x:c r="UI9" s="15"/>
      <x:c r="UJ9" s="15"/>
      <x:c r="UK9" s="15"/>
      <x:c r="UL9" s="15"/>
      <x:c r="UM9" s="15"/>
      <x:c r="UN9" s="15"/>
      <x:c r="UO9" s="15"/>
      <x:c r="UP9" s="15"/>
      <x:c r="UQ9" s="15"/>
      <x:c r="UR9" s="15"/>
      <x:c r="US9" s="15"/>
      <x:c r="UT9" s="15"/>
      <x:c r="UU9" s="15"/>
      <x:c r="UV9" s="15"/>
      <x:c r="UW9" s="15"/>
      <x:c r="UX9" s="15"/>
      <x:c r="UY9" s="15"/>
      <x:c r="UZ9" s="15"/>
      <x:c r="VA9" s="15"/>
      <x:c r="VB9" s="15"/>
      <x:c r="VC9" s="15"/>
      <x:c r="VD9" s="15"/>
      <x:c r="VE9" s="15"/>
      <x:c r="VF9" s="15"/>
      <x:c r="VG9" s="15"/>
      <x:c r="VH9" s="15"/>
      <x:c r="VI9" s="15"/>
      <x:c r="VJ9" s="15"/>
      <x:c r="VK9" s="15"/>
      <x:c r="VL9" s="15"/>
      <x:c r="VM9" s="15"/>
      <x:c r="VN9" s="15"/>
      <x:c r="VO9" s="15"/>
      <x:c r="VP9" s="15"/>
      <x:c r="VQ9" s="15"/>
      <x:c r="VR9" s="15"/>
      <x:c r="VS9" s="15"/>
      <x:c r="VT9" s="15"/>
      <x:c r="VU9" s="15"/>
      <x:c r="VV9" s="15"/>
      <x:c r="VW9" s="15"/>
      <x:c r="VX9" s="15"/>
      <x:c r="VY9" s="15"/>
      <x:c r="VZ9" s="15"/>
      <x:c r="WA9" s="15"/>
      <x:c r="WB9" s="15"/>
      <x:c r="WC9" s="15"/>
      <x:c r="WD9" s="15"/>
      <x:c r="WE9" s="15"/>
      <x:c r="WF9" s="15"/>
      <x:c r="WG9" s="15"/>
      <x:c r="WH9" s="15"/>
      <x:c r="WI9" s="15"/>
      <x:c r="WJ9" s="15"/>
      <x:c r="WK9" s="15"/>
      <x:c r="WL9" s="15"/>
      <x:c r="WM9" s="15"/>
      <x:c r="WN9" s="15"/>
      <x:c r="WO9" s="15"/>
      <x:c r="WP9" s="15"/>
      <x:c r="WQ9" s="15"/>
      <x:c r="WR9" s="15"/>
      <x:c r="WS9" s="15"/>
      <x:c r="WT9" s="15"/>
      <x:c r="WU9" s="15"/>
      <x:c r="WV9" s="15"/>
      <x:c r="WW9" s="15"/>
      <x:c r="WX9" s="15"/>
      <x:c r="WY9" s="15"/>
      <x:c r="WZ9" s="15"/>
      <x:c r="XA9" s="15"/>
      <x:c r="XB9" s="15"/>
      <x:c r="XC9" s="15"/>
      <x:c r="XD9" s="15"/>
      <x:c r="XE9" s="15"/>
      <x:c r="XF9" s="15"/>
      <x:c r="XG9" s="15"/>
      <x:c r="XH9" s="15"/>
      <x:c r="XI9" s="15"/>
      <x:c r="XJ9" s="15"/>
      <x:c r="XK9" s="15"/>
      <x:c r="XL9" s="15"/>
      <x:c r="XM9" s="15"/>
      <x:c r="XN9" s="15"/>
      <x:c r="XO9" s="15"/>
      <x:c r="XP9" s="15"/>
      <x:c r="XQ9" s="15"/>
      <x:c r="XR9" s="15"/>
      <x:c r="XS9" s="15"/>
      <x:c r="XT9" s="15"/>
      <x:c r="XU9" s="15"/>
      <x:c r="XV9" s="15"/>
      <x:c r="XW9" s="15"/>
      <x:c r="XX9" s="15"/>
      <x:c r="XY9" s="15"/>
      <x:c r="XZ9" s="15"/>
      <x:c r="YA9" s="15"/>
      <x:c r="YB9" s="15"/>
      <x:c r="YC9" s="15"/>
      <x:c r="YD9" s="15"/>
      <x:c r="YE9" s="15"/>
      <x:c r="YF9" s="15"/>
      <x:c r="YG9" s="15"/>
      <x:c r="YH9" s="15"/>
      <x:c r="YI9" s="15"/>
      <x:c r="YJ9" s="15"/>
      <x:c r="YK9" s="15"/>
      <x:c r="YL9" s="15"/>
      <x:c r="YM9" s="15"/>
      <x:c r="YN9" s="15"/>
      <x:c r="YO9" s="15"/>
      <x:c r="YP9" s="15"/>
      <x:c r="YQ9" s="15"/>
      <x:c r="YR9" s="15"/>
      <x:c r="YS9" s="15"/>
      <x:c r="YT9" s="15"/>
      <x:c r="YU9" s="15"/>
      <x:c r="YV9" s="15"/>
      <x:c r="YW9" s="15"/>
      <x:c r="YX9" s="15"/>
      <x:c r="YY9" s="15"/>
      <x:c r="YZ9" s="15"/>
      <x:c r="ZA9" s="15"/>
      <x:c r="ZB9" s="15"/>
      <x:c r="ZC9" s="15"/>
      <x:c r="ZD9" s="15"/>
      <x:c r="ZE9" s="15"/>
      <x:c r="ZF9" s="15"/>
      <x:c r="ZG9" s="15"/>
      <x:c r="ZH9" s="15"/>
      <x:c r="ZI9" s="15"/>
      <x:c r="ZJ9" s="15"/>
      <x:c r="ZK9" s="15"/>
      <x:c r="ZL9" s="15"/>
      <x:c r="ZM9" s="15"/>
      <x:c r="ZN9" s="15"/>
      <x:c r="ZO9" s="15"/>
      <x:c r="ZP9" s="15"/>
      <x:c r="ZQ9" s="15"/>
      <x:c r="ZR9" s="15"/>
      <x:c r="ZS9" s="15"/>
      <x:c r="ZT9" s="15"/>
      <x:c r="ZU9" s="15"/>
      <x:c r="ZV9" s="15"/>
      <x:c r="ZW9" s="15"/>
      <x:c r="ZX9" s="15"/>
      <x:c r="ZY9" s="15"/>
      <x:c r="ZZ9" s="15"/>
      <x:c r="AAA9" s="15"/>
      <x:c r="AAB9" s="15"/>
      <x:c r="AAC9" s="15"/>
      <x:c r="AAD9" s="15"/>
      <x:c r="AAE9" s="15"/>
      <x:c r="AAF9" s="15"/>
      <x:c r="AAG9" s="15"/>
      <x:c r="AAH9" s="15"/>
      <x:c r="AAI9" s="15"/>
      <x:c r="AAJ9" s="15"/>
      <x:c r="AAK9" s="15"/>
      <x:c r="AAL9" s="15"/>
      <x:c r="AAM9" s="15"/>
      <x:c r="AAN9" s="15"/>
      <x:c r="AAO9" s="15"/>
      <x:c r="AAP9" s="15"/>
      <x:c r="AAQ9" s="15"/>
      <x:c r="AAR9" s="15"/>
      <x:c r="AAS9" s="15"/>
      <x:c r="AAT9" s="15"/>
      <x:c r="AAU9" s="15"/>
      <x:c r="AAV9" s="15"/>
      <x:c r="AAW9" s="15"/>
      <x:c r="AAX9" s="15"/>
      <x:c r="AAY9" s="15"/>
      <x:c r="AAZ9" s="15"/>
      <x:c r="ABA9" s="15"/>
      <x:c r="ABB9" s="15"/>
      <x:c r="ABC9" s="15"/>
      <x:c r="ABD9" s="15"/>
      <x:c r="ABE9" s="15"/>
      <x:c r="ABF9" s="15"/>
      <x:c r="ABG9" s="15"/>
      <x:c r="ABH9" s="15"/>
      <x:c r="ABI9" s="15"/>
      <x:c r="ABJ9" s="15"/>
      <x:c r="ABK9" s="15"/>
      <x:c r="ABL9" s="15"/>
      <x:c r="ABM9" s="15"/>
      <x:c r="ABN9" s="15"/>
      <x:c r="ABO9" s="15"/>
      <x:c r="ABP9" s="15"/>
      <x:c r="ABQ9" s="15"/>
      <x:c r="ABR9" s="15"/>
      <x:c r="ABS9" s="15"/>
      <x:c r="ABT9" s="15"/>
      <x:c r="ABU9" s="15"/>
      <x:c r="ABV9" s="15"/>
      <x:c r="ABW9" s="15"/>
      <x:c r="ABX9" s="15"/>
      <x:c r="ABY9" s="15"/>
      <x:c r="ABZ9" s="15"/>
      <x:c r="ACA9" s="15"/>
      <x:c r="ACB9" s="15"/>
      <x:c r="ACC9" s="15"/>
      <x:c r="ACD9" s="15"/>
      <x:c r="ACE9" s="15"/>
      <x:c r="ACF9" s="15"/>
      <x:c r="ACG9" s="15"/>
      <x:c r="ACH9" s="15"/>
      <x:c r="ACI9" s="15"/>
      <x:c r="ACJ9" s="15"/>
      <x:c r="ACK9" s="15"/>
      <x:c r="ACL9" s="15"/>
      <x:c r="ACM9" s="15"/>
      <x:c r="ACN9" s="15"/>
      <x:c r="ACO9" s="15"/>
      <x:c r="ACP9" s="15"/>
      <x:c r="ACQ9" s="15"/>
      <x:c r="ACR9" s="15"/>
      <x:c r="ACS9" s="15"/>
      <x:c r="ACT9" s="15"/>
      <x:c r="ACU9" s="15"/>
      <x:c r="ACV9" s="15"/>
      <x:c r="ACW9" s="15"/>
      <x:c r="ACX9" s="15"/>
      <x:c r="ACY9" s="15"/>
      <x:c r="ACZ9" s="15"/>
      <x:c r="ADA9" s="15"/>
      <x:c r="ADB9" s="15"/>
      <x:c r="ADC9" s="15"/>
      <x:c r="ADD9" s="15"/>
      <x:c r="ADE9" s="15"/>
      <x:c r="ADF9" s="15"/>
      <x:c r="ADG9" s="15"/>
      <x:c r="ADH9" s="15"/>
      <x:c r="ADI9" s="15"/>
      <x:c r="ADJ9" s="15"/>
      <x:c r="ADK9" s="15"/>
      <x:c r="ADL9" s="15"/>
      <x:c r="ADM9" s="15"/>
      <x:c r="ADN9" s="15"/>
      <x:c r="ADO9" s="15"/>
      <x:c r="ADP9" s="15"/>
      <x:c r="ADQ9" s="15"/>
      <x:c r="ADR9" s="15"/>
      <x:c r="ADS9" s="15"/>
      <x:c r="ADT9" s="15"/>
      <x:c r="ADU9" s="15"/>
      <x:c r="ADV9" s="15"/>
      <x:c r="ADW9" s="15"/>
      <x:c r="ADX9" s="15"/>
      <x:c r="ADY9" s="15"/>
      <x:c r="ADZ9" s="15"/>
      <x:c r="AEA9" s="15"/>
      <x:c r="AEB9" s="15"/>
      <x:c r="AEC9" s="15"/>
      <x:c r="AED9" s="15"/>
      <x:c r="AEE9" s="15"/>
      <x:c r="AEF9" s="15"/>
      <x:c r="AEG9" s="15"/>
      <x:c r="AEH9" s="15"/>
      <x:c r="AEI9" s="15"/>
      <x:c r="AEJ9" s="15"/>
      <x:c r="AEK9" s="15"/>
      <x:c r="AEL9" s="15"/>
      <x:c r="AEM9" s="15"/>
      <x:c r="AEN9" s="15"/>
      <x:c r="AEO9" s="15"/>
      <x:c r="AEP9" s="15"/>
      <x:c r="AEQ9" s="15"/>
      <x:c r="AER9" s="15"/>
      <x:c r="AES9" s="15"/>
      <x:c r="AET9" s="15"/>
      <x:c r="AEU9" s="15"/>
      <x:c r="AEV9" s="15"/>
      <x:c r="AEW9" s="15"/>
      <x:c r="AEX9" s="15"/>
      <x:c r="AEY9" s="15"/>
      <x:c r="AEZ9" s="15"/>
      <x:c r="AFA9" s="15"/>
      <x:c r="AFB9" s="15"/>
      <x:c r="AFC9" s="15"/>
      <x:c r="AFD9" s="15"/>
      <x:c r="AFE9" s="15"/>
      <x:c r="AFF9" s="15"/>
      <x:c r="AFG9" s="15"/>
      <x:c r="AFH9" s="15"/>
      <x:c r="AFI9" s="15"/>
      <x:c r="AFJ9" s="15"/>
      <x:c r="AFK9" s="15"/>
      <x:c r="AFL9" s="15"/>
      <x:c r="AFM9" s="15"/>
      <x:c r="AFN9" s="15"/>
      <x:c r="AFO9" s="15"/>
      <x:c r="AFP9" s="15"/>
      <x:c r="AFQ9" s="15"/>
      <x:c r="AFR9" s="15"/>
      <x:c r="AFS9" s="15"/>
      <x:c r="AFT9" s="15"/>
      <x:c r="AFU9" s="15"/>
      <x:c r="AFV9" s="15"/>
      <x:c r="AFW9" s="15"/>
      <x:c r="AFX9" s="15"/>
      <x:c r="AFY9" s="15"/>
      <x:c r="AFZ9" s="15"/>
      <x:c r="AGA9" s="15"/>
      <x:c r="AGB9" s="15"/>
      <x:c r="AGC9" s="15"/>
      <x:c r="AGD9" s="15"/>
      <x:c r="AGE9" s="15"/>
      <x:c r="AGF9" s="15"/>
      <x:c r="AGG9" s="15"/>
      <x:c r="AGH9" s="15"/>
      <x:c r="AGI9" s="15"/>
      <x:c r="AGJ9" s="15"/>
      <x:c r="AGK9" s="15"/>
      <x:c r="AGL9" s="15"/>
      <x:c r="AGM9" s="15"/>
      <x:c r="AGN9" s="15"/>
      <x:c r="AGO9" s="15"/>
      <x:c r="AGP9" s="15"/>
      <x:c r="AGQ9" s="15"/>
      <x:c r="AGR9" s="15"/>
      <x:c r="AGS9" s="15"/>
      <x:c r="AGT9" s="15"/>
      <x:c r="AGU9" s="15"/>
      <x:c r="AGV9" s="15"/>
      <x:c r="AGW9" s="15"/>
      <x:c r="AGX9" s="15"/>
      <x:c r="AGY9" s="15"/>
      <x:c r="AGZ9" s="15"/>
      <x:c r="AHA9" s="15"/>
      <x:c r="AHB9" s="15"/>
      <x:c r="AHC9" s="15"/>
      <x:c r="AHD9" s="15"/>
      <x:c r="AHE9" s="15"/>
      <x:c r="AHF9" s="15"/>
      <x:c r="AHG9" s="15"/>
      <x:c r="AHH9" s="15"/>
      <x:c r="AHI9" s="15"/>
      <x:c r="AHJ9" s="15"/>
      <x:c r="AHK9" s="15"/>
      <x:c r="AHL9" s="15"/>
      <x:c r="AHM9" s="15"/>
      <x:c r="AHN9" s="15"/>
      <x:c r="AHO9" s="15"/>
      <x:c r="AHP9" s="15"/>
      <x:c r="AHQ9" s="15"/>
      <x:c r="AHR9" s="15"/>
      <x:c r="AHS9" s="15"/>
      <x:c r="AHT9" s="15"/>
      <x:c r="AHU9" s="15"/>
      <x:c r="AHV9" s="15"/>
      <x:c r="AHW9" s="15"/>
      <x:c r="AHX9" s="15"/>
      <x:c r="AHY9" s="15"/>
      <x:c r="AHZ9" s="15"/>
      <x:c r="AIA9" s="15"/>
      <x:c r="AIB9" s="15"/>
      <x:c r="AIC9" s="15"/>
      <x:c r="AID9" s="15"/>
      <x:c r="AIE9" s="15"/>
      <x:c r="AIF9" s="15"/>
      <x:c r="AIG9" s="15"/>
      <x:c r="AIH9" s="15"/>
      <x:c r="AII9" s="15"/>
      <x:c r="AIJ9" s="15"/>
      <x:c r="AIK9" s="15"/>
      <x:c r="AIL9" s="15"/>
      <x:c r="AIM9" s="15"/>
      <x:c r="AIN9" s="15"/>
      <x:c r="AIO9" s="15"/>
      <x:c r="AIP9" s="15"/>
      <x:c r="AIQ9" s="15"/>
      <x:c r="AIR9" s="15"/>
      <x:c r="AIS9" s="15"/>
      <x:c r="AIT9" s="15"/>
      <x:c r="AIU9" s="15"/>
      <x:c r="AIV9" s="15"/>
      <x:c r="AIW9" s="15"/>
      <x:c r="AIX9" s="15"/>
      <x:c r="AIY9" s="15"/>
      <x:c r="AIZ9" s="15"/>
      <x:c r="AJA9" s="15"/>
      <x:c r="AJB9" s="15"/>
      <x:c r="AJC9" s="15"/>
      <x:c r="AJD9" s="15"/>
      <x:c r="AJE9" s="15"/>
      <x:c r="AJF9" s="15"/>
      <x:c r="AJG9" s="15"/>
      <x:c r="AJH9" s="15"/>
      <x:c r="AJI9" s="15"/>
      <x:c r="AJJ9" s="15"/>
      <x:c r="AJK9" s="15"/>
      <x:c r="AJL9" s="15"/>
      <x:c r="AJM9" s="15"/>
      <x:c r="AJN9" s="15"/>
      <x:c r="AJO9" s="15"/>
      <x:c r="AJP9" s="15"/>
      <x:c r="AJQ9" s="15"/>
      <x:c r="AJR9" s="15"/>
      <x:c r="AJS9" s="15"/>
      <x:c r="AJT9" s="15"/>
      <x:c r="AJU9" s="15"/>
      <x:c r="AJV9" s="15"/>
      <x:c r="AJW9" s="15"/>
      <x:c r="AJX9" s="15"/>
      <x:c r="AJY9" s="15"/>
      <x:c r="AJZ9" s="15"/>
      <x:c r="AKA9" s="15"/>
      <x:c r="AKB9" s="15"/>
      <x:c r="AKC9" s="15"/>
      <x:c r="AKD9" s="15"/>
      <x:c r="AKE9" s="15"/>
      <x:c r="AKF9" s="15"/>
      <x:c r="AKG9" s="15"/>
      <x:c r="AKH9" s="15"/>
      <x:c r="AKI9" s="15"/>
      <x:c r="AKJ9" s="15"/>
      <x:c r="AKK9" s="15"/>
      <x:c r="AKL9" s="15"/>
      <x:c r="AKM9" s="15"/>
      <x:c r="AKN9" s="15"/>
      <x:c r="AKO9" s="15"/>
      <x:c r="AKP9" s="15"/>
      <x:c r="AKQ9" s="15"/>
      <x:c r="AKR9" s="15"/>
      <x:c r="AKS9" s="15"/>
      <x:c r="AKT9" s="15"/>
      <x:c r="AKU9" s="15"/>
      <x:c r="AKV9" s="15"/>
      <x:c r="AKW9" s="15"/>
      <x:c r="AKX9" s="15"/>
      <x:c r="AKY9" s="15"/>
      <x:c r="AKZ9" s="15"/>
      <x:c r="ALA9" s="15"/>
      <x:c r="ALB9" s="15"/>
      <x:c r="ALC9" s="15"/>
      <x:c r="ALD9" s="15"/>
      <x:c r="ALE9" s="15"/>
      <x:c r="ALF9" s="15"/>
      <x:c r="ALG9" s="15"/>
      <x:c r="ALH9" s="15"/>
      <x:c r="ALI9" s="15"/>
      <x:c r="ALJ9" s="15"/>
      <x:c r="ALK9" s="15"/>
      <x:c r="ALL9" s="15"/>
      <x:c r="ALM9" s="15"/>
      <x:c r="ALN9" s="15"/>
      <x:c r="ALO9" s="15"/>
      <x:c r="ALP9" s="15"/>
      <x:c r="ALQ9" s="15"/>
      <x:c r="ALR9" s="15"/>
      <x:c r="ALS9" s="15"/>
      <x:c r="ALT9" s="15"/>
      <x:c r="ALU9" s="15"/>
      <x:c r="ALV9" s="15"/>
      <x:c r="ALW9" s="15"/>
      <x:c r="ALX9" s="15"/>
      <x:c r="ALY9" s="15"/>
      <x:c r="ALZ9" s="15"/>
      <x:c r="AMA9" s="15"/>
      <x:c r="AMB9" s="15"/>
      <x:c r="AMC9" s="15"/>
      <x:c r="AMD9" s="15"/>
      <x:c r="AME9" s="15"/>
      <x:c r="AMF9" s="15"/>
      <x:c r="AMG9" s="15"/>
      <x:c r="AMH9" s="15"/>
      <x:c r="AMI9" s="15"/>
      <x:c r="AMJ9" s="15"/>
      <x:c r="AMK9" s="15"/>
      <x:c r="AML9" s="15"/>
      <x:c r="AMM9" s="15"/>
      <x:c r="AMN9" s="15"/>
      <x:c r="AMO9" s="15"/>
      <x:c r="AMP9" s="15"/>
      <x:c r="AMQ9" s="15"/>
      <x:c r="AMR9" s="15"/>
      <x:c r="AMS9" s="15"/>
      <x:c r="AMT9" s="15"/>
      <x:c r="AMU9" s="15"/>
      <x:c r="AMV9" s="15"/>
      <x:c r="AMW9" s="15"/>
      <x:c r="AMX9" s="15"/>
      <x:c r="AMY9" s="15"/>
      <x:c r="AMZ9" s="15"/>
      <x:c r="ANA9" s="15"/>
      <x:c r="ANB9" s="15"/>
      <x:c r="ANC9" s="15"/>
      <x:c r="AND9" s="15"/>
      <x:c r="ANE9" s="15"/>
      <x:c r="ANF9" s="15"/>
      <x:c r="ANG9" s="15"/>
      <x:c r="ANH9" s="15"/>
      <x:c r="ANI9" s="15"/>
      <x:c r="ANJ9" s="15"/>
      <x:c r="ANK9" s="15"/>
      <x:c r="ANL9" s="15"/>
      <x:c r="ANM9" s="15"/>
      <x:c r="ANN9" s="15"/>
      <x:c r="ANO9" s="15"/>
      <x:c r="ANP9" s="15"/>
      <x:c r="ANQ9" s="15"/>
      <x:c r="ANR9" s="15"/>
      <x:c r="ANS9" s="15"/>
      <x:c r="ANT9" s="15"/>
      <x:c r="ANU9" s="15"/>
      <x:c r="ANV9" s="15"/>
      <x:c r="ANW9" s="15"/>
      <x:c r="ANX9" s="15"/>
      <x:c r="ANY9" s="15"/>
      <x:c r="ANZ9" s="15"/>
      <x:c r="AOA9" s="15"/>
      <x:c r="AOB9" s="15"/>
      <x:c r="AOC9" s="15"/>
      <x:c r="AOD9" s="15"/>
      <x:c r="AOE9" s="15"/>
      <x:c r="AOF9" s="15"/>
      <x:c r="AOG9" s="15"/>
      <x:c r="AOH9" s="15"/>
      <x:c r="AOI9" s="15"/>
      <x:c r="AOJ9" s="15"/>
      <x:c r="AOK9" s="15"/>
      <x:c r="AOL9" s="15"/>
      <x:c r="AOM9" s="15"/>
      <x:c r="AON9" s="15"/>
      <x:c r="AOO9" s="15"/>
      <x:c r="AOP9" s="15"/>
      <x:c r="AOQ9" s="15"/>
      <x:c r="AOR9" s="15"/>
      <x:c r="AOS9" s="15"/>
      <x:c r="AOT9" s="15"/>
      <x:c r="AOU9" s="15"/>
      <x:c r="AOV9" s="15"/>
      <x:c r="AOW9" s="15"/>
      <x:c r="AOX9" s="15"/>
      <x:c r="AOY9" s="15"/>
      <x:c r="AOZ9" s="15"/>
      <x:c r="APA9" s="15"/>
      <x:c r="APB9" s="15"/>
      <x:c r="APC9" s="15"/>
      <x:c r="APD9" s="15"/>
      <x:c r="APE9" s="15"/>
      <x:c r="APF9" s="15"/>
      <x:c r="APG9" s="15"/>
      <x:c r="APH9" s="15"/>
      <x:c r="API9" s="15"/>
      <x:c r="APJ9" s="15"/>
      <x:c r="APK9" s="15"/>
      <x:c r="APL9" s="15"/>
      <x:c r="APM9" s="15"/>
      <x:c r="APN9" s="15"/>
      <x:c r="APO9" s="15"/>
      <x:c r="APP9" s="15"/>
      <x:c r="APQ9" s="15"/>
      <x:c r="APR9" s="15"/>
      <x:c r="APS9" s="15"/>
      <x:c r="APT9" s="15"/>
      <x:c r="APU9" s="15"/>
      <x:c r="APV9" s="15"/>
      <x:c r="APW9" s="15"/>
      <x:c r="APX9" s="15"/>
      <x:c r="APY9" s="15"/>
      <x:c r="APZ9" s="15"/>
      <x:c r="AQA9" s="15"/>
      <x:c r="AQB9" s="15"/>
      <x:c r="AQC9" s="15"/>
      <x:c r="AQD9" s="15"/>
      <x:c r="AQE9" s="15"/>
      <x:c r="AQF9" s="15"/>
      <x:c r="AQG9" s="15"/>
      <x:c r="AQH9" s="15"/>
      <x:c r="AQI9" s="15"/>
      <x:c r="AQJ9" s="15"/>
      <x:c r="AQK9" s="15"/>
      <x:c r="AQL9" s="15"/>
      <x:c r="AQM9" s="15"/>
      <x:c r="AQN9" s="15"/>
      <x:c r="AQO9" s="15"/>
      <x:c r="AQP9" s="15"/>
      <x:c r="AQQ9" s="15"/>
      <x:c r="AQR9" s="15"/>
      <x:c r="AQS9" s="15"/>
      <x:c r="AQT9" s="15"/>
      <x:c r="AQU9" s="15"/>
      <x:c r="AQV9" s="15"/>
      <x:c r="AQW9" s="15"/>
      <x:c r="AQX9" s="15"/>
      <x:c r="AQY9" s="15"/>
      <x:c r="AQZ9" s="15"/>
      <x:c r="ARA9" s="15"/>
      <x:c r="ARB9" s="15"/>
      <x:c r="ARC9" s="15"/>
      <x:c r="ARD9" s="15"/>
      <x:c r="ARE9" s="15"/>
      <x:c r="ARF9" s="15"/>
      <x:c r="ARG9" s="15"/>
      <x:c r="ARH9" s="15"/>
      <x:c r="ARI9" s="15"/>
      <x:c r="ARJ9" s="15"/>
      <x:c r="ARK9" s="15"/>
      <x:c r="ARL9" s="15"/>
      <x:c r="ARM9" s="15"/>
      <x:c r="ARN9" s="15"/>
      <x:c r="ARO9" s="15"/>
      <x:c r="ARP9" s="15"/>
      <x:c r="ARQ9" s="15"/>
      <x:c r="ARR9" s="15"/>
      <x:c r="ARS9" s="15"/>
      <x:c r="ART9" s="15"/>
      <x:c r="ARU9" s="15"/>
      <x:c r="ARV9" s="15"/>
      <x:c r="ARW9" s="15"/>
      <x:c r="ARX9" s="15"/>
      <x:c r="ARY9" s="15"/>
      <x:c r="ARZ9" s="15"/>
      <x:c r="ASA9" s="15"/>
      <x:c r="ASB9" s="15"/>
      <x:c r="ASC9" s="15"/>
      <x:c r="ASD9" s="15"/>
      <x:c r="ASE9" s="15"/>
      <x:c r="ASF9" s="15"/>
      <x:c r="ASG9" s="15"/>
      <x:c r="ASH9" s="15"/>
      <x:c r="ASI9" s="15"/>
      <x:c r="ASJ9" s="15"/>
      <x:c r="ASK9" s="15"/>
      <x:c r="ASL9" s="15"/>
      <x:c r="ASM9" s="15"/>
      <x:c r="ASN9" s="15"/>
      <x:c r="ASO9" s="15"/>
      <x:c r="ASP9" s="15"/>
      <x:c r="ASQ9" s="15"/>
      <x:c r="ASR9" s="15"/>
      <x:c r="ASS9" s="15"/>
      <x:c r="AST9" s="15"/>
      <x:c r="ASU9" s="15"/>
      <x:c r="ASV9" s="15"/>
      <x:c r="ASW9" s="15"/>
      <x:c r="ASX9" s="15"/>
      <x:c r="ASY9" s="15"/>
      <x:c r="ASZ9" s="15"/>
      <x:c r="ATA9" s="15"/>
      <x:c r="ATB9" s="15"/>
      <x:c r="ATC9" s="15"/>
      <x:c r="ATD9" s="15"/>
      <x:c r="ATE9" s="15"/>
      <x:c r="ATF9" s="15"/>
      <x:c r="ATG9" s="15"/>
      <x:c r="ATH9" s="15"/>
      <x:c r="ATI9" s="15"/>
      <x:c r="ATJ9" s="15"/>
      <x:c r="ATK9" s="15"/>
      <x:c r="ATL9" s="15"/>
      <x:c r="ATM9" s="15"/>
      <x:c r="ATN9" s="15"/>
      <x:c r="ATO9" s="15"/>
      <x:c r="ATP9" s="15"/>
      <x:c r="ATQ9" s="15"/>
      <x:c r="ATR9" s="15"/>
      <x:c r="ATS9" s="15"/>
      <x:c r="ATT9" s="15"/>
      <x:c r="ATU9" s="15"/>
      <x:c r="ATV9" s="15"/>
      <x:c r="ATW9" s="15"/>
      <x:c r="ATX9" s="15"/>
      <x:c r="ATY9" s="15"/>
      <x:c r="ATZ9" s="15"/>
      <x:c r="AUA9" s="15"/>
      <x:c r="AUB9" s="15"/>
      <x:c r="AUC9" s="15"/>
      <x:c r="AUD9" s="15"/>
      <x:c r="AUE9" s="15"/>
      <x:c r="AUF9" s="15"/>
      <x:c r="AUG9" s="15"/>
      <x:c r="AUH9" s="15"/>
      <x:c r="AUI9" s="15"/>
      <x:c r="AUJ9" s="15"/>
      <x:c r="AUK9" s="15"/>
      <x:c r="AUL9" s="15"/>
      <x:c r="AUM9" s="15"/>
      <x:c r="AUN9" s="15"/>
      <x:c r="AUO9" s="15"/>
      <x:c r="AUP9" s="15"/>
      <x:c r="AUQ9" s="15"/>
      <x:c r="AUR9" s="15"/>
      <x:c r="AUS9" s="15"/>
      <x:c r="AUT9" s="15"/>
      <x:c r="AUU9" s="15"/>
      <x:c r="AUV9" s="15"/>
      <x:c r="AUW9" s="15"/>
      <x:c r="AUX9" s="15"/>
      <x:c r="AUY9" s="15"/>
      <x:c r="AUZ9" s="15"/>
      <x:c r="AVA9" s="15"/>
      <x:c r="AVB9" s="15"/>
      <x:c r="AVC9" s="15"/>
      <x:c r="AVD9" s="15"/>
      <x:c r="AVE9" s="15"/>
      <x:c r="AVF9" s="15"/>
      <x:c r="AVG9" s="15"/>
      <x:c r="AVH9" s="15"/>
      <x:c r="AVI9" s="15"/>
      <x:c r="AVJ9" s="15"/>
      <x:c r="AVK9" s="15"/>
      <x:c r="AVL9" s="15"/>
      <x:c r="AVM9" s="15"/>
      <x:c r="AVN9" s="15"/>
      <x:c r="AVO9" s="15"/>
      <x:c r="AVP9" s="15"/>
      <x:c r="AVQ9" s="15"/>
      <x:c r="AVR9" s="15"/>
      <x:c r="AVS9" s="15"/>
      <x:c r="AVT9" s="15"/>
      <x:c r="AVU9" s="15"/>
      <x:c r="AVV9" s="15"/>
      <x:c r="AVW9" s="15"/>
      <x:c r="AVX9" s="15"/>
      <x:c r="AVY9" s="15"/>
      <x:c r="AVZ9" s="15"/>
      <x:c r="AWA9" s="15"/>
      <x:c r="AWB9" s="15"/>
      <x:c r="AWC9" s="15"/>
      <x:c r="AWD9" s="15"/>
      <x:c r="AWE9" s="15"/>
      <x:c r="AWF9" s="15"/>
      <x:c r="AWG9" s="15"/>
      <x:c r="AWH9" s="15"/>
      <x:c r="AWI9" s="15"/>
      <x:c r="AWJ9" s="15"/>
      <x:c r="AWK9" s="15"/>
      <x:c r="AWL9" s="15"/>
      <x:c r="AWM9" s="15"/>
      <x:c r="AWN9" s="15"/>
      <x:c r="AWO9" s="15"/>
      <x:c r="AWP9" s="15"/>
      <x:c r="AWQ9" s="15"/>
      <x:c r="AWR9" s="15"/>
      <x:c r="AWS9" s="15"/>
      <x:c r="AWT9" s="15"/>
      <x:c r="AWU9" s="15"/>
      <x:c r="AWV9" s="15"/>
      <x:c r="AWW9" s="15"/>
      <x:c r="AWX9" s="15"/>
      <x:c r="AWY9" s="15"/>
      <x:c r="AWZ9" s="15"/>
      <x:c r="AXA9" s="15"/>
      <x:c r="AXB9" s="15"/>
      <x:c r="AXC9" s="15"/>
      <x:c r="AXD9" s="15"/>
      <x:c r="AXE9" s="15"/>
      <x:c r="AXF9" s="15"/>
      <x:c r="AXG9" s="15"/>
      <x:c r="AXH9" s="15"/>
      <x:c r="AXI9" s="15"/>
      <x:c r="AXJ9" s="15"/>
      <x:c r="AXK9" s="15"/>
      <x:c r="AXL9" s="15"/>
      <x:c r="AXM9" s="15"/>
      <x:c r="AXN9" s="15"/>
      <x:c r="AXO9" s="15"/>
      <x:c r="AXP9" s="15"/>
      <x:c r="AXQ9" s="15"/>
      <x:c r="AXR9" s="15"/>
      <x:c r="AXS9" s="15"/>
      <x:c r="AXT9" s="15"/>
      <x:c r="AXU9" s="15"/>
      <x:c r="AXV9" s="15"/>
      <x:c r="AXW9" s="15"/>
      <x:c r="AXX9" s="15"/>
      <x:c r="AXY9" s="15"/>
      <x:c r="AXZ9" s="15"/>
      <x:c r="AYA9" s="15"/>
      <x:c r="AYB9" s="15"/>
      <x:c r="AYC9" s="15"/>
      <x:c r="AYD9" s="15"/>
      <x:c r="AYE9" s="15"/>
      <x:c r="AYF9" s="15"/>
      <x:c r="AYG9" s="15"/>
      <x:c r="AYH9" s="15"/>
      <x:c r="AYI9" s="15"/>
      <x:c r="AYJ9" s="15"/>
      <x:c r="AYK9" s="15"/>
      <x:c r="AYL9" s="15"/>
      <x:c r="AYM9" s="15"/>
      <x:c r="AYN9" s="15"/>
      <x:c r="AYO9" s="15"/>
      <x:c r="AYP9" s="15"/>
      <x:c r="AYQ9" s="15"/>
      <x:c r="AYR9" s="15"/>
      <x:c r="AYS9" s="15"/>
      <x:c r="AYT9" s="15"/>
      <x:c r="AYU9" s="15"/>
      <x:c r="AYV9" s="15"/>
      <x:c r="AYW9" s="15"/>
      <x:c r="AYX9" s="15"/>
      <x:c r="AYY9" s="15"/>
      <x:c r="AYZ9" s="15"/>
      <x:c r="AZA9" s="15"/>
      <x:c r="AZB9" s="15"/>
      <x:c r="AZC9" s="15"/>
      <x:c r="AZD9" s="15"/>
      <x:c r="AZE9" s="15"/>
      <x:c r="AZF9" s="15"/>
      <x:c r="AZG9" s="15"/>
      <x:c r="AZH9" s="15"/>
      <x:c r="AZI9" s="15"/>
      <x:c r="AZJ9" s="15"/>
      <x:c r="AZK9" s="15"/>
      <x:c r="AZL9" s="15"/>
      <x:c r="AZM9" s="15"/>
      <x:c r="AZN9" s="15"/>
      <x:c r="AZO9" s="15"/>
      <x:c r="AZP9" s="15"/>
      <x:c r="AZQ9" s="15"/>
      <x:c r="AZR9" s="15"/>
      <x:c r="AZS9" s="15"/>
      <x:c r="AZT9" s="15"/>
      <x:c r="AZU9" s="15"/>
      <x:c r="AZV9" s="15"/>
      <x:c r="AZW9" s="15"/>
      <x:c r="AZX9" s="15"/>
      <x:c r="AZY9" s="15"/>
      <x:c r="AZZ9" s="15"/>
      <x:c r="BAA9" s="15"/>
      <x:c r="BAB9" s="15"/>
      <x:c r="BAC9" s="15"/>
      <x:c r="BAD9" s="15"/>
      <x:c r="BAE9" s="15"/>
      <x:c r="BAF9" s="15"/>
      <x:c r="BAG9" s="15"/>
      <x:c r="BAH9" s="15"/>
      <x:c r="BAI9" s="15"/>
      <x:c r="BAJ9" s="15"/>
      <x:c r="BAK9" s="15"/>
      <x:c r="BAL9" s="15"/>
      <x:c r="BAM9" s="15"/>
      <x:c r="BAN9" s="15"/>
      <x:c r="BAO9" s="15"/>
      <x:c r="BAP9" s="15"/>
      <x:c r="BAQ9" s="15"/>
      <x:c r="BAR9" s="15"/>
      <x:c r="BAS9" s="15"/>
      <x:c r="BAT9" s="15"/>
      <x:c r="BAU9" s="15"/>
      <x:c r="BAV9" s="15"/>
      <x:c r="BAW9" s="15"/>
      <x:c r="BAX9" s="15"/>
      <x:c r="BAY9" s="15"/>
      <x:c r="BAZ9" s="15"/>
      <x:c r="BBA9" s="15"/>
      <x:c r="BBB9" s="15"/>
      <x:c r="BBC9" s="15"/>
      <x:c r="BBD9" s="15"/>
      <x:c r="BBE9" s="15"/>
      <x:c r="BBF9" s="15"/>
      <x:c r="BBG9" s="15"/>
      <x:c r="BBH9" s="15"/>
      <x:c r="BBI9" s="15"/>
      <x:c r="BBJ9" s="15"/>
      <x:c r="BBK9" s="15"/>
      <x:c r="BBL9" s="15"/>
      <x:c r="BBM9" s="15"/>
      <x:c r="BBN9" s="15"/>
      <x:c r="BBO9" s="15"/>
      <x:c r="BBP9" s="15"/>
      <x:c r="BBQ9" s="15"/>
      <x:c r="BBR9" s="15"/>
      <x:c r="BBS9" s="15"/>
      <x:c r="BBT9" s="15"/>
      <x:c r="BBU9" s="15"/>
      <x:c r="BBV9" s="15"/>
      <x:c r="BBW9" s="15"/>
      <x:c r="BBX9" s="15"/>
      <x:c r="BBY9" s="15"/>
      <x:c r="BBZ9" s="15"/>
      <x:c r="BCA9" s="15"/>
      <x:c r="BCB9" s="15"/>
      <x:c r="BCC9" s="15"/>
      <x:c r="BCD9" s="15"/>
      <x:c r="BCE9" s="15"/>
      <x:c r="BCF9" s="15"/>
      <x:c r="BCG9" s="15"/>
      <x:c r="BCH9" s="15"/>
      <x:c r="BCI9" s="15"/>
      <x:c r="BCJ9" s="15"/>
      <x:c r="BCK9" s="15"/>
      <x:c r="BCL9" s="15"/>
      <x:c r="BCM9" s="15"/>
      <x:c r="BCN9" s="15"/>
      <x:c r="BCO9" s="15"/>
      <x:c r="BCP9" s="15"/>
      <x:c r="BCQ9" s="15"/>
      <x:c r="BCR9" s="15"/>
      <x:c r="BCS9" s="15"/>
      <x:c r="BCT9" s="15"/>
      <x:c r="BCU9" s="15"/>
      <x:c r="BCV9" s="15"/>
      <x:c r="BCW9" s="15"/>
      <x:c r="BCX9" s="15"/>
      <x:c r="BCY9" s="15"/>
      <x:c r="BCZ9" s="15"/>
      <x:c r="BDA9" s="15"/>
      <x:c r="BDB9" s="15"/>
      <x:c r="BDC9" s="15"/>
      <x:c r="BDD9" s="15"/>
      <x:c r="BDE9" s="15"/>
      <x:c r="BDF9" s="15"/>
      <x:c r="BDG9" s="15"/>
      <x:c r="BDH9" s="15"/>
      <x:c r="BDI9" s="15"/>
      <x:c r="BDJ9" s="15"/>
      <x:c r="BDK9" s="15"/>
      <x:c r="BDL9" s="15"/>
      <x:c r="BDM9" s="15"/>
      <x:c r="BDN9" s="15"/>
      <x:c r="BDO9" s="15"/>
      <x:c r="BDP9" s="15"/>
      <x:c r="BDQ9" s="15"/>
      <x:c r="BDR9" s="15"/>
      <x:c r="BDS9" s="15"/>
      <x:c r="BDT9" s="15"/>
      <x:c r="BDU9" s="15"/>
      <x:c r="BDV9" s="15"/>
      <x:c r="BDW9" s="15"/>
      <x:c r="BDX9" s="15"/>
      <x:c r="BDY9" s="15"/>
      <x:c r="BDZ9" s="15"/>
      <x:c r="BEA9" s="15"/>
      <x:c r="BEB9" s="15"/>
      <x:c r="BEC9" s="15"/>
      <x:c r="BED9" s="15"/>
      <x:c r="BEE9" s="15"/>
      <x:c r="BEF9" s="15"/>
      <x:c r="BEG9" s="15"/>
      <x:c r="BEH9" s="15"/>
      <x:c r="BEI9" s="15"/>
      <x:c r="BEJ9" s="15"/>
      <x:c r="BEK9" s="15"/>
      <x:c r="BEL9" s="15"/>
      <x:c r="BEM9" s="15"/>
      <x:c r="BEN9" s="15"/>
      <x:c r="BEO9" s="15"/>
      <x:c r="BEP9" s="15"/>
      <x:c r="BEQ9" s="15"/>
      <x:c r="BER9" s="15"/>
      <x:c r="BES9" s="15"/>
      <x:c r="BET9" s="15"/>
      <x:c r="BEU9" s="15"/>
      <x:c r="BEV9" s="15"/>
      <x:c r="BEW9" s="15"/>
      <x:c r="BEX9" s="15"/>
      <x:c r="BEY9" s="15"/>
      <x:c r="BEZ9" s="15"/>
      <x:c r="BFA9" s="15"/>
      <x:c r="BFB9" s="15"/>
      <x:c r="BFC9" s="15"/>
      <x:c r="BFD9" s="15"/>
      <x:c r="BFE9" s="15"/>
      <x:c r="BFF9" s="15"/>
      <x:c r="BFG9" s="15"/>
      <x:c r="BFH9" s="15"/>
      <x:c r="BFI9" s="15"/>
      <x:c r="BFJ9" s="15"/>
      <x:c r="BFK9" s="15"/>
      <x:c r="BFL9" s="15"/>
      <x:c r="BFM9" s="15"/>
      <x:c r="BFN9" s="15"/>
      <x:c r="BFO9" s="15"/>
      <x:c r="BFP9" s="15"/>
      <x:c r="BFQ9" s="15"/>
      <x:c r="BFR9" s="15"/>
      <x:c r="BFS9" s="15"/>
      <x:c r="BFT9" s="15"/>
      <x:c r="BFU9" s="15"/>
      <x:c r="BFV9" s="15"/>
      <x:c r="BFW9" s="15"/>
      <x:c r="BFX9" s="15"/>
      <x:c r="BFY9" s="15"/>
      <x:c r="BFZ9" s="15"/>
      <x:c r="BGA9" s="15"/>
      <x:c r="BGB9" s="15"/>
      <x:c r="BGC9" s="15"/>
      <x:c r="BGD9" s="15"/>
      <x:c r="BGE9" s="15"/>
      <x:c r="BGF9" s="15"/>
      <x:c r="BGG9" s="15"/>
      <x:c r="BGH9" s="15"/>
      <x:c r="BGI9" s="15"/>
      <x:c r="BGJ9" s="15"/>
      <x:c r="BGK9" s="15"/>
      <x:c r="BGL9" s="15"/>
      <x:c r="BGM9" s="15"/>
      <x:c r="BGN9" s="15"/>
      <x:c r="BGO9" s="15"/>
      <x:c r="BGP9" s="15"/>
      <x:c r="BGQ9" s="15"/>
      <x:c r="BGR9" s="15"/>
      <x:c r="BGS9" s="15"/>
      <x:c r="BGT9" s="15"/>
      <x:c r="BGU9" s="15"/>
      <x:c r="BGV9" s="15"/>
      <x:c r="BGW9" s="15"/>
      <x:c r="BGX9" s="15"/>
      <x:c r="BGY9" s="15"/>
      <x:c r="BGZ9" s="15"/>
      <x:c r="BHA9" s="15"/>
      <x:c r="BHB9" s="15"/>
      <x:c r="BHC9" s="15"/>
      <x:c r="BHD9" s="15"/>
      <x:c r="BHE9" s="15"/>
      <x:c r="BHF9" s="15"/>
      <x:c r="BHG9" s="15"/>
      <x:c r="BHH9" s="15"/>
      <x:c r="BHI9" s="15"/>
      <x:c r="BHJ9" s="15"/>
      <x:c r="BHK9" s="15"/>
      <x:c r="BHL9" s="15"/>
      <x:c r="BHM9" s="15"/>
      <x:c r="BHN9" s="15"/>
      <x:c r="BHO9" s="15"/>
      <x:c r="BHP9" s="15"/>
      <x:c r="BHQ9" s="15"/>
      <x:c r="BHR9" s="15"/>
      <x:c r="BHS9" s="15"/>
      <x:c r="BHT9" s="15"/>
      <x:c r="BHU9" s="15"/>
      <x:c r="BHV9" s="15"/>
      <x:c r="BHW9" s="15"/>
      <x:c r="BHX9" s="15"/>
      <x:c r="BHY9" s="15"/>
      <x:c r="BHZ9" s="15"/>
      <x:c r="BIA9" s="15"/>
      <x:c r="BIB9" s="15"/>
      <x:c r="BIC9" s="15"/>
      <x:c r="BID9" s="15"/>
      <x:c r="BIE9" s="15"/>
      <x:c r="BIF9" s="15"/>
      <x:c r="BIG9" s="15"/>
      <x:c r="BIH9" s="15"/>
      <x:c r="BII9" s="15"/>
      <x:c r="BIJ9" s="15"/>
      <x:c r="BIK9" s="15"/>
      <x:c r="BIL9" s="15"/>
      <x:c r="BIM9" s="15"/>
      <x:c r="BIN9" s="15"/>
      <x:c r="BIO9" s="15"/>
      <x:c r="BIP9" s="15"/>
      <x:c r="BIQ9" s="15"/>
      <x:c r="BIR9" s="15"/>
      <x:c r="BIS9" s="15"/>
      <x:c r="BIT9" s="15"/>
      <x:c r="BIU9" s="15"/>
      <x:c r="BIV9" s="15"/>
      <x:c r="BIW9" s="15"/>
      <x:c r="BIX9" s="15"/>
      <x:c r="BIY9" s="15"/>
      <x:c r="BIZ9" s="15"/>
      <x:c r="BJA9" s="15"/>
      <x:c r="BJB9" s="15"/>
      <x:c r="BJC9" s="15"/>
      <x:c r="BJD9" s="15"/>
      <x:c r="BJE9" s="15"/>
      <x:c r="BJF9" s="15"/>
      <x:c r="BJG9" s="15"/>
      <x:c r="BJH9" s="15"/>
      <x:c r="BJI9" s="15"/>
      <x:c r="BJJ9" s="15"/>
      <x:c r="BJK9" s="15"/>
      <x:c r="BJL9" s="15"/>
      <x:c r="BJM9" s="15"/>
      <x:c r="BJN9" s="15"/>
      <x:c r="BJO9" s="15"/>
      <x:c r="BJP9" s="15"/>
      <x:c r="BJQ9" s="15"/>
      <x:c r="BJR9" s="15"/>
      <x:c r="BJS9" s="15"/>
      <x:c r="BJT9" s="15"/>
      <x:c r="BJU9" s="15"/>
      <x:c r="BJV9" s="15"/>
      <x:c r="BJW9" s="15"/>
      <x:c r="BJX9" s="15"/>
      <x:c r="BJY9" s="15"/>
      <x:c r="BJZ9" s="15"/>
      <x:c r="BKA9" s="15"/>
      <x:c r="BKB9" s="15"/>
      <x:c r="BKC9" s="15"/>
      <x:c r="BKD9" s="15"/>
      <x:c r="BKE9" s="15"/>
      <x:c r="BKF9" s="15"/>
      <x:c r="BKG9" s="15"/>
      <x:c r="BKH9" s="15"/>
      <x:c r="BKI9" s="15"/>
      <x:c r="BKJ9" s="15"/>
      <x:c r="BKK9" s="15"/>
      <x:c r="BKL9" s="15"/>
      <x:c r="BKM9" s="15"/>
      <x:c r="BKN9" s="15"/>
      <x:c r="BKO9" s="15"/>
      <x:c r="BKP9" s="15"/>
      <x:c r="BKQ9" s="15"/>
      <x:c r="BKR9" s="15"/>
      <x:c r="BKS9" s="15"/>
      <x:c r="BKT9" s="15"/>
      <x:c r="BKU9" s="15"/>
      <x:c r="BKV9" s="15"/>
      <x:c r="BKW9" s="15"/>
      <x:c r="BKX9" s="15"/>
      <x:c r="BKY9" s="15"/>
      <x:c r="BKZ9" s="15"/>
      <x:c r="BLA9" s="15"/>
      <x:c r="BLB9" s="15"/>
      <x:c r="BLC9" s="15"/>
      <x:c r="BLD9" s="15"/>
      <x:c r="BLE9" s="15"/>
      <x:c r="BLF9" s="15"/>
      <x:c r="BLG9" s="15"/>
      <x:c r="BLH9" s="15"/>
      <x:c r="BLI9" s="15"/>
      <x:c r="BLJ9" s="15"/>
      <x:c r="BLK9" s="15"/>
      <x:c r="BLL9" s="15"/>
      <x:c r="BLM9" s="15"/>
      <x:c r="BLN9" s="15"/>
      <x:c r="BLO9" s="15"/>
      <x:c r="BLP9" s="15"/>
      <x:c r="BLQ9" s="15"/>
      <x:c r="BLR9" s="15"/>
      <x:c r="BLS9" s="15"/>
      <x:c r="BLT9" s="15"/>
      <x:c r="BLU9" s="15"/>
      <x:c r="BLV9" s="15"/>
      <x:c r="BLW9" s="15"/>
      <x:c r="BLX9" s="15"/>
      <x:c r="BLY9" s="15"/>
      <x:c r="BLZ9" s="15"/>
      <x:c r="BMA9" s="15"/>
      <x:c r="BMB9" s="15"/>
      <x:c r="BMC9" s="15"/>
      <x:c r="BMD9" s="15"/>
      <x:c r="BME9" s="15"/>
      <x:c r="BMF9" s="15"/>
      <x:c r="BMG9" s="15"/>
      <x:c r="BMH9" s="15"/>
      <x:c r="BMI9" s="15"/>
      <x:c r="BMJ9" s="15"/>
      <x:c r="BMK9" s="15"/>
      <x:c r="BML9" s="15"/>
      <x:c r="BMM9" s="15"/>
      <x:c r="BMN9" s="15"/>
      <x:c r="BMO9" s="15"/>
      <x:c r="BMP9" s="15"/>
      <x:c r="BMQ9" s="15"/>
      <x:c r="BMR9" s="15"/>
      <x:c r="BMS9" s="15"/>
      <x:c r="BMT9" s="15"/>
      <x:c r="BMU9" s="15"/>
      <x:c r="BMV9" s="15"/>
      <x:c r="BMW9" s="15"/>
      <x:c r="BMX9" s="15"/>
      <x:c r="BMY9" s="15"/>
      <x:c r="BMZ9" s="15"/>
      <x:c r="BNA9" s="15"/>
      <x:c r="BNB9" s="15"/>
      <x:c r="BNC9" s="15"/>
      <x:c r="BND9" s="15"/>
      <x:c r="BNE9" s="15"/>
      <x:c r="BNF9" s="15"/>
      <x:c r="BNG9" s="15"/>
      <x:c r="BNH9" s="15"/>
      <x:c r="BNI9" s="15"/>
      <x:c r="BNJ9" s="15"/>
      <x:c r="BNK9" s="15"/>
      <x:c r="BNL9" s="15"/>
      <x:c r="BNM9" s="15"/>
      <x:c r="BNN9" s="15"/>
      <x:c r="BNO9" s="15"/>
      <x:c r="BNP9" s="15"/>
      <x:c r="BNQ9" s="15"/>
      <x:c r="BNR9" s="15"/>
      <x:c r="BNS9" s="15"/>
      <x:c r="BNT9" s="15"/>
      <x:c r="BNU9" s="15"/>
      <x:c r="BNV9" s="15"/>
      <x:c r="BNW9" s="15"/>
      <x:c r="BNX9" s="15"/>
      <x:c r="BNY9" s="15"/>
      <x:c r="BNZ9" s="15"/>
      <x:c r="BOA9" s="15"/>
      <x:c r="BOB9" s="15"/>
      <x:c r="BOC9" s="15"/>
      <x:c r="BOD9" s="15"/>
      <x:c r="BOE9" s="15"/>
      <x:c r="BOF9" s="15"/>
      <x:c r="BOG9" s="15"/>
      <x:c r="BOH9" s="15"/>
      <x:c r="BOI9" s="15"/>
      <x:c r="BOJ9" s="15"/>
      <x:c r="BOK9" s="15"/>
      <x:c r="BOL9" s="15"/>
      <x:c r="BOM9" s="15"/>
      <x:c r="BON9" s="15"/>
      <x:c r="BOO9" s="15"/>
      <x:c r="BOP9" s="15"/>
      <x:c r="BOQ9" s="15"/>
      <x:c r="BOR9" s="15"/>
      <x:c r="BOS9" s="15"/>
      <x:c r="BOT9" s="15"/>
      <x:c r="BOU9" s="15"/>
      <x:c r="BOV9" s="15"/>
      <x:c r="BOW9" s="15"/>
      <x:c r="BOX9" s="15"/>
      <x:c r="BOY9" s="15"/>
      <x:c r="BOZ9" s="15"/>
      <x:c r="BPA9" s="15"/>
      <x:c r="BPB9" s="15"/>
      <x:c r="BPC9" s="15"/>
      <x:c r="BPD9" s="15"/>
      <x:c r="BPE9" s="15"/>
      <x:c r="BPF9" s="15"/>
      <x:c r="BPG9" s="15"/>
      <x:c r="BPH9" s="15"/>
      <x:c r="BPI9" s="15"/>
      <x:c r="BPJ9" s="15"/>
      <x:c r="BPK9" s="15"/>
      <x:c r="BPL9" s="15"/>
      <x:c r="BPM9" s="15"/>
      <x:c r="BPN9" s="15"/>
      <x:c r="BPO9" s="15"/>
      <x:c r="BPP9" s="15"/>
      <x:c r="BPQ9" s="15"/>
      <x:c r="BPR9" s="15"/>
      <x:c r="BPS9" s="15"/>
      <x:c r="BPT9" s="15"/>
      <x:c r="BPU9" s="15"/>
      <x:c r="BPV9" s="15"/>
      <x:c r="BPW9" s="15"/>
      <x:c r="BPX9" s="15"/>
      <x:c r="BPY9" s="15"/>
      <x:c r="BPZ9" s="15"/>
      <x:c r="BQA9" s="15"/>
      <x:c r="BQB9" s="15"/>
      <x:c r="BQC9" s="15"/>
      <x:c r="BQD9" s="15"/>
      <x:c r="BQE9" s="15"/>
      <x:c r="BQF9" s="15"/>
      <x:c r="BQG9" s="15"/>
      <x:c r="BQH9" s="15"/>
      <x:c r="BQI9" s="15"/>
      <x:c r="BQJ9" s="15"/>
      <x:c r="BQK9" s="15"/>
      <x:c r="BQL9" s="15"/>
      <x:c r="BQM9" s="15"/>
      <x:c r="BQN9" s="15"/>
      <x:c r="BQO9" s="15"/>
      <x:c r="BQP9" s="15"/>
      <x:c r="BQQ9" s="15"/>
      <x:c r="BQR9" s="15"/>
      <x:c r="BQS9" s="15"/>
      <x:c r="BQT9" s="15"/>
      <x:c r="BQU9" s="15"/>
      <x:c r="BQV9" s="15"/>
      <x:c r="BQW9" s="15"/>
      <x:c r="BQX9" s="15"/>
      <x:c r="BQY9" s="15"/>
      <x:c r="BQZ9" s="15"/>
      <x:c r="BRA9" s="15"/>
      <x:c r="BRB9" s="15"/>
      <x:c r="BRC9" s="15"/>
      <x:c r="BRD9" s="15"/>
      <x:c r="BRE9" s="15"/>
      <x:c r="BRF9" s="15"/>
      <x:c r="BRG9" s="15"/>
      <x:c r="BRH9" s="15"/>
      <x:c r="BRI9" s="15"/>
      <x:c r="BRJ9" s="15"/>
      <x:c r="BRK9" s="15"/>
      <x:c r="BRL9" s="15"/>
      <x:c r="BRM9" s="15"/>
      <x:c r="BRN9" s="15"/>
      <x:c r="BRO9" s="15"/>
      <x:c r="BRP9" s="15"/>
      <x:c r="BRQ9" s="15"/>
      <x:c r="BRR9" s="15"/>
      <x:c r="BRS9" s="15"/>
      <x:c r="BRT9" s="15"/>
      <x:c r="BRU9" s="15"/>
      <x:c r="BRV9" s="15"/>
      <x:c r="BRW9" s="15"/>
      <x:c r="BRX9" s="15"/>
      <x:c r="BRY9" s="15"/>
      <x:c r="BRZ9" s="15"/>
      <x:c r="BSA9" s="15"/>
      <x:c r="BSB9" s="15"/>
      <x:c r="BSC9" s="15"/>
      <x:c r="BSD9" s="15"/>
      <x:c r="BSE9" s="15"/>
      <x:c r="BSF9" s="15"/>
      <x:c r="BSG9" s="15"/>
      <x:c r="BSH9" s="15"/>
      <x:c r="BSI9" s="15"/>
      <x:c r="BSJ9" s="15"/>
      <x:c r="BSK9" s="15"/>
      <x:c r="BSL9" s="15"/>
      <x:c r="BSM9" s="15"/>
      <x:c r="BSN9" s="15"/>
      <x:c r="BSO9" s="15"/>
      <x:c r="BSP9" s="15"/>
      <x:c r="BSQ9" s="15"/>
      <x:c r="BSR9" s="15"/>
      <x:c r="BSS9" s="15"/>
      <x:c r="BST9" s="15"/>
      <x:c r="BSU9" s="15"/>
      <x:c r="BSV9" s="15"/>
      <x:c r="BSW9" s="15"/>
      <x:c r="BSX9" s="15"/>
      <x:c r="BSY9" s="15"/>
      <x:c r="BSZ9" s="15"/>
      <x:c r="BTA9" s="15"/>
      <x:c r="BTB9" s="15"/>
      <x:c r="BTC9" s="15"/>
      <x:c r="BTD9" s="15"/>
      <x:c r="BTE9" s="15"/>
      <x:c r="BTF9" s="15"/>
      <x:c r="BTG9" s="15"/>
      <x:c r="BTH9" s="15"/>
      <x:c r="BTI9" s="15"/>
      <x:c r="BTJ9" s="15"/>
      <x:c r="BTK9" s="15"/>
      <x:c r="BTL9" s="15"/>
      <x:c r="BTM9" s="15"/>
      <x:c r="BTN9" s="15"/>
      <x:c r="BTO9" s="15"/>
      <x:c r="BTP9" s="15"/>
      <x:c r="BTQ9" s="15"/>
      <x:c r="BTR9" s="15"/>
      <x:c r="BTS9" s="15"/>
      <x:c r="BTT9" s="15"/>
      <x:c r="BTU9" s="15"/>
      <x:c r="BTV9" s="15"/>
      <x:c r="BTW9" s="15"/>
      <x:c r="BTX9" s="15"/>
      <x:c r="BTY9" s="15"/>
      <x:c r="BTZ9" s="15"/>
      <x:c r="BUA9" s="15"/>
      <x:c r="BUB9" s="15"/>
      <x:c r="BUC9" s="15"/>
      <x:c r="BUD9" s="15"/>
      <x:c r="BUE9" s="15"/>
      <x:c r="BUF9" s="15"/>
      <x:c r="BUG9" s="15"/>
      <x:c r="BUH9" s="15"/>
      <x:c r="BUI9" s="15"/>
      <x:c r="BUJ9" s="15"/>
      <x:c r="BUK9" s="15"/>
      <x:c r="BUL9" s="15"/>
      <x:c r="BUM9" s="15"/>
      <x:c r="BUN9" s="15"/>
      <x:c r="BUO9" s="15"/>
      <x:c r="BUP9" s="15"/>
      <x:c r="BUQ9" s="15"/>
      <x:c r="BUR9" s="15"/>
      <x:c r="BUS9" s="15"/>
      <x:c r="BUT9" s="15"/>
      <x:c r="BUU9" s="15"/>
      <x:c r="BUV9" s="15"/>
      <x:c r="BUW9" s="15"/>
      <x:c r="BUX9" s="15"/>
      <x:c r="BUY9" s="15"/>
      <x:c r="BUZ9" s="15"/>
      <x:c r="BVA9" s="15"/>
      <x:c r="BVB9" s="15"/>
      <x:c r="BVC9" s="15"/>
      <x:c r="BVD9" s="15"/>
      <x:c r="BVE9" s="15"/>
      <x:c r="BVF9" s="15"/>
      <x:c r="BVG9" s="15"/>
      <x:c r="BVH9" s="15"/>
      <x:c r="BVI9" s="15"/>
      <x:c r="BVJ9" s="15"/>
      <x:c r="BVK9" s="15"/>
      <x:c r="BVL9" s="15"/>
      <x:c r="BVM9" s="15"/>
      <x:c r="BVN9" s="15"/>
      <x:c r="BVO9" s="15"/>
      <x:c r="BVP9" s="15"/>
      <x:c r="BVQ9" s="15"/>
      <x:c r="BVR9" s="15"/>
      <x:c r="BVS9" s="15"/>
      <x:c r="BVT9" s="15"/>
      <x:c r="BVU9" s="15"/>
      <x:c r="BVV9" s="15"/>
      <x:c r="BVW9" s="15"/>
      <x:c r="BVX9" s="15"/>
      <x:c r="BVY9" s="15"/>
      <x:c r="BVZ9" s="15"/>
      <x:c r="BWA9" s="15"/>
      <x:c r="BWB9" s="15"/>
      <x:c r="BWC9" s="15"/>
      <x:c r="BWD9" s="15"/>
      <x:c r="BWE9" s="15"/>
      <x:c r="BWF9" s="15"/>
      <x:c r="BWG9" s="15"/>
      <x:c r="BWH9" s="15"/>
      <x:c r="BWI9" s="15"/>
      <x:c r="BWJ9" s="15"/>
      <x:c r="BWK9" s="15"/>
      <x:c r="BWL9" s="15"/>
      <x:c r="BWM9" s="15"/>
      <x:c r="BWN9" s="15"/>
      <x:c r="BWO9" s="15"/>
      <x:c r="BWP9" s="15"/>
      <x:c r="BWQ9" s="15"/>
      <x:c r="BWR9" s="15"/>
      <x:c r="BWS9" s="15"/>
      <x:c r="BWT9" s="15"/>
      <x:c r="BWU9" s="15"/>
      <x:c r="BWV9" s="15"/>
      <x:c r="BWW9" s="15"/>
      <x:c r="BWX9" s="15"/>
      <x:c r="BWY9" s="15"/>
      <x:c r="BWZ9" s="15"/>
      <x:c r="BXA9" s="15"/>
      <x:c r="BXB9" s="15"/>
      <x:c r="BXC9" s="15"/>
      <x:c r="BXD9" s="15"/>
      <x:c r="BXE9" s="15"/>
      <x:c r="BXF9" s="15"/>
      <x:c r="BXG9" s="15"/>
      <x:c r="BXH9" s="15"/>
      <x:c r="BXI9" s="15"/>
      <x:c r="BXJ9" s="15"/>
      <x:c r="BXK9" s="15"/>
      <x:c r="BXL9" s="15"/>
      <x:c r="BXM9" s="15"/>
      <x:c r="BXN9" s="15"/>
      <x:c r="BXO9" s="15"/>
      <x:c r="BXP9" s="15"/>
      <x:c r="BXQ9" s="15"/>
      <x:c r="BXR9" s="15"/>
      <x:c r="BXS9" s="15"/>
      <x:c r="BXT9" s="15"/>
      <x:c r="BXU9" s="15"/>
      <x:c r="BXV9" s="15"/>
      <x:c r="BXW9" s="15"/>
      <x:c r="BXX9" s="15"/>
      <x:c r="BXY9" s="15"/>
      <x:c r="BXZ9" s="15"/>
      <x:c r="BYA9" s="15"/>
      <x:c r="BYB9" s="15"/>
      <x:c r="BYC9" s="15"/>
      <x:c r="BYD9" s="15"/>
      <x:c r="BYE9" s="15"/>
      <x:c r="BYF9" s="15"/>
      <x:c r="BYG9" s="15"/>
      <x:c r="BYH9" s="15"/>
      <x:c r="BYI9" s="15"/>
      <x:c r="BYJ9" s="15"/>
      <x:c r="BYK9" s="15"/>
      <x:c r="BYL9" s="15"/>
      <x:c r="BYM9" s="15"/>
      <x:c r="BYN9" s="15"/>
      <x:c r="BYO9" s="15"/>
      <x:c r="BYP9" s="15"/>
      <x:c r="BYQ9" s="15"/>
      <x:c r="BYR9" s="15"/>
      <x:c r="BYS9" s="15"/>
      <x:c r="BYT9" s="15"/>
      <x:c r="BYU9" s="15"/>
      <x:c r="BYV9" s="15"/>
      <x:c r="BYW9" s="15"/>
      <x:c r="BYX9" s="15"/>
      <x:c r="BYY9" s="15"/>
      <x:c r="BYZ9" s="15"/>
      <x:c r="BZA9" s="15"/>
      <x:c r="BZB9" s="15"/>
      <x:c r="BZC9" s="15"/>
      <x:c r="BZD9" s="15"/>
      <x:c r="BZE9" s="15"/>
      <x:c r="BZF9" s="15"/>
      <x:c r="BZG9" s="15"/>
      <x:c r="BZH9" s="15"/>
      <x:c r="BZI9" s="15"/>
      <x:c r="BZJ9" s="15"/>
      <x:c r="BZK9" s="15"/>
      <x:c r="BZL9" s="15"/>
      <x:c r="BZM9" s="15"/>
      <x:c r="BZN9" s="15"/>
      <x:c r="BZO9" s="15"/>
      <x:c r="BZP9" s="15"/>
      <x:c r="BZQ9" s="15"/>
      <x:c r="BZR9" s="15"/>
      <x:c r="BZS9" s="15"/>
      <x:c r="BZT9" s="15"/>
      <x:c r="BZU9" s="15"/>
      <x:c r="BZV9" s="15"/>
      <x:c r="BZW9" s="15"/>
      <x:c r="BZX9" s="15"/>
      <x:c r="BZY9" s="15"/>
      <x:c r="BZZ9" s="15"/>
      <x:c r="CAA9" s="15"/>
      <x:c r="CAB9" s="15"/>
      <x:c r="CAC9" s="15"/>
      <x:c r="CAD9" s="15"/>
      <x:c r="CAE9" s="15"/>
      <x:c r="CAF9" s="15"/>
      <x:c r="CAG9" s="15"/>
      <x:c r="CAH9" s="15"/>
      <x:c r="CAI9" s="15"/>
      <x:c r="CAJ9" s="15"/>
      <x:c r="CAK9" s="15"/>
      <x:c r="CAL9" s="15"/>
      <x:c r="CAM9" s="15"/>
      <x:c r="CAN9" s="15"/>
      <x:c r="CAO9" s="15"/>
      <x:c r="CAP9" s="15"/>
      <x:c r="CAQ9" s="15"/>
      <x:c r="CAR9" s="15"/>
      <x:c r="CAS9" s="15"/>
      <x:c r="CAT9" s="15"/>
      <x:c r="CAU9" s="15"/>
      <x:c r="CAV9" s="15"/>
      <x:c r="CAW9" s="15"/>
      <x:c r="CAX9" s="15"/>
      <x:c r="CAY9" s="15"/>
      <x:c r="CAZ9" s="15"/>
      <x:c r="CBA9" s="15"/>
      <x:c r="CBB9" s="15"/>
      <x:c r="CBC9" s="15"/>
      <x:c r="CBD9" s="15"/>
      <x:c r="CBE9" s="15"/>
      <x:c r="CBF9" s="15"/>
      <x:c r="CBG9" s="15"/>
      <x:c r="CBH9" s="15"/>
      <x:c r="CBI9" s="15"/>
      <x:c r="CBJ9" s="15"/>
      <x:c r="CBK9" s="15"/>
      <x:c r="CBL9" s="15"/>
      <x:c r="CBM9" s="15"/>
      <x:c r="CBN9" s="15"/>
      <x:c r="CBO9" s="15"/>
      <x:c r="CBP9" s="15"/>
      <x:c r="CBQ9" s="15"/>
      <x:c r="CBR9" s="15"/>
      <x:c r="CBS9" s="15"/>
      <x:c r="CBT9" s="15"/>
      <x:c r="CBU9" s="15"/>
      <x:c r="CBV9" s="15"/>
      <x:c r="CBW9" s="15"/>
      <x:c r="CBX9" s="15"/>
      <x:c r="CBY9" s="15"/>
      <x:c r="CBZ9" s="15"/>
      <x:c r="CCA9" s="15"/>
      <x:c r="CCB9" s="15"/>
      <x:c r="CCC9" s="15"/>
      <x:c r="CCD9" s="15"/>
      <x:c r="CCE9" s="15"/>
      <x:c r="CCF9" s="15"/>
      <x:c r="CCG9" s="15"/>
      <x:c r="CCH9" s="15"/>
      <x:c r="CCI9" s="15"/>
      <x:c r="CCJ9" s="15"/>
      <x:c r="CCK9" s="15"/>
      <x:c r="CCL9" s="15"/>
      <x:c r="CCM9" s="15"/>
      <x:c r="CCN9" s="15"/>
      <x:c r="CCO9" s="15"/>
      <x:c r="CCP9" s="15"/>
      <x:c r="CCQ9" s="15"/>
      <x:c r="CCR9" s="15"/>
      <x:c r="CCS9" s="15"/>
      <x:c r="CCT9" s="15"/>
      <x:c r="CCU9" s="15"/>
      <x:c r="CCV9" s="15"/>
      <x:c r="CCW9" s="15"/>
      <x:c r="CCX9" s="15"/>
      <x:c r="CCY9" s="15"/>
      <x:c r="CCZ9" s="15"/>
      <x:c r="CDA9" s="15"/>
      <x:c r="CDB9" s="15"/>
      <x:c r="CDC9" s="15"/>
      <x:c r="CDD9" s="15"/>
      <x:c r="CDE9" s="15"/>
      <x:c r="CDF9" s="15"/>
      <x:c r="CDG9" s="15"/>
      <x:c r="CDH9" s="15"/>
      <x:c r="CDI9" s="15"/>
      <x:c r="CDJ9" s="15"/>
      <x:c r="CDK9" s="15"/>
      <x:c r="CDL9" s="15"/>
      <x:c r="CDM9" s="15"/>
      <x:c r="CDN9" s="15"/>
      <x:c r="CDO9" s="15"/>
      <x:c r="CDP9" s="15"/>
      <x:c r="CDQ9" s="15"/>
      <x:c r="CDR9" s="15"/>
      <x:c r="CDS9" s="15"/>
      <x:c r="CDT9" s="15"/>
      <x:c r="CDU9" s="15"/>
      <x:c r="CDV9" s="15"/>
      <x:c r="CDW9" s="15"/>
      <x:c r="CDX9" s="15"/>
      <x:c r="CDY9" s="15"/>
      <x:c r="CDZ9" s="15"/>
      <x:c r="CEA9" s="15"/>
      <x:c r="CEB9" s="15"/>
      <x:c r="CEC9" s="15"/>
      <x:c r="CED9" s="15"/>
      <x:c r="CEE9" s="15"/>
      <x:c r="CEF9" s="15"/>
      <x:c r="CEG9" s="15"/>
      <x:c r="CEH9" s="15"/>
      <x:c r="CEI9" s="15"/>
      <x:c r="CEJ9" s="15"/>
      <x:c r="CEK9" s="15"/>
      <x:c r="CEL9" s="15"/>
      <x:c r="CEM9" s="15"/>
      <x:c r="CEN9" s="15"/>
      <x:c r="CEO9" s="15"/>
      <x:c r="CEP9" s="15"/>
      <x:c r="CEQ9" s="15"/>
      <x:c r="CER9" s="15"/>
      <x:c r="CES9" s="15"/>
      <x:c r="CET9" s="15"/>
      <x:c r="CEU9" s="15"/>
      <x:c r="CEV9" s="15"/>
      <x:c r="CEW9" s="15"/>
      <x:c r="CEX9" s="15"/>
      <x:c r="CEY9" s="15"/>
      <x:c r="CEZ9" s="15"/>
      <x:c r="CFA9" s="15"/>
      <x:c r="CFB9" s="15"/>
      <x:c r="CFC9" s="15"/>
      <x:c r="CFD9" s="15"/>
      <x:c r="CFE9" s="15"/>
      <x:c r="CFF9" s="15"/>
      <x:c r="CFG9" s="15"/>
      <x:c r="CFH9" s="15"/>
      <x:c r="CFI9" s="15"/>
      <x:c r="CFJ9" s="15"/>
      <x:c r="CFK9" s="15"/>
      <x:c r="CFL9" s="15"/>
      <x:c r="CFM9" s="15"/>
      <x:c r="CFN9" s="15"/>
      <x:c r="CFO9" s="15"/>
      <x:c r="CFP9" s="15"/>
      <x:c r="CFQ9" s="15"/>
      <x:c r="CFR9" s="15"/>
      <x:c r="CFS9" s="15"/>
      <x:c r="CFT9" s="15"/>
      <x:c r="CFU9" s="15"/>
      <x:c r="CFV9" s="15"/>
      <x:c r="CFW9" s="15"/>
      <x:c r="CFX9" s="15"/>
      <x:c r="CFY9" s="15"/>
      <x:c r="CFZ9" s="15"/>
      <x:c r="CGA9" s="15"/>
      <x:c r="CGB9" s="15"/>
      <x:c r="CGC9" s="15"/>
      <x:c r="CGD9" s="15"/>
      <x:c r="CGE9" s="15"/>
      <x:c r="CGF9" s="15"/>
      <x:c r="CGG9" s="15"/>
      <x:c r="CGH9" s="15"/>
      <x:c r="CGI9" s="15"/>
      <x:c r="CGJ9" s="15"/>
      <x:c r="CGK9" s="15"/>
      <x:c r="CGL9" s="15"/>
      <x:c r="CGM9" s="15"/>
      <x:c r="CGN9" s="15"/>
      <x:c r="CGO9" s="15"/>
      <x:c r="CGP9" s="15"/>
      <x:c r="CGQ9" s="15"/>
      <x:c r="CGR9" s="15"/>
      <x:c r="CGS9" s="15"/>
      <x:c r="CGT9" s="15"/>
      <x:c r="CGU9" s="15"/>
      <x:c r="CGV9" s="15"/>
      <x:c r="CGW9" s="15"/>
      <x:c r="CGX9" s="15"/>
      <x:c r="CGY9" s="15"/>
      <x:c r="CGZ9" s="15"/>
      <x:c r="CHA9" s="15"/>
      <x:c r="CHB9" s="15"/>
      <x:c r="CHC9" s="15"/>
      <x:c r="CHD9" s="15"/>
      <x:c r="CHE9" s="15"/>
      <x:c r="CHF9" s="15"/>
      <x:c r="CHG9" s="15"/>
      <x:c r="CHH9" s="15"/>
      <x:c r="CHI9" s="15"/>
      <x:c r="CHJ9" s="15"/>
      <x:c r="CHK9" s="15"/>
      <x:c r="CHL9" s="15"/>
      <x:c r="CHM9" s="15"/>
      <x:c r="CHN9" s="15"/>
      <x:c r="CHO9" s="15"/>
      <x:c r="CHP9" s="15"/>
      <x:c r="CHQ9" s="15"/>
      <x:c r="CHR9" s="15"/>
      <x:c r="CHS9" s="15"/>
      <x:c r="CHT9" s="15"/>
      <x:c r="CHU9" s="15"/>
      <x:c r="CHV9" s="15"/>
      <x:c r="CHW9" s="15"/>
      <x:c r="CHX9" s="15"/>
      <x:c r="CHY9" s="15"/>
      <x:c r="CHZ9" s="15"/>
      <x:c r="CIA9" s="15"/>
      <x:c r="CIB9" s="15"/>
      <x:c r="CIC9" s="15"/>
      <x:c r="CID9" s="15"/>
      <x:c r="CIE9" s="15"/>
      <x:c r="CIF9" s="15"/>
      <x:c r="CIG9" s="15"/>
      <x:c r="CIH9" s="15"/>
      <x:c r="CII9" s="15"/>
      <x:c r="CIJ9" s="15"/>
      <x:c r="CIK9" s="15"/>
      <x:c r="CIL9" s="15"/>
      <x:c r="CIM9" s="15"/>
      <x:c r="CIN9" s="15"/>
      <x:c r="CIO9" s="15"/>
      <x:c r="CIP9" s="15"/>
      <x:c r="CIQ9" s="15"/>
      <x:c r="CIR9" s="15"/>
      <x:c r="CIS9" s="15"/>
      <x:c r="CIT9" s="15"/>
      <x:c r="CIU9" s="15"/>
      <x:c r="CIV9" s="15"/>
      <x:c r="CIW9" s="15"/>
      <x:c r="CIX9" s="15"/>
      <x:c r="CIY9" s="15"/>
      <x:c r="CIZ9" s="15"/>
      <x:c r="CJA9" s="15"/>
      <x:c r="CJB9" s="15"/>
      <x:c r="CJC9" s="15"/>
      <x:c r="CJD9" s="15"/>
      <x:c r="CJE9" s="15"/>
      <x:c r="CJF9" s="15"/>
      <x:c r="CJG9" s="15"/>
      <x:c r="CJH9" s="15"/>
      <x:c r="CJI9" s="15"/>
      <x:c r="CJJ9" s="15"/>
      <x:c r="CJK9" s="15"/>
      <x:c r="CJL9" s="15"/>
      <x:c r="CJM9" s="15"/>
      <x:c r="CJN9" s="15"/>
      <x:c r="CJO9" s="15"/>
      <x:c r="CJP9" s="15"/>
      <x:c r="CJQ9" s="15"/>
      <x:c r="CJR9" s="15"/>
      <x:c r="CJS9" s="15"/>
      <x:c r="CJT9" s="15"/>
      <x:c r="CJU9" s="15"/>
      <x:c r="CJV9" s="15"/>
      <x:c r="CJW9" s="15"/>
      <x:c r="CJX9" s="15"/>
      <x:c r="CJY9" s="15"/>
      <x:c r="CJZ9" s="15"/>
      <x:c r="CKA9" s="15"/>
      <x:c r="CKB9" s="15"/>
      <x:c r="CKC9" s="15"/>
      <x:c r="CKD9" s="15"/>
      <x:c r="CKE9" s="15"/>
      <x:c r="CKF9" s="15"/>
      <x:c r="CKG9" s="15"/>
      <x:c r="CKH9" s="15"/>
      <x:c r="CKI9" s="15"/>
      <x:c r="CKJ9" s="15"/>
      <x:c r="CKK9" s="15"/>
      <x:c r="CKL9" s="15"/>
      <x:c r="CKM9" s="15"/>
      <x:c r="CKN9" s="15"/>
      <x:c r="CKO9" s="15"/>
      <x:c r="CKP9" s="15"/>
      <x:c r="CKQ9" s="15"/>
      <x:c r="CKR9" s="15"/>
      <x:c r="CKS9" s="15"/>
      <x:c r="CKT9" s="15"/>
      <x:c r="CKU9" s="15"/>
      <x:c r="CKV9" s="15"/>
      <x:c r="CKW9" s="15"/>
      <x:c r="CKX9" s="15"/>
      <x:c r="CKY9" s="15"/>
      <x:c r="CKZ9" s="15"/>
      <x:c r="CLA9" s="15"/>
      <x:c r="CLB9" s="15"/>
      <x:c r="CLC9" s="15"/>
      <x:c r="CLD9" s="15"/>
      <x:c r="CLE9" s="15"/>
      <x:c r="CLF9" s="15"/>
      <x:c r="CLG9" s="15"/>
      <x:c r="CLH9" s="15"/>
      <x:c r="CLI9" s="15"/>
      <x:c r="CLJ9" s="15"/>
      <x:c r="CLK9" s="15"/>
      <x:c r="CLL9" s="15"/>
      <x:c r="CLM9" s="15"/>
      <x:c r="CLN9" s="15"/>
      <x:c r="CLO9" s="15"/>
      <x:c r="CLP9" s="15"/>
      <x:c r="CLQ9" s="15"/>
      <x:c r="CLR9" s="15"/>
      <x:c r="CLS9" s="15"/>
      <x:c r="CLT9" s="15"/>
      <x:c r="CLU9" s="15"/>
      <x:c r="CLV9" s="15"/>
      <x:c r="CLW9" s="15"/>
      <x:c r="CLX9" s="15"/>
      <x:c r="CLY9" s="15"/>
      <x:c r="CLZ9" s="15"/>
      <x:c r="CMA9" s="15"/>
      <x:c r="CMB9" s="15"/>
      <x:c r="CMC9" s="15"/>
      <x:c r="CMD9" s="15"/>
      <x:c r="CME9" s="15"/>
      <x:c r="CMF9" s="15"/>
      <x:c r="CMG9" s="15"/>
      <x:c r="CMH9" s="15"/>
      <x:c r="CMI9" s="15"/>
      <x:c r="CMJ9" s="15"/>
      <x:c r="CMK9" s="15"/>
      <x:c r="CML9" s="15"/>
      <x:c r="CMM9" s="15"/>
      <x:c r="CMN9" s="15"/>
      <x:c r="CMO9" s="15"/>
      <x:c r="CMP9" s="15"/>
      <x:c r="CMQ9" s="15"/>
      <x:c r="CMR9" s="15"/>
      <x:c r="CMS9" s="15"/>
      <x:c r="CMT9" s="15"/>
      <x:c r="CMU9" s="15"/>
      <x:c r="CMV9" s="15"/>
      <x:c r="CMW9" s="15"/>
      <x:c r="CMX9" s="15"/>
      <x:c r="CMY9" s="15"/>
      <x:c r="CMZ9" s="15"/>
      <x:c r="CNA9" s="15"/>
      <x:c r="CNB9" s="15"/>
      <x:c r="CNC9" s="15"/>
      <x:c r="CND9" s="15"/>
      <x:c r="CNE9" s="15"/>
      <x:c r="CNF9" s="15"/>
      <x:c r="CNG9" s="15"/>
      <x:c r="CNH9" s="15"/>
      <x:c r="CNI9" s="15"/>
      <x:c r="CNJ9" s="15"/>
      <x:c r="CNK9" s="15"/>
      <x:c r="CNL9" s="15"/>
      <x:c r="CNM9" s="15"/>
      <x:c r="CNN9" s="15"/>
      <x:c r="CNO9" s="15"/>
      <x:c r="CNP9" s="15"/>
      <x:c r="CNQ9" s="15"/>
      <x:c r="CNR9" s="15"/>
      <x:c r="CNS9" s="15"/>
      <x:c r="CNT9" s="15"/>
      <x:c r="CNU9" s="15"/>
      <x:c r="CNV9" s="15"/>
      <x:c r="CNW9" s="15"/>
      <x:c r="CNX9" s="15"/>
      <x:c r="CNY9" s="15"/>
      <x:c r="CNZ9" s="15"/>
      <x:c r="COA9" s="15"/>
      <x:c r="COB9" s="15"/>
      <x:c r="COC9" s="15"/>
      <x:c r="COD9" s="15"/>
      <x:c r="COE9" s="15"/>
      <x:c r="COF9" s="15"/>
      <x:c r="COG9" s="15"/>
      <x:c r="COH9" s="15"/>
      <x:c r="COI9" s="15"/>
      <x:c r="COJ9" s="15"/>
      <x:c r="COK9" s="15"/>
      <x:c r="COL9" s="15"/>
      <x:c r="COM9" s="15"/>
      <x:c r="CON9" s="15"/>
      <x:c r="COO9" s="15"/>
      <x:c r="COP9" s="15"/>
      <x:c r="COQ9" s="15"/>
      <x:c r="COR9" s="15"/>
      <x:c r="COS9" s="15"/>
      <x:c r="COT9" s="15"/>
      <x:c r="COU9" s="15"/>
      <x:c r="COV9" s="15"/>
      <x:c r="COW9" s="15"/>
      <x:c r="COX9" s="15"/>
      <x:c r="COY9" s="15"/>
      <x:c r="COZ9" s="15"/>
      <x:c r="CPA9" s="15"/>
      <x:c r="CPB9" s="15"/>
      <x:c r="CPC9" s="15"/>
      <x:c r="CPD9" s="15"/>
      <x:c r="CPE9" s="15"/>
      <x:c r="CPF9" s="15"/>
      <x:c r="CPG9" s="15"/>
      <x:c r="CPH9" s="15"/>
      <x:c r="CPI9" s="15"/>
      <x:c r="CPJ9" s="15"/>
      <x:c r="CPK9" s="15"/>
      <x:c r="CPL9" s="15"/>
      <x:c r="CPM9" s="15"/>
      <x:c r="CPN9" s="15"/>
      <x:c r="CPO9" s="15"/>
      <x:c r="CPP9" s="15"/>
      <x:c r="CPQ9" s="15"/>
      <x:c r="CPR9" s="15"/>
      <x:c r="CPS9" s="15"/>
      <x:c r="CPT9" s="15"/>
      <x:c r="CPU9" s="15"/>
      <x:c r="CPV9" s="15"/>
      <x:c r="CPW9" s="15"/>
      <x:c r="CPX9" s="15"/>
      <x:c r="CPY9" s="15"/>
      <x:c r="CPZ9" s="15"/>
      <x:c r="CQA9" s="15"/>
      <x:c r="CQB9" s="15"/>
      <x:c r="CQC9" s="15"/>
      <x:c r="CQD9" s="15"/>
      <x:c r="CQE9" s="15"/>
      <x:c r="CQF9" s="15"/>
      <x:c r="CQG9" s="15"/>
      <x:c r="CQH9" s="15"/>
      <x:c r="CQI9" s="15"/>
      <x:c r="CQJ9" s="15"/>
      <x:c r="CQK9" s="15"/>
      <x:c r="CQL9" s="15"/>
      <x:c r="CQM9" s="15"/>
      <x:c r="CQN9" s="15"/>
      <x:c r="CQO9" s="15"/>
      <x:c r="CQP9" s="15"/>
      <x:c r="CQQ9" s="15"/>
      <x:c r="CQR9" s="15"/>
      <x:c r="CQS9" s="15"/>
      <x:c r="CQT9" s="15"/>
      <x:c r="CQU9" s="15"/>
      <x:c r="CQV9" s="15"/>
      <x:c r="CQW9" s="15"/>
      <x:c r="CQX9" s="15"/>
      <x:c r="CQY9" s="15"/>
      <x:c r="CQZ9" s="15"/>
      <x:c r="CRA9" s="15"/>
      <x:c r="CRB9" s="15"/>
      <x:c r="CRC9" s="15"/>
      <x:c r="CRD9" s="15"/>
      <x:c r="CRE9" s="15"/>
      <x:c r="CRF9" s="15"/>
      <x:c r="CRG9" s="15"/>
      <x:c r="CRH9" s="15"/>
      <x:c r="CRI9" s="15"/>
      <x:c r="CRJ9" s="15"/>
      <x:c r="CRK9" s="15"/>
      <x:c r="CRL9" s="15"/>
      <x:c r="CRM9" s="15"/>
      <x:c r="CRN9" s="15"/>
      <x:c r="CRO9" s="15"/>
      <x:c r="CRP9" s="15"/>
      <x:c r="CRQ9" s="15"/>
      <x:c r="CRR9" s="15"/>
      <x:c r="CRS9" s="15"/>
      <x:c r="CRT9" s="15"/>
      <x:c r="CRU9" s="15"/>
      <x:c r="CRV9" s="15"/>
      <x:c r="CRW9" s="15"/>
      <x:c r="CRX9" s="15"/>
      <x:c r="CRY9" s="15"/>
      <x:c r="CRZ9" s="15"/>
      <x:c r="CSA9" s="15"/>
      <x:c r="CSB9" s="15"/>
      <x:c r="CSC9" s="15"/>
      <x:c r="CSD9" s="15"/>
      <x:c r="CSE9" s="15"/>
      <x:c r="CSF9" s="15"/>
      <x:c r="CSG9" s="15"/>
      <x:c r="CSH9" s="15"/>
      <x:c r="CSI9" s="15"/>
      <x:c r="CSJ9" s="15"/>
      <x:c r="CSK9" s="15"/>
      <x:c r="CSL9" s="15"/>
      <x:c r="CSM9" s="15"/>
      <x:c r="CSN9" s="15"/>
      <x:c r="CSO9" s="15"/>
      <x:c r="CSP9" s="15"/>
      <x:c r="CSQ9" s="15"/>
      <x:c r="CSR9" s="15"/>
      <x:c r="CSS9" s="15"/>
      <x:c r="CST9" s="15"/>
      <x:c r="CSU9" s="15"/>
      <x:c r="CSV9" s="15"/>
      <x:c r="CSW9" s="15"/>
      <x:c r="CSX9" s="15"/>
      <x:c r="CSY9" s="15"/>
      <x:c r="CSZ9" s="15"/>
      <x:c r="CTA9" s="15"/>
      <x:c r="CTB9" s="15"/>
      <x:c r="CTC9" s="15"/>
      <x:c r="CTD9" s="15"/>
      <x:c r="CTE9" s="15"/>
      <x:c r="CTF9" s="15"/>
      <x:c r="CTG9" s="15"/>
      <x:c r="CTH9" s="15"/>
      <x:c r="CTI9" s="15"/>
      <x:c r="CTJ9" s="15"/>
      <x:c r="CTK9" s="15"/>
      <x:c r="CTL9" s="15"/>
      <x:c r="CTM9" s="15"/>
      <x:c r="CTN9" s="15"/>
      <x:c r="CTO9" s="15"/>
      <x:c r="CTP9" s="15"/>
      <x:c r="CTQ9" s="15"/>
      <x:c r="CTR9" s="15"/>
      <x:c r="CTS9" s="15"/>
      <x:c r="CTT9" s="15"/>
      <x:c r="CTU9" s="15"/>
      <x:c r="CTV9" s="15"/>
      <x:c r="CTW9" s="15"/>
      <x:c r="CTX9" s="15"/>
      <x:c r="CTY9" s="15"/>
      <x:c r="CTZ9" s="15"/>
      <x:c r="CUA9" s="15"/>
      <x:c r="CUB9" s="15"/>
      <x:c r="CUC9" s="15"/>
      <x:c r="CUD9" s="15"/>
      <x:c r="CUE9" s="15"/>
      <x:c r="CUF9" s="15"/>
      <x:c r="CUG9" s="15"/>
      <x:c r="CUH9" s="15"/>
      <x:c r="CUI9" s="15"/>
      <x:c r="CUJ9" s="15"/>
      <x:c r="CUK9" s="15"/>
      <x:c r="CUL9" s="15"/>
      <x:c r="CUM9" s="15"/>
      <x:c r="CUN9" s="15"/>
      <x:c r="CUO9" s="15"/>
      <x:c r="CUP9" s="15"/>
      <x:c r="CUQ9" s="15"/>
      <x:c r="CUR9" s="15"/>
      <x:c r="CUS9" s="15"/>
      <x:c r="CUT9" s="15"/>
      <x:c r="CUU9" s="15"/>
      <x:c r="CUV9" s="15"/>
      <x:c r="CUW9" s="15"/>
      <x:c r="CUX9" s="15"/>
      <x:c r="CUY9" s="15"/>
      <x:c r="CUZ9" s="15"/>
      <x:c r="CVA9" s="15"/>
      <x:c r="CVB9" s="15"/>
      <x:c r="CVC9" s="15"/>
      <x:c r="CVD9" s="15"/>
      <x:c r="CVE9" s="15"/>
      <x:c r="CVF9" s="15"/>
      <x:c r="CVG9" s="15"/>
      <x:c r="CVH9" s="15"/>
      <x:c r="CVI9" s="15"/>
      <x:c r="CVJ9" s="15"/>
      <x:c r="CVK9" s="15"/>
      <x:c r="CVL9" s="15"/>
      <x:c r="CVM9" s="15"/>
      <x:c r="CVN9" s="15"/>
      <x:c r="CVO9" s="15"/>
      <x:c r="CVP9" s="15"/>
      <x:c r="CVQ9" s="15"/>
      <x:c r="CVR9" s="15"/>
      <x:c r="CVS9" s="15"/>
      <x:c r="CVT9" s="15"/>
      <x:c r="CVU9" s="15"/>
      <x:c r="CVV9" s="15"/>
      <x:c r="CVW9" s="15"/>
      <x:c r="CVX9" s="15"/>
      <x:c r="CVY9" s="15"/>
      <x:c r="CVZ9" s="15"/>
      <x:c r="CWA9" s="15"/>
      <x:c r="CWB9" s="15"/>
      <x:c r="CWC9" s="15"/>
      <x:c r="CWD9" s="15"/>
      <x:c r="CWE9" s="15"/>
      <x:c r="CWF9" s="15"/>
      <x:c r="CWG9" s="15"/>
      <x:c r="CWH9" s="15"/>
      <x:c r="CWI9" s="15"/>
      <x:c r="CWJ9" s="15"/>
      <x:c r="CWK9" s="15"/>
      <x:c r="CWL9" s="15"/>
      <x:c r="CWM9" s="15"/>
      <x:c r="CWN9" s="15"/>
      <x:c r="CWO9" s="15"/>
      <x:c r="CWP9" s="15"/>
      <x:c r="CWQ9" s="15"/>
      <x:c r="CWR9" s="15"/>
      <x:c r="CWS9" s="15"/>
      <x:c r="CWT9" s="15"/>
      <x:c r="CWU9" s="15"/>
      <x:c r="CWV9" s="15"/>
      <x:c r="CWW9" s="15"/>
      <x:c r="CWX9" s="15"/>
      <x:c r="CWY9" s="15"/>
      <x:c r="CWZ9" s="15"/>
      <x:c r="CXA9" s="15"/>
      <x:c r="CXB9" s="15"/>
      <x:c r="CXC9" s="15"/>
      <x:c r="CXD9" s="15"/>
      <x:c r="CXE9" s="15"/>
      <x:c r="CXF9" s="15"/>
      <x:c r="CXG9" s="15"/>
      <x:c r="CXH9" s="15"/>
      <x:c r="CXI9" s="15"/>
      <x:c r="CXJ9" s="15"/>
      <x:c r="CXK9" s="15"/>
      <x:c r="CXL9" s="15"/>
      <x:c r="CXM9" s="15"/>
      <x:c r="CXN9" s="15"/>
      <x:c r="CXO9" s="15"/>
      <x:c r="CXP9" s="15"/>
      <x:c r="CXQ9" s="15"/>
      <x:c r="CXR9" s="15"/>
      <x:c r="CXS9" s="15"/>
      <x:c r="CXT9" s="15"/>
      <x:c r="CXU9" s="15"/>
      <x:c r="CXV9" s="15"/>
      <x:c r="CXW9" s="15"/>
      <x:c r="CXX9" s="15"/>
      <x:c r="CXY9" s="15"/>
      <x:c r="CXZ9" s="15"/>
      <x:c r="CYA9" s="15"/>
      <x:c r="CYB9" s="15"/>
      <x:c r="CYC9" s="15"/>
      <x:c r="CYD9" s="15"/>
      <x:c r="CYE9" s="15"/>
      <x:c r="CYF9" s="15"/>
      <x:c r="CYG9" s="15"/>
      <x:c r="CYH9" s="15"/>
      <x:c r="CYI9" s="15"/>
      <x:c r="CYJ9" s="15"/>
      <x:c r="CYK9" s="15"/>
      <x:c r="CYL9" s="15"/>
      <x:c r="CYM9" s="15"/>
      <x:c r="CYN9" s="15"/>
      <x:c r="CYO9" s="15"/>
      <x:c r="CYP9" s="15"/>
      <x:c r="CYQ9" s="15"/>
      <x:c r="CYR9" s="15"/>
      <x:c r="CYS9" s="15"/>
      <x:c r="CYT9" s="15"/>
      <x:c r="CYU9" s="15"/>
      <x:c r="CYV9" s="15"/>
      <x:c r="CYW9" s="15"/>
      <x:c r="CYX9" s="15"/>
      <x:c r="CYY9" s="15"/>
      <x:c r="CYZ9" s="15"/>
      <x:c r="CZA9" s="15"/>
      <x:c r="CZB9" s="15"/>
      <x:c r="CZC9" s="15"/>
      <x:c r="CZD9" s="15"/>
      <x:c r="CZE9" s="15"/>
      <x:c r="CZF9" s="15"/>
      <x:c r="CZG9" s="15"/>
      <x:c r="CZH9" s="15"/>
      <x:c r="CZI9" s="15"/>
      <x:c r="CZJ9" s="15"/>
      <x:c r="CZK9" s="15"/>
      <x:c r="CZL9" s="15"/>
      <x:c r="CZM9" s="15"/>
      <x:c r="CZN9" s="15"/>
      <x:c r="CZO9" s="15"/>
      <x:c r="CZP9" s="15"/>
      <x:c r="CZQ9" s="15"/>
      <x:c r="CZR9" s="15"/>
      <x:c r="CZS9" s="15"/>
      <x:c r="CZT9" s="15"/>
      <x:c r="CZU9" s="15"/>
      <x:c r="CZV9" s="15"/>
      <x:c r="CZW9" s="15"/>
      <x:c r="CZX9" s="15"/>
      <x:c r="CZY9" s="15"/>
      <x:c r="CZZ9" s="15"/>
      <x:c r="DAA9" s="15"/>
      <x:c r="DAB9" s="15"/>
      <x:c r="DAC9" s="15"/>
      <x:c r="DAD9" s="15"/>
      <x:c r="DAE9" s="15"/>
      <x:c r="DAF9" s="15"/>
      <x:c r="DAG9" s="15"/>
      <x:c r="DAH9" s="15"/>
      <x:c r="DAI9" s="15"/>
      <x:c r="DAJ9" s="15"/>
      <x:c r="DAK9" s="15"/>
      <x:c r="DAL9" s="15"/>
      <x:c r="DAM9" s="15"/>
      <x:c r="DAN9" s="15"/>
      <x:c r="DAO9" s="15"/>
      <x:c r="DAP9" s="15"/>
      <x:c r="DAQ9" s="15"/>
      <x:c r="DAR9" s="15"/>
      <x:c r="DAS9" s="15"/>
      <x:c r="DAT9" s="15"/>
      <x:c r="DAU9" s="15"/>
      <x:c r="DAV9" s="15"/>
      <x:c r="DAW9" s="15"/>
      <x:c r="DAX9" s="15"/>
      <x:c r="DAY9" s="15"/>
      <x:c r="DAZ9" s="15"/>
      <x:c r="DBA9" s="15"/>
      <x:c r="DBB9" s="15"/>
      <x:c r="DBC9" s="15"/>
      <x:c r="DBD9" s="15"/>
      <x:c r="DBE9" s="15"/>
      <x:c r="DBF9" s="15"/>
      <x:c r="DBG9" s="15"/>
      <x:c r="DBH9" s="15"/>
      <x:c r="DBI9" s="15"/>
      <x:c r="DBJ9" s="15"/>
      <x:c r="DBK9" s="15"/>
      <x:c r="DBL9" s="15"/>
      <x:c r="DBM9" s="15"/>
      <x:c r="DBN9" s="15"/>
      <x:c r="DBO9" s="15"/>
      <x:c r="DBP9" s="15"/>
      <x:c r="DBQ9" s="15"/>
      <x:c r="DBR9" s="15"/>
      <x:c r="DBS9" s="15"/>
      <x:c r="DBT9" s="15"/>
      <x:c r="DBU9" s="15"/>
      <x:c r="DBV9" s="15"/>
      <x:c r="DBW9" s="15"/>
      <x:c r="DBX9" s="15"/>
      <x:c r="DBY9" s="15"/>
      <x:c r="DBZ9" s="15"/>
      <x:c r="DCA9" s="15"/>
      <x:c r="DCB9" s="15"/>
      <x:c r="DCC9" s="15"/>
      <x:c r="DCD9" s="15"/>
      <x:c r="DCE9" s="15"/>
      <x:c r="DCF9" s="15"/>
      <x:c r="DCG9" s="15"/>
      <x:c r="DCH9" s="15"/>
      <x:c r="DCI9" s="15"/>
      <x:c r="DCJ9" s="15"/>
      <x:c r="DCK9" s="15"/>
      <x:c r="DCL9" s="15"/>
      <x:c r="DCM9" s="15"/>
      <x:c r="DCN9" s="15"/>
      <x:c r="DCO9" s="15"/>
      <x:c r="DCP9" s="15"/>
      <x:c r="DCQ9" s="15"/>
      <x:c r="DCR9" s="15"/>
      <x:c r="DCS9" s="15"/>
      <x:c r="DCT9" s="15"/>
      <x:c r="DCU9" s="15"/>
      <x:c r="DCV9" s="15"/>
      <x:c r="DCW9" s="15"/>
      <x:c r="DCX9" s="15"/>
      <x:c r="DCY9" s="15"/>
      <x:c r="DCZ9" s="15"/>
      <x:c r="DDA9" s="15"/>
      <x:c r="DDB9" s="15"/>
      <x:c r="DDC9" s="15"/>
      <x:c r="DDD9" s="15"/>
      <x:c r="DDE9" s="15"/>
      <x:c r="DDF9" s="15"/>
      <x:c r="DDG9" s="15"/>
      <x:c r="DDH9" s="15"/>
      <x:c r="DDI9" s="15"/>
      <x:c r="DDJ9" s="15"/>
      <x:c r="DDK9" s="15"/>
      <x:c r="DDL9" s="15"/>
      <x:c r="DDM9" s="15"/>
      <x:c r="DDN9" s="15"/>
      <x:c r="DDO9" s="15"/>
      <x:c r="DDP9" s="15"/>
      <x:c r="DDQ9" s="15"/>
      <x:c r="DDR9" s="15"/>
      <x:c r="DDS9" s="15"/>
      <x:c r="DDT9" s="15"/>
      <x:c r="DDU9" s="15"/>
      <x:c r="DDV9" s="15"/>
      <x:c r="DDW9" s="15"/>
      <x:c r="DDX9" s="15"/>
      <x:c r="DDY9" s="15"/>
      <x:c r="DDZ9" s="15"/>
      <x:c r="DEA9" s="15"/>
      <x:c r="DEB9" s="15"/>
      <x:c r="DEC9" s="15"/>
      <x:c r="DED9" s="15"/>
      <x:c r="DEE9" s="15"/>
      <x:c r="DEF9" s="15"/>
      <x:c r="DEG9" s="15"/>
      <x:c r="DEH9" s="15"/>
      <x:c r="DEI9" s="15"/>
      <x:c r="DEJ9" s="15"/>
      <x:c r="DEK9" s="15"/>
      <x:c r="DEL9" s="15"/>
      <x:c r="DEM9" s="15"/>
      <x:c r="DEN9" s="15"/>
      <x:c r="DEO9" s="15"/>
      <x:c r="DEP9" s="15"/>
      <x:c r="DEQ9" s="15"/>
      <x:c r="DER9" s="15"/>
      <x:c r="DES9" s="15"/>
      <x:c r="DET9" s="15"/>
      <x:c r="DEU9" s="15"/>
      <x:c r="DEV9" s="15"/>
      <x:c r="DEW9" s="15"/>
      <x:c r="DEX9" s="15"/>
      <x:c r="DEY9" s="15"/>
      <x:c r="DEZ9" s="15"/>
      <x:c r="DFA9" s="15"/>
      <x:c r="DFB9" s="15"/>
      <x:c r="DFC9" s="15"/>
      <x:c r="DFD9" s="15"/>
      <x:c r="DFE9" s="15"/>
      <x:c r="DFF9" s="15"/>
      <x:c r="DFG9" s="15"/>
      <x:c r="DFH9" s="15"/>
      <x:c r="DFI9" s="15"/>
      <x:c r="DFJ9" s="15"/>
      <x:c r="DFK9" s="15"/>
      <x:c r="DFL9" s="15"/>
      <x:c r="DFM9" s="15"/>
      <x:c r="DFN9" s="15"/>
      <x:c r="DFO9" s="15"/>
      <x:c r="DFP9" s="15"/>
      <x:c r="DFQ9" s="15"/>
      <x:c r="DFR9" s="15"/>
      <x:c r="DFS9" s="15"/>
      <x:c r="DFT9" s="15"/>
      <x:c r="DFU9" s="15"/>
      <x:c r="DFV9" s="15"/>
      <x:c r="DFW9" s="15"/>
      <x:c r="DFX9" s="15"/>
      <x:c r="DFY9" s="15"/>
      <x:c r="DFZ9" s="15"/>
      <x:c r="DGA9" s="15"/>
      <x:c r="DGB9" s="15"/>
      <x:c r="DGC9" s="15"/>
      <x:c r="DGD9" s="15"/>
      <x:c r="DGE9" s="15"/>
      <x:c r="DGF9" s="15"/>
      <x:c r="DGG9" s="15"/>
      <x:c r="DGH9" s="15"/>
      <x:c r="DGI9" s="15"/>
      <x:c r="DGJ9" s="15"/>
      <x:c r="DGK9" s="15"/>
      <x:c r="DGL9" s="15"/>
      <x:c r="DGM9" s="15"/>
      <x:c r="DGN9" s="15"/>
      <x:c r="DGO9" s="15"/>
      <x:c r="DGP9" s="15"/>
      <x:c r="DGQ9" s="15"/>
      <x:c r="DGR9" s="15"/>
      <x:c r="DGS9" s="15"/>
      <x:c r="DGT9" s="15"/>
      <x:c r="DGU9" s="15"/>
      <x:c r="DGV9" s="15"/>
      <x:c r="DGW9" s="15"/>
      <x:c r="DGX9" s="15"/>
      <x:c r="DGY9" s="15"/>
      <x:c r="DGZ9" s="15"/>
      <x:c r="DHA9" s="15"/>
      <x:c r="DHB9" s="15"/>
      <x:c r="DHC9" s="15"/>
      <x:c r="DHD9" s="15"/>
      <x:c r="DHE9" s="15"/>
      <x:c r="DHF9" s="15"/>
      <x:c r="DHG9" s="15"/>
      <x:c r="DHH9" s="15"/>
      <x:c r="DHI9" s="15"/>
      <x:c r="DHJ9" s="15"/>
      <x:c r="DHK9" s="15"/>
      <x:c r="DHL9" s="15"/>
      <x:c r="DHM9" s="15"/>
      <x:c r="DHN9" s="15"/>
      <x:c r="DHO9" s="15"/>
      <x:c r="DHP9" s="15"/>
      <x:c r="DHQ9" s="15"/>
      <x:c r="DHR9" s="15"/>
      <x:c r="DHS9" s="15"/>
      <x:c r="DHT9" s="15"/>
      <x:c r="DHU9" s="15"/>
      <x:c r="DHV9" s="15"/>
      <x:c r="DHW9" s="15"/>
      <x:c r="DHX9" s="15"/>
      <x:c r="DHY9" s="15"/>
      <x:c r="DHZ9" s="15"/>
      <x:c r="DIA9" s="15"/>
      <x:c r="DIB9" s="15"/>
      <x:c r="DIC9" s="15"/>
      <x:c r="DID9" s="15"/>
      <x:c r="DIE9" s="15"/>
      <x:c r="DIF9" s="15"/>
      <x:c r="DIG9" s="15"/>
      <x:c r="DIH9" s="15"/>
      <x:c r="DII9" s="15"/>
      <x:c r="DIJ9" s="15"/>
      <x:c r="DIK9" s="15"/>
      <x:c r="DIL9" s="15"/>
      <x:c r="DIM9" s="15"/>
      <x:c r="DIN9" s="15"/>
      <x:c r="DIO9" s="15"/>
      <x:c r="DIP9" s="15"/>
      <x:c r="DIQ9" s="15"/>
      <x:c r="DIR9" s="15"/>
      <x:c r="DIS9" s="15"/>
      <x:c r="DIT9" s="15"/>
      <x:c r="DIU9" s="15"/>
      <x:c r="DIV9" s="15"/>
      <x:c r="DIW9" s="15"/>
      <x:c r="DIX9" s="15"/>
      <x:c r="DIY9" s="15"/>
      <x:c r="DIZ9" s="15"/>
      <x:c r="DJA9" s="15"/>
      <x:c r="DJB9" s="15"/>
      <x:c r="DJC9" s="15"/>
      <x:c r="DJD9" s="15"/>
      <x:c r="DJE9" s="15"/>
      <x:c r="DJF9" s="15"/>
      <x:c r="DJG9" s="15"/>
      <x:c r="DJH9" s="15"/>
      <x:c r="DJI9" s="15"/>
      <x:c r="DJJ9" s="15"/>
      <x:c r="DJK9" s="15"/>
      <x:c r="DJL9" s="15"/>
      <x:c r="DJM9" s="15"/>
      <x:c r="DJN9" s="15"/>
      <x:c r="DJO9" s="15"/>
      <x:c r="DJP9" s="15"/>
      <x:c r="DJQ9" s="15"/>
      <x:c r="DJR9" s="15"/>
      <x:c r="DJS9" s="15"/>
      <x:c r="DJT9" s="15"/>
      <x:c r="DJU9" s="15"/>
      <x:c r="DJV9" s="15"/>
      <x:c r="DJW9" s="15"/>
      <x:c r="DJX9" s="15"/>
      <x:c r="DJY9" s="15"/>
      <x:c r="DJZ9" s="15"/>
      <x:c r="DKA9" s="15"/>
      <x:c r="DKB9" s="15"/>
      <x:c r="DKC9" s="15"/>
      <x:c r="DKD9" s="15"/>
      <x:c r="DKE9" s="15"/>
      <x:c r="DKF9" s="15"/>
      <x:c r="DKG9" s="15"/>
      <x:c r="DKH9" s="15"/>
      <x:c r="DKI9" s="15"/>
      <x:c r="DKJ9" s="15"/>
      <x:c r="DKK9" s="15"/>
      <x:c r="DKL9" s="15"/>
      <x:c r="DKM9" s="15"/>
      <x:c r="DKN9" s="15"/>
      <x:c r="DKO9" s="15"/>
      <x:c r="DKP9" s="15"/>
      <x:c r="DKQ9" s="15"/>
      <x:c r="DKR9" s="15"/>
      <x:c r="DKS9" s="15"/>
      <x:c r="DKT9" s="15"/>
      <x:c r="DKU9" s="15"/>
      <x:c r="DKV9" s="15"/>
      <x:c r="DKW9" s="15"/>
      <x:c r="DKX9" s="15"/>
      <x:c r="DKY9" s="15"/>
      <x:c r="DKZ9" s="15"/>
      <x:c r="DLA9" s="15"/>
      <x:c r="DLB9" s="15"/>
      <x:c r="DLC9" s="15"/>
      <x:c r="DLD9" s="15"/>
      <x:c r="DLE9" s="15"/>
      <x:c r="DLF9" s="15"/>
      <x:c r="DLG9" s="15"/>
      <x:c r="DLH9" s="15"/>
      <x:c r="DLI9" s="15"/>
      <x:c r="DLJ9" s="15"/>
      <x:c r="DLK9" s="15"/>
      <x:c r="DLL9" s="15"/>
      <x:c r="DLM9" s="15"/>
      <x:c r="DLN9" s="15"/>
      <x:c r="DLO9" s="15"/>
      <x:c r="DLP9" s="15"/>
      <x:c r="DLQ9" s="15"/>
      <x:c r="DLR9" s="15"/>
      <x:c r="DLS9" s="15"/>
      <x:c r="DLT9" s="15"/>
      <x:c r="DLU9" s="15"/>
      <x:c r="DLV9" s="15"/>
      <x:c r="DLW9" s="15"/>
      <x:c r="DLX9" s="15"/>
      <x:c r="DLY9" s="15"/>
      <x:c r="DLZ9" s="15"/>
      <x:c r="DMA9" s="15"/>
      <x:c r="DMB9" s="15"/>
      <x:c r="DMC9" s="15"/>
      <x:c r="DMD9" s="15"/>
      <x:c r="DME9" s="15"/>
      <x:c r="DMF9" s="15"/>
      <x:c r="DMG9" s="15"/>
      <x:c r="DMH9" s="15"/>
      <x:c r="DMI9" s="15"/>
      <x:c r="DMJ9" s="15"/>
      <x:c r="DMK9" s="15"/>
      <x:c r="DML9" s="15"/>
      <x:c r="DMM9" s="15"/>
      <x:c r="DMN9" s="15"/>
      <x:c r="DMO9" s="15"/>
      <x:c r="DMP9" s="15"/>
      <x:c r="DMQ9" s="15"/>
      <x:c r="DMR9" s="15"/>
      <x:c r="DMS9" s="15"/>
      <x:c r="DMT9" s="15"/>
      <x:c r="DMU9" s="15"/>
      <x:c r="DMV9" s="15"/>
      <x:c r="DMW9" s="15"/>
      <x:c r="DMX9" s="15"/>
      <x:c r="DMY9" s="15"/>
      <x:c r="DMZ9" s="15"/>
      <x:c r="DNA9" s="15"/>
      <x:c r="DNB9" s="15"/>
      <x:c r="DNC9" s="15"/>
      <x:c r="DND9" s="15"/>
      <x:c r="DNE9" s="15"/>
      <x:c r="DNF9" s="15"/>
      <x:c r="DNG9" s="15"/>
      <x:c r="DNH9" s="15"/>
      <x:c r="DNI9" s="15"/>
      <x:c r="DNJ9" s="15"/>
      <x:c r="DNK9" s="15"/>
      <x:c r="DNL9" s="15"/>
      <x:c r="DNM9" s="15"/>
      <x:c r="DNN9" s="15"/>
      <x:c r="DNO9" s="15"/>
      <x:c r="DNP9" s="15"/>
      <x:c r="DNQ9" s="15"/>
      <x:c r="DNR9" s="15"/>
      <x:c r="DNS9" s="15"/>
      <x:c r="DNT9" s="15"/>
      <x:c r="DNU9" s="15"/>
      <x:c r="DNV9" s="15"/>
      <x:c r="DNW9" s="15"/>
      <x:c r="DNX9" s="15"/>
      <x:c r="DNY9" s="15"/>
      <x:c r="DNZ9" s="15"/>
      <x:c r="DOA9" s="15"/>
      <x:c r="DOB9" s="15"/>
      <x:c r="DOC9" s="15"/>
      <x:c r="DOD9" s="15"/>
      <x:c r="DOE9" s="15"/>
      <x:c r="DOF9" s="15"/>
      <x:c r="DOG9" s="15"/>
      <x:c r="DOH9" s="15"/>
      <x:c r="DOI9" s="15"/>
      <x:c r="DOJ9" s="15"/>
      <x:c r="DOK9" s="15"/>
      <x:c r="DOL9" s="15"/>
      <x:c r="DOM9" s="15"/>
      <x:c r="DON9" s="15"/>
      <x:c r="DOO9" s="15"/>
      <x:c r="DOP9" s="15"/>
      <x:c r="DOQ9" s="15"/>
      <x:c r="DOR9" s="15"/>
      <x:c r="DOS9" s="15"/>
      <x:c r="DOT9" s="15"/>
      <x:c r="DOU9" s="15"/>
      <x:c r="DOV9" s="15"/>
      <x:c r="DOW9" s="15"/>
      <x:c r="DOX9" s="15"/>
      <x:c r="DOY9" s="15"/>
      <x:c r="DOZ9" s="15"/>
      <x:c r="DPA9" s="15"/>
      <x:c r="DPB9" s="15"/>
      <x:c r="DPC9" s="15"/>
      <x:c r="DPD9" s="15"/>
      <x:c r="DPE9" s="15"/>
      <x:c r="DPF9" s="15"/>
      <x:c r="DPG9" s="15"/>
      <x:c r="DPH9" s="15"/>
      <x:c r="DPI9" s="15"/>
      <x:c r="DPJ9" s="15"/>
      <x:c r="DPK9" s="15"/>
      <x:c r="DPL9" s="15"/>
      <x:c r="DPM9" s="15"/>
      <x:c r="DPN9" s="15"/>
      <x:c r="DPO9" s="15"/>
      <x:c r="DPP9" s="15"/>
      <x:c r="DPQ9" s="15"/>
      <x:c r="DPR9" s="15"/>
      <x:c r="DPS9" s="15"/>
      <x:c r="DPT9" s="15"/>
      <x:c r="DPU9" s="15"/>
      <x:c r="DPV9" s="15"/>
      <x:c r="DPW9" s="15"/>
      <x:c r="DPX9" s="15"/>
      <x:c r="DPY9" s="15"/>
      <x:c r="DPZ9" s="15"/>
      <x:c r="DQA9" s="15"/>
      <x:c r="DQB9" s="15"/>
      <x:c r="DQC9" s="15"/>
      <x:c r="DQD9" s="15"/>
      <x:c r="DQE9" s="15"/>
      <x:c r="DQF9" s="15"/>
      <x:c r="DQG9" s="15"/>
      <x:c r="DQH9" s="15"/>
      <x:c r="DQI9" s="15"/>
      <x:c r="DQJ9" s="15"/>
      <x:c r="DQK9" s="15"/>
      <x:c r="DQL9" s="15"/>
      <x:c r="DQM9" s="15"/>
      <x:c r="DQN9" s="15"/>
      <x:c r="DQO9" s="15"/>
      <x:c r="DQP9" s="15"/>
      <x:c r="DQQ9" s="15"/>
      <x:c r="DQR9" s="15"/>
      <x:c r="DQS9" s="15"/>
      <x:c r="DQT9" s="15"/>
      <x:c r="DQU9" s="15"/>
      <x:c r="DQV9" s="15"/>
      <x:c r="DQW9" s="15"/>
      <x:c r="DQX9" s="15"/>
      <x:c r="DQY9" s="15"/>
      <x:c r="DQZ9" s="15"/>
      <x:c r="DRA9" s="15"/>
      <x:c r="DRB9" s="15"/>
      <x:c r="DRC9" s="15"/>
      <x:c r="DRD9" s="15"/>
      <x:c r="DRE9" s="15"/>
      <x:c r="DRF9" s="15"/>
      <x:c r="DRG9" s="15"/>
      <x:c r="DRH9" s="15"/>
      <x:c r="DRI9" s="15"/>
      <x:c r="DRJ9" s="15"/>
      <x:c r="DRK9" s="15"/>
      <x:c r="DRL9" s="15"/>
      <x:c r="DRM9" s="15"/>
      <x:c r="DRN9" s="15"/>
      <x:c r="DRO9" s="15"/>
      <x:c r="DRP9" s="15"/>
      <x:c r="DRQ9" s="15"/>
      <x:c r="DRR9" s="15"/>
      <x:c r="DRS9" s="15"/>
      <x:c r="DRT9" s="15"/>
      <x:c r="DRU9" s="15"/>
      <x:c r="DRV9" s="15"/>
      <x:c r="DRW9" s="15"/>
      <x:c r="DRX9" s="15"/>
      <x:c r="DRY9" s="15"/>
      <x:c r="DRZ9" s="15"/>
      <x:c r="DSA9" s="15"/>
      <x:c r="DSB9" s="15"/>
      <x:c r="DSC9" s="15"/>
      <x:c r="DSD9" s="15"/>
      <x:c r="DSE9" s="15"/>
      <x:c r="DSF9" s="15"/>
      <x:c r="DSG9" s="15"/>
      <x:c r="DSH9" s="15"/>
      <x:c r="DSI9" s="15"/>
      <x:c r="DSJ9" s="15"/>
      <x:c r="DSK9" s="15"/>
      <x:c r="DSL9" s="15"/>
      <x:c r="DSM9" s="15"/>
      <x:c r="DSN9" s="15"/>
      <x:c r="DSO9" s="15"/>
      <x:c r="DSP9" s="15"/>
      <x:c r="DSQ9" s="15"/>
      <x:c r="DSR9" s="15"/>
      <x:c r="DSS9" s="15"/>
      <x:c r="DST9" s="15"/>
      <x:c r="DSU9" s="15"/>
      <x:c r="DSV9" s="15"/>
      <x:c r="DSW9" s="15"/>
      <x:c r="DSX9" s="15"/>
      <x:c r="DSY9" s="15"/>
      <x:c r="DSZ9" s="15"/>
      <x:c r="DTA9" s="15"/>
      <x:c r="DTB9" s="15"/>
      <x:c r="DTC9" s="15"/>
      <x:c r="DTD9" s="15"/>
      <x:c r="DTE9" s="15"/>
      <x:c r="DTF9" s="15"/>
      <x:c r="DTG9" s="15"/>
      <x:c r="DTH9" s="15"/>
      <x:c r="DTI9" s="15"/>
      <x:c r="DTJ9" s="15"/>
      <x:c r="DTK9" s="15"/>
      <x:c r="DTL9" s="15"/>
      <x:c r="DTM9" s="15"/>
      <x:c r="DTN9" s="15"/>
      <x:c r="DTO9" s="15"/>
      <x:c r="DTP9" s="15"/>
      <x:c r="DTQ9" s="15"/>
      <x:c r="DTR9" s="15"/>
      <x:c r="DTS9" s="15"/>
      <x:c r="DTT9" s="15"/>
      <x:c r="DTU9" s="15"/>
      <x:c r="DTV9" s="15"/>
      <x:c r="DTW9" s="15"/>
      <x:c r="DTX9" s="15"/>
      <x:c r="DTY9" s="15"/>
      <x:c r="DTZ9" s="15"/>
      <x:c r="DUA9" s="15"/>
      <x:c r="DUB9" s="15"/>
      <x:c r="DUC9" s="15"/>
      <x:c r="DUD9" s="15"/>
      <x:c r="DUE9" s="15"/>
      <x:c r="DUF9" s="15"/>
      <x:c r="DUG9" s="15"/>
      <x:c r="DUH9" s="15"/>
      <x:c r="DUI9" s="15"/>
      <x:c r="DUJ9" s="15"/>
      <x:c r="DUK9" s="15"/>
      <x:c r="DUL9" s="15"/>
      <x:c r="DUM9" s="15"/>
      <x:c r="DUN9" s="15"/>
      <x:c r="DUO9" s="15"/>
      <x:c r="DUP9" s="15"/>
      <x:c r="DUQ9" s="15"/>
      <x:c r="DUR9" s="15"/>
      <x:c r="DUS9" s="15"/>
      <x:c r="DUT9" s="15"/>
      <x:c r="DUU9" s="15"/>
      <x:c r="DUV9" s="15"/>
      <x:c r="DUW9" s="15"/>
      <x:c r="DUX9" s="15"/>
      <x:c r="DUY9" s="15"/>
      <x:c r="DUZ9" s="15"/>
      <x:c r="DVA9" s="15"/>
      <x:c r="DVB9" s="15"/>
      <x:c r="DVC9" s="15"/>
      <x:c r="DVD9" s="15"/>
      <x:c r="DVE9" s="15"/>
      <x:c r="DVF9" s="15"/>
      <x:c r="DVG9" s="15"/>
      <x:c r="DVH9" s="15"/>
      <x:c r="DVI9" s="15"/>
      <x:c r="DVJ9" s="15"/>
      <x:c r="DVK9" s="15"/>
      <x:c r="DVL9" s="15"/>
      <x:c r="DVM9" s="15"/>
      <x:c r="DVN9" s="15"/>
      <x:c r="DVO9" s="15"/>
      <x:c r="DVP9" s="15"/>
      <x:c r="DVQ9" s="15"/>
      <x:c r="DVR9" s="15"/>
      <x:c r="DVS9" s="15"/>
      <x:c r="DVT9" s="15"/>
      <x:c r="DVU9" s="15"/>
      <x:c r="DVV9" s="15"/>
      <x:c r="DVW9" s="15"/>
      <x:c r="DVX9" s="15"/>
      <x:c r="DVY9" s="15"/>
      <x:c r="DVZ9" s="15"/>
      <x:c r="DWA9" s="15"/>
      <x:c r="DWB9" s="15"/>
      <x:c r="DWC9" s="15"/>
      <x:c r="DWD9" s="15"/>
      <x:c r="DWE9" s="15"/>
      <x:c r="DWF9" s="15"/>
      <x:c r="DWG9" s="15"/>
      <x:c r="DWH9" s="15"/>
      <x:c r="DWI9" s="15"/>
      <x:c r="DWJ9" s="15"/>
      <x:c r="DWK9" s="15"/>
      <x:c r="DWL9" s="15"/>
      <x:c r="DWM9" s="15"/>
      <x:c r="DWN9" s="15"/>
      <x:c r="DWO9" s="15"/>
      <x:c r="DWP9" s="15"/>
      <x:c r="DWQ9" s="15"/>
      <x:c r="DWR9" s="15"/>
      <x:c r="DWS9" s="15"/>
      <x:c r="DWT9" s="15"/>
      <x:c r="DWU9" s="15"/>
      <x:c r="DWV9" s="15"/>
      <x:c r="DWW9" s="15"/>
      <x:c r="DWX9" s="15"/>
      <x:c r="DWY9" s="15"/>
      <x:c r="DWZ9" s="15"/>
      <x:c r="DXA9" s="15"/>
      <x:c r="DXB9" s="15"/>
      <x:c r="DXC9" s="15"/>
      <x:c r="DXD9" s="15"/>
      <x:c r="DXE9" s="15"/>
      <x:c r="DXF9" s="15"/>
      <x:c r="DXG9" s="15"/>
      <x:c r="DXH9" s="15"/>
      <x:c r="DXI9" s="15"/>
      <x:c r="DXJ9" s="15"/>
      <x:c r="DXK9" s="15"/>
      <x:c r="DXL9" s="15"/>
      <x:c r="DXM9" s="15"/>
      <x:c r="DXN9" s="15"/>
      <x:c r="DXO9" s="15"/>
      <x:c r="DXP9" s="15"/>
      <x:c r="DXQ9" s="15"/>
      <x:c r="DXR9" s="15"/>
      <x:c r="DXS9" s="15"/>
      <x:c r="DXT9" s="15"/>
      <x:c r="DXU9" s="15"/>
      <x:c r="DXV9" s="15"/>
      <x:c r="DXW9" s="15"/>
      <x:c r="DXX9" s="15"/>
      <x:c r="DXY9" s="15"/>
      <x:c r="DXZ9" s="15"/>
      <x:c r="DYA9" s="15"/>
      <x:c r="DYB9" s="15"/>
      <x:c r="DYC9" s="15"/>
      <x:c r="DYD9" s="15"/>
      <x:c r="DYE9" s="15"/>
      <x:c r="DYF9" s="15"/>
      <x:c r="DYG9" s="15"/>
      <x:c r="DYH9" s="15"/>
      <x:c r="DYI9" s="15"/>
      <x:c r="DYJ9" s="15"/>
      <x:c r="DYK9" s="15"/>
      <x:c r="DYL9" s="15"/>
      <x:c r="DYM9" s="15"/>
      <x:c r="DYN9" s="15"/>
      <x:c r="DYO9" s="15"/>
      <x:c r="DYP9" s="15"/>
      <x:c r="DYQ9" s="15"/>
      <x:c r="DYR9" s="15"/>
      <x:c r="DYS9" s="15"/>
      <x:c r="DYT9" s="15"/>
      <x:c r="DYU9" s="15"/>
      <x:c r="DYV9" s="15"/>
      <x:c r="DYW9" s="15"/>
      <x:c r="DYX9" s="15"/>
      <x:c r="DYY9" s="15"/>
      <x:c r="DYZ9" s="15"/>
      <x:c r="DZA9" s="15"/>
      <x:c r="DZB9" s="15"/>
      <x:c r="DZC9" s="15"/>
      <x:c r="DZD9" s="15"/>
      <x:c r="DZE9" s="15"/>
      <x:c r="DZF9" s="15"/>
      <x:c r="DZG9" s="15"/>
      <x:c r="DZH9" s="15"/>
      <x:c r="DZI9" s="15"/>
      <x:c r="DZJ9" s="15"/>
      <x:c r="DZK9" s="15"/>
      <x:c r="DZL9" s="15"/>
      <x:c r="DZM9" s="15"/>
      <x:c r="DZN9" s="15"/>
      <x:c r="DZO9" s="15"/>
      <x:c r="DZP9" s="15"/>
      <x:c r="DZQ9" s="15"/>
      <x:c r="DZR9" s="15"/>
      <x:c r="DZS9" s="15"/>
      <x:c r="DZT9" s="15"/>
      <x:c r="DZU9" s="15"/>
      <x:c r="DZV9" s="15"/>
      <x:c r="DZW9" s="15"/>
      <x:c r="DZX9" s="15"/>
      <x:c r="DZY9" s="15"/>
      <x:c r="DZZ9" s="15"/>
      <x:c r="EAA9" s="15"/>
      <x:c r="EAB9" s="15"/>
      <x:c r="EAC9" s="15"/>
      <x:c r="EAD9" s="15"/>
      <x:c r="EAE9" s="15"/>
      <x:c r="EAF9" s="15"/>
      <x:c r="EAG9" s="15"/>
      <x:c r="EAH9" s="15"/>
      <x:c r="EAI9" s="15"/>
      <x:c r="EAJ9" s="15"/>
      <x:c r="EAK9" s="15"/>
      <x:c r="EAL9" s="15"/>
      <x:c r="EAM9" s="15"/>
      <x:c r="EAN9" s="15"/>
      <x:c r="EAO9" s="15"/>
      <x:c r="EAP9" s="15"/>
      <x:c r="EAQ9" s="15"/>
      <x:c r="EAR9" s="15"/>
      <x:c r="EAS9" s="15"/>
      <x:c r="EAT9" s="15"/>
      <x:c r="EAU9" s="15"/>
      <x:c r="EAV9" s="15"/>
      <x:c r="EAW9" s="15"/>
      <x:c r="EAX9" s="15"/>
      <x:c r="EAY9" s="15"/>
      <x:c r="EAZ9" s="15"/>
      <x:c r="EBA9" s="15"/>
      <x:c r="EBB9" s="15"/>
      <x:c r="EBC9" s="15"/>
      <x:c r="EBD9" s="15"/>
      <x:c r="EBE9" s="15"/>
      <x:c r="EBF9" s="15"/>
      <x:c r="EBG9" s="15"/>
      <x:c r="EBH9" s="15"/>
      <x:c r="EBI9" s="15"/>
      <x:c r="EBJ9" s="15"/>
      <x:c r="EBK9" s="15"/>
      <x:c r="EBL9" s="15"/>
      <x:c r="EBM9" s="15"/>
      <x:c r="EBN9" s="15"/>
      <x:c r="EBO9" s="15"/>
      <x:c r="EBP9" s="15"/>
      <x:c r="EBQ9" s="15"/>
      <x:c r="EBR9" s="15"/>
      <x:c r="EBS9" s="15"/>
      <x:c r="EBT9" s="15"/>
      <x:c r="EBU9" s="15"/>
      <x:c r="EBV9" s="15"/>
      <x:c r="EBW9" s="15"/>
      <x:c r="EBX9" s="15"/>
      <x:c r="EBY9" s="15"/>
      <x:c r="EBZ9" s="15"/>
      <x:c r="ECA9" s="15"/>
      <x:c r="ECB9" s="15"/>
      <x:c r="ECC9" s="15"/>
      <x:c r="ECD9" s="15"/>
      <x:c r="ECE9" s="15"/>
      <x:c r="ECF9" s="15"/>
      <x:c r="ECG9" s="15"/>
      <x:c r="ECH9" s="15"/>
      <x:c r="ECI9" s="15"/>
      <x:c r="ECJ9" s="15"/>
      <x:c r="ECK9" s="15"/>
      <x:c r="ECL9" s="15"/>
      <x:c r="ECM9" s="15"/>
      <x:c r="ECN9" s="15"/>
      <x:c r="ECO9" s="15"/>
      <x:c r="ECP9" s="15"/>
      <x:c r="ECQ9" s="15"/>
      <x:c r="ECR9" s="15"/>
      <x:c r="ECS9" s="15"/>
      <x:c r="ECT9" s="15"/>
      <x:c r="ECU9" s="15"/>
      <x:c r="ECV9" s="15"/>
      <x:c r="ECW9" s="15"/>
      <x:c r="ECX9" s="15"/>
      <x:c r="ECY9" s="15"/>
      <x:c r="ECZ9" s="15"/>
      <x:c r="EDA9" s="15"/>
      <x:c r="EDB9" s="15"/>
      <x:c r="EDC9" s="15"/>
      <x:c r="EDD9" s="15"/>
      <x:c r="EDE9" s="15"/>
      <x:c r="EDF9" s="15"/>
      <x:c r="EDG9" s="15"/>
      <x:c r="EDH9" s="15"/>
      <x:c r="EDI9" s="15"/>
      <x:c r="EDJ9" s="15"/>
      <x:c r="EDK9" s="15"/>
      <x:c r="EDL9" s="15"/>
      <x:c r="EDM9" s="15"/>
      <x:c r="EDN9" s="15"/>
      <x:c r="EDO9" s="15"/>
      <x:c r="EDP9" s="15"/>
      <x:c r="EDQ9" s="15"/>
      <x:c r="EDR9" s="15"/>
      <x:c r="EDS9" s="15"/>
      <x:c r="EDT9" s="15"/>
      <x:c r="EDU9" s="15"/>
      <x:c r="EDV9" s="15"/>
      <x:c r="EDW9" s="15"/>
      <x:c r="EDX9" s="15"/>
      <x:c r="EDY9" s="15"/>
      <x:c r="EDZ9" s="15"/>
      <x:c r="EEA9" s="15"/>
      <x:c r="EEB9" s="15"/>
      <x:c r="EEC9" s="15"/>
      <x:c r="EED9" s="15"/>
      <x:c r="EEE9" s="15"/>
      <x:c r="EEF9" s="15"/>
      <x:c r="EEG9" s="15"/>
      <x:c r="EEH9" s="15"/>
      <x:c r="EEI9" s="15"/>
      <x:c r="EEJ9" s="15"/>
      <x:c r="EEK9" s="15"/>
      <x:c r="EEL9" s="15"/>
      <x:c r="EEM9" s="15"/>
      <x:c r="EEN9" s="15"/>
      <x:c r="EEO9" s="15"/>
      <x:c r="EEP9" s="15"/>
      <x:c r="EEQ9" s="15"/>
      <x:c r="EER9" s="15"/>
      <x:c r="EES9" s="15"/>
      <x:c r="EET9" s="15"/>
      <x:c r="EEU9" s="15"/>
      <x:c r="EEV9" s="15"/>
      <x:c r="EEW9" s="15"/>
      <x:c r="EEX9" s="15"/>
      <x:c r="EEY9" s="15"/>
      <x:c r="EEZ9" s="15"/>
      <x:c r="EFA9" s="15"/>
      <x:c r="EFB9" s="15"/>
      <x:c r="EFC9" s="15"/>
      <x:c r="EFD9" s="15"/>
      <x:c r="EFE9" s="15"/>
      <x:c r="EFF9" s="15"/>
      <x:c r="EFG9" s="15"/>
      <x:c r="EFH9" s="15"/>
      <x:c r="EFI9" s="15"/>
      <x:c r="EFJ9" s="15"/>
      <x:c r="EFK9" s="15"/>
      <x:c r="EFL9" s="15"/>
      <x:c r="EFM9" s="15"/>
      <x:c r="EFN9" s="15"/>
      <x:c r="EFO9" s="15"/>
      <x:c r="EFP9" s="15"/>
      <x:c r="EFQ9" s="15"/>
      <x:c r="EFR9" s="15"/>
      <x:c r="EFS9" s="15"/>
      <x:c r="EFT9" s="15"/>
      <x:c r="EFU9" s="15"/>
      <x:c r="EFV9" s="15"/>
      <x:c r="EFW9" s="15"/>
      <x:c r="EFX9" s="15"/>
      <x:c r="EFY9" s="15"/>
      <x:c r="EFZ9" s="15"/>
      <x:c r="EGA9" s="15"/>
      <x:c r="EGB9" s="15"/>
      <x:c r="EGC9" s="15"/>
      <x:c r="EGD9" s="15"/>
      <x:c r="EGE9" s="15"/>
      <x:c r="EGF9" s="15"/>
      <x:c r="EGG9" s="15"/>
      <x:c r="EGH9" s="15"/>
      <x:c r="EGI9" s="15"/>
      <x:c r="EGJ9" s="15"/>
      <x:c r="EGK9" s="15"/>
      <x:c r="EGL9" s="15"/>
      <x:c r="EGM9" s="15"/>
      <x:c r="EGN9" s="15"/>
      <x:c r="EGO9" s="15"/>
      <x:c r="EGP9" s="15"/>
      <x:c r="EGQ9" s="15"/>
      <x:c r="EGR9" s="15"/>
      <x:c r="EGS9" s="15"/>
      <x:c r="EGT9" s="15"/>
      <x:c r="EGU9" s="15"/>
      <x:c r="EGV9" s="15"/>
      <x:c r="EGW9" s="15"/>
      <x:c r="EGX9" s="15"/>
      <x:c r="EGY9" s="15"/>
      <x:c r="EGZ9" s="15"/>
      <x:c r="EHA9" s="15"/>
      <x:c r="EHB9" s="15"/>
      <x:c r="EHC9" s="15"/>
      <x:c r="EHD9" s="15"/>
      <x:c r="EHE9" s="15"/>
      <x:c r="EHF9" s="15"/>
      <x:c r="EHG9" s="15"/>
      <x:c r="EHH9" s="15"/>
      <x:c r="EHI9" s="15"/>
      <x:c r="EHJ9" s="15"/>
      <x:c r="EHK9" s="15"/>
      <x:c r="EHL9" s="15"/>
      <x:c r="EHM9" s="15"/>
      <x:c r="EHN9" s="15"/>
      <x:c r="EHO9" s="15"/>
      <x:c r="EHP9" s="15"/>
      <x:c r="EHQ9" s="15"/>
      <x:c r="EHR9" s="15"/>
      <x:c r="EHS9" s="15"/>
      <x:c r="EHT9" s="15"/>
      <x:c r="EHU9" s="15"/>
      <x:c r="EHV9" s="15"/>
      <x:c r="EHW9" s="15"/>
      <x:c r="EHX9" s="15"/>
      <x:c r="EHY9" s="15"/>
      <x:c r="EHZ9" s="15"/>
      <x:c r="EIA9" s="15"/>
      <x:c r="EIB9" s="15"/>
      <x:c r="EIC9" s="15"/>
      <x:c r="EID9" s="15"/>
      <x:c r="EIE9" s="15"/>
      <x:c r="EIF9" s="15"/>
      <x:c r="EIG9" s="15"/>
      <x:c r="EIH9" s="15"/>
      <x:c r="EII9" s="15"/>
      <x:c r="EIJ9" s="15"/>
      <x:c r="EIK9" s="15"/>
      <x:c r="EIL9" s="15"/>
      <x:c r="EIM9" s="15"/>
      <x:c r="EIN9" s="15"/>
      <x:c r="EIO9" s="15"/>
      <x:c r="EIP9" s="15"/>
      <x:c r="EIQ9" s="15"/>
      <x:c r="EIR9" s="15"/>
      <x:c r="EIS9" s="15"/>
      <x:c r="EIT9" s="15"/>
      <x:c r="EIU9" s="15"/>
      <x:c r="EIV9" s="15"/>
      <x:c r="EIW9" s="15"/>
      <x:c r="EIX9" s="15"/>
      <x:c r="EIY9" s="15"/>
      <x:c r="EIZ9" s="15"/>
      <x:c r="EJA9" s="15"/>
      <x:c r="EJB9" s="15"/>
      <x:c r="EJC9" s="15"/>
      <x:c r="EJD9" s="15"/>
      <x:c r="EJE9" s="15"/>
      <x:c r="EJF9" s="15"/>
      <x:c r="EJG9" s="15"/>
      <x:c r="EJH9" s="15"/>
      <x:c r="EJI9" s="15"/>
      <x:c r="EJJ9" s="15"/>
      <x:c r="EJK9" s="15"/>
      <x:c r="EJL9" s="15"/>
      <x:c r="EJM9" s="15"/>
      <x:c r="EJN9" s="15"/>
      <x:c r="EJO9" s="15"/>
      <x:c r="EJP9" s="15"/>
      <x:c r="EJQ9" s="15"/>
      <x:c r="EJR9" s="15"/>
      <x:c r="EJS9" s="15"/>
      <x:c r="EJT9" s="15"/>
      <x:c r="EJU9" s="15"/>
      <x:c r="EJV9" s="15"/>
      <x:c r="EJW9" s="15"/>
      <x:c r="EJX9" s="15"/>
      <x:c r="EJY9" s="15"/>
      <x:c r="EJZ9" s="15"/>
      <x:c r="EKA9" s="15"/>
      <x:c r="EKB9" s="15"/>
      <x:c r="EKC9" s="15"/>
      <x:c r="EKD9" s="15"/>
      <x:c r="EKE9" s="15"/>
      <x:c r="EKF9" s="15"/>
      <x:c r="EKG9" s="15"/>
      <x:c r="EKH9" s="15"/>
      <x:c r="EKI9" s="15"/>
      <x:c r="EKJ9" s="15"/>
      <x:c r="EKK9" s="15"/>
      <x:c r="EKL9" s="15"/>
      <x:c r="EKM9" s="15"/>
      <x:c r="EKN9" s="15"/>
      <x:c r="EKO9" s="15"/>
      <x:c r="EKP9" s="15"/>
      <x:c r="EKQ9" s="15"/>
      <x:c r="EKR9" s="15"/>
      <x:c r="EKS9" s="15"/>
      <x:c r="EKT9" s="15"/>
      <x:c r="EKU9" s="15"/>
      <x:c r="EKV9" s="15"/>
      <x:c r="EKW9" s="15"/>
      <x:c r="EKX9" s="15"/>
      <x:c r="EKY9" s="15"/>
      <x:c r="EKZ9" s="15"/>
      <x:c r="ELA9" s="15"/>
      <x:c r="ELB9" s="15"/>
      <x:c r="ELC9" s="15"/>
      <x:c r="ELD9" s="15"/>
      <x:c r="ELE9" s="15"/>
      <x:c r="ELF9" s="15"/>
      <x:c r="ELG9" s="15"/>
      <x:c r="ELH9" s="15"/>
      <x:c r="ELI9" s="15"/>
      <x:c r="ELJ9" s="15"/>
      <x:c r="ELK9" s="15"/>
      <x:c r="ELL9" s="15"/>
      <x:c r="ELM9" s="15"/>
      <x:c r="ELN9" s="15"/>
      <x:c r="ELO9" s="15"/>
      <x:c r="ELP9" s="15"/>
      <x:c r="ELQ9" s="15"/>
      <x:c r="ELR9" s="15"/>
      <x:c r="ELS9" s="15"/>
      <x:c r="ELT9" s="15"/>
      <x:c r="ELU9" s="15"/>
      <x:c r="ELV9" s="15"/>
      <x:c r="ELW9" s="15"/>
      <x:c r="ELX9" s="15"/>
      <x:c r="ELY9" s="15"/>
      <x:c r="ELZ9" s="15"/>
      <x:c r="EMA9" s="15"/>
      <x:c r="EMB9" s="15"/>
      <x:c r="EMC9" s="15"/>
      <x:c r="EMD9" s="15"/>
      <x:c r="EME9" s="15"/>
      <x:c r="EMF9" s="15"/>
      <x:c r="EMG9" s="15"/>
      <x:c r="EMH9" s="15"/>
      <x:c r="EMI9" s="15"/>
      <x:c r="EMJ9" s="15"/>
      <x:c r="EMK9" s="15"/>
      <x:c r="EML9" s="15"/>
      <x:c r="EMM9" s="15"/>
      <x:c r="EMN9" s="15"/>
      <x:c r="EMO9" s="15"/>
      <x:c r="EMP9" s="15"/>
      <x:c r="EMQ9" s="15"/>
      <x:c r="EMR9" s="15"/>
      <x:c r="EMS9" s="15"/>
      <x:c r="EMT9" s="15"/>
      <x:c r="EMU9" s="15"/>
      <x:c r="EMV9" s="15"/>
      <x:c r="EMW9" s="15"/>
      <x:c r="EMX9" s="15"/>
      <x:c r="EMY9" s="15"/>
      <x:c r="EMZ9" s="15"/>
      <x:c r="ENA9" s="15"/>
      <x:c r="ENB9" s="15"/>
      <x:c r="ENC9" s="15"/>
      <x:c r="END9" s="15"/>
      <x:c r="ENE9" s="15"/>
      <x:c r="ENF9" s="15"/>
      <x:c r="ENG9" s="15"/>
      <x:c r="ENH9" s="15"/>
      <x:c r="ENI9" s="15"/>
      <x:c r="ENJ9" s="15"/>
      <x:c r="ENK9" s="15"/>
      <x:c r="ENL9" s="15"/>
      <x:c r="ENM9" s="15"/>
      <x:c r="ENN9" s="15"/>
      <x:c r="ENO9" s="15"/>
      <x:c r="ENP9" s="15"/>
      <x:c r="ENQ9" s="15"/>
      <x:c r="ENR9" s="15"/>
      <x:c r="ENS9" s="15"/>
      <x:c r="ENT9" s="15"/>
      <x:c r="ENU9" s="15"/>
      <x:c r="ENV9" s="15"/>
      <x:c r="ENW9" s="15"/>
      <x:c r="ENX9" s="15"/>
      <x:c r="ENY9" s="15"/>
      <x:c r="ENZ9" s="15"/>
      <x:c r="EOA9" s="15"/>
      <x:c r="EOB9" s="15"/>
      <x:c r="EOC9" s="15"/>
      <x:c r="EOD9" s="15"/>
      <x:c r="EOE9" s="15"/>
      <x:c r="EOF9" s="15"/>
      <x:c r="EOG9" s="15"/>
      <x:c r="EOH9" s="15"/>
      <x:c r="EOI9" s="15"/>
      <x:c r="EOJ9" s="15"/>
      <x:c r="EOK9" s="15"/>
      <x:c r="EOL9" s="15"/>
      <x:c r="EOM9" s="15"/>
      <x:c r="EON9" s="15"/>
      <x:c r="EOO9" s="15"/>
      <x:c r="EOP9" s="15"/>
      <x:c r="EOQ9" s="15"/>
      <x:c r="EOR9" s="15"/>
      <x:c r="EOS9" s="15"/>
      <x:c r="EOT9" s="15"/>
      <x:c r="EOU9" s="15"/>
      <x:c r="EOV9" s="15"/>
      <x:c r="EOW9" s="15"/>
      <x:c r="EOX9" s="15"/>
      <x:c r="EOY9" s="15"/>
      <x:c r="EOZ9" s="15"/>
      <x:c r="EPA9" s="15"/>
      <x:c r="EPB9" s="15"/>
      <x:c r="EPC9" s="15"/>
      <x:c r="EPD9" s="15"/>
      <x:c r="EPE9" s="15"/>
      <x:c r="EPF9" s="15"/>
      <x:c r="EPG9" s="15"/>
      <x:c r="EPH9" s="15"/>
      <x:c r="EPI9" s="15"/>
      <x:c r="EPJ9" s="15"/>
      <x:c r="EPK9" s="15"/>
      <x:c r="EPL9" s="15"/>
      <x:c r="EPM9" s="15"/>
      <x:c r="EPN9" s="15"/>
      <x:c r="EPO9" s="15"/>
      <x:c r="EPP9" s="15"/>
      <x:c r="EPQ9" s="15"/>
      <x:c r="EPR9" s="15"/>
      <x:c r="EPS9" s="15"/>
      <x:c r="EPT9" s="15"/>
      <x:c r="EPU9" s="15"/>
      <x:c r="EPV9" s="15"/>
      <x:c r="EPW9" s="15"/>
      <x:c r="EPX9" s="15"/>
      <x:c r="EPY9" s="15"/>
      <x:c r="EPZ9" s="15"/>
      <x:c r="EQA9" s="15"/>
      <x:c r="EQB9" s="15"/>
      <x:c r="EQC9" s="15"/>
      <x:c r="EQD9" s="15"/>
      <x:c r="EQE9" s="15"/>
      <x:c r="EQF9" s="15"/>
      <x:c r="EQG9" s="15"/>
      <x:c r="EQH9" s="15"/>
      <x:c r="EQI9" s="15"/>
      <x:c r="EQJ9" s="15"/>
      <x:c r="EQK9" s="15"/>
      <x:c r="EQL9" s="15"/>
      <x:c r="EQM9" s="15"/>
      <x:c r="EQN9" s="15"/>
      <x:c r="EQO9" s="15"/>
      <x:c r="EQP9" s="15"/>
      <x:c r="EQQ9" s="15"/>
      <x:c r="EQR9" s="15"/>
      <x:c r="EQS9" s="15"/>
      <x:c r="EQT9" s="15"/>
      <x:c r="EQU9" s="15"/>
      <x:c r="EQV9" s="15"/>
      <x:c r="EQW9" s="15"/>
      <x:c r="EQX9" s="15"/>
      <x:c r="EQY9" s="15"/>
      <x:c r="EQZ9" s="15"/>
      <x:c r="ERA9" s="15"/>
      <x:c r="ERB9" s="15"/>
      <x:c r="ERC9" s="15"/>
      <x:c r="ERD9" s="15"/>
      <x:c r="ERE9" s="15"/>
      <x:c r="ERF9" s="15"/>
      <x:c r="ERG9" s="15"/>
      <x:c r="ERH9" s="15"/>
      <x:c r="ERI9" s="15"/>
      <x:c r="ERJ9" s="15"/>
      <x:c r="ERK9" s="15"/>
      <x:c r="ERL9" s="15"/>
      <x:c r="ERM9" s="15"/>
      <x:c r="ERN9" s="15"/>
      <x:c r="ERO9" s="15"/>
      <x:c r="ERP9" s="15"/>
      <x:c r="ERQ9" s="15"/>
      <x:c r="ERR9" s="15"/>
      <x:c r="ERS9" s="15"/>
      <x:c r="ERT9" s="15"/>
      <x:c r="ERU9" s="15"/>
      <x:c r="ERV9" s="15"/>
      <x:c r="ERW9" s="15"/>
      <x:c r="ERX9" s="15"/>
      <x:c r="ERY9" s="15"/>
      <x:c r="ERZ9" s="15"/>
      <x:c r="ESA9" s="15"/>
      <x:c r="ESB9" s="15"/>
      <x:c r="ESC9" s="15"/>
      <x:c r="ESD9" s="15"/>
      <x:c r="ESE9" s="15"/>
      <x:c r="ESF9" s="15"/>
      <x:c r="ESG9" s="15"/>
      <x:c r="ESH9" s="15"/>
      <x:c r="ESI9" s="15"/>
      <x:c r="ESJ9" s="15"/>
      <x:c r="ESK9" s="15"/>
      <x:c r="ESL9" s="15"/>
      <x:c r="ESM9" s="15"/>
      <x:c r="ESN9" s="15"/>
      <x:c r="ESO9" s="15"/>
      <x:c r="ESP9" s="15"/>
      <x:c r="ESQ9" s="15"/>
      <x:c r="ESR9" s="15"/>
      <x:c r="ESS9" s="15"/>
      <x:c r="EST9" s="15"/>
      <x:c r="ESU9" s="15"/>
      <x:c r="ESV9" s="15"/>
      <x:c r="ESW9" s="15"/>
      <x:c r="ESX9" s="15"/>
      <x:c r="ESY9" s="15"/>
      <x:c r="ESZ9" s="15"/>
      <x:c r="ETA9" s="15"/>
      <x:c r="ETB9" s="15"/>
      <x:c r="ETC9" s="15"/>
      <x:c r="ETD9" s="15"/>
      <x:c r="ETE9" s="15"/>
      <x:c r="ETF9" s="15"/>
      <x:c r="ETG9" s="15"/>
      <x:c r="ETH9" s="15"/>
      <x:c r="ETI9" s="15"/>
      <x:c r="ETJ9" s="15"/>
      <x:c r="ETK9" s="15"/>
      <x:c r="ETL9" s="15"/>
      <x:c r="ETM9" s="15"/>
      <x:c r="ETN9" s="15"/>
      <x:c r="ETO9" s="15"/>
      <x:c r="ETP9" s="15"/>
      <x:c r="ETQ9" s="15"/>
      <x:c r="ETR9" s="15"/>
      <x:c r="ETS9" s="15"/>
      <x:c r="ETT9" s="15"/>
      <x:c r="ETU9" s="15"/>
      <x:c r="ETV9" s="15"/>
      <x:c r="ETW9" s="15"/>
      <x:c r="ETX9" s="15"/>
      <x:c r="ETY9" s="15"/>
      <x:c r="ETZ9" s="15"/>
      <x:c r="EUA9" s="15"/>
      <x:c r="EUB9" s="15"/>
      <x:c r="EUC9" s="15"/>
      <x:c r="EUD9" s="15"/>
      <x:c r="EUE9" s="15"/>
      <x:c r="EUF9" s="15"/>
      <x:c r="EUG9" s="15"/>
      <x:c r="EUH9" s="15"/>
      <x:c r="EUI9" s="15"/>
      <x:c r="EUJ9" s="15"/>
      <x:c r="EUK9" s="15"/>
      <x:c r="EUL9" s="15"/>
      <x:c r="EUM9" s="15"/>
      <x:c r="EUN9" s="15"/>
      <x:c r="EUO9" s="15"/>
      <x:c r="EUP9" s="15"/>
      <x:c r="EUQ9" s="15"/>
      <x:c r="EUR9" s="15"/>
      <x:c r="EUS9" s="15"/>
      <x:c r="EUT9" s="15"/>
      <x:c r="EUU9" s="15"/>
      <x:c r="EUV9" s="15"/>
      <x:c r="EUW9" s="15"/>
      <x:c r="EUX9" s="15"/>
      <x:c r="EUY9" s="15"/>
      <x:c r="EUZ9" s="15"/>
      <x:c r="EVA9" s="15"/>
      <x:c r="EVB9" s="15"/>
      <x:c r="EVC9" s="15"/>
      <x:c r="EVD9" s="15"/>
      <x:c r="EVE9" s="15"/>
      <x:c r="EVF9" s="15"/>
      <x:c r="EVG9" s="15"/>
      <x:c r="EVH9" s="15"/>
      <x:c r="EVI9" s="15"/>
      <x:c r="EVJ9" s="15"/>
      <x:c r="EVK9" s="15"/>
      <x:c r="EVL9" s="15"/>
      <x:c r="EVM9" s="15"/>
      <x:c r="EVN9" s="15"/>
      <x:c r="EVO9" s="15"/>
      <x:c r="EVP9" s="15"/>
      <x:c r="EVQ9" s="15"/>
      <x:c r="EVR9" s="15"/>
      <x:c r="EVS9" s="15"/>
      <x:c r="EVT9" s="15"/>
      <x:c r="EVU9" s="15"/>
      <x:c r="EVV9" s="15"/>
      <x:c r="EVW9" s="15"/>
      <x:c r="EVX9" s="15"/>
      <x:c r="EVY9" s="15"/>
      <x:c r="EVZ9" s="15"/>
      <x:c r="EWA9" s="15"/>
      <x:c r="EWB9" s="15"/>
      <x:c r="EWC9" s="15"/>
      <x:c r="EWD9" s="15"/>
      <x:c r="EWE9" s="15"/>
      <x:c r="EWF9" s="15"/>
      <x:c r="EWG9" s="15"/>
      <x:c r="EWH9" s="15"/>
      <x:c r="EWI9" s="15"/>
      <x:c r="EWJ9" s="15"/>
      <x:c r="EWK9" s="15"/>
      <x:c r="EWL9" s="15"/>
      <x:c r="EWM9" s="15"/>
      <x:c r="EWN9" s="15"/>
      <x:c r="EWO9" s="15"/>
      <x:c r="EWP9" s="15"/>
      <x:c r="EWQ9" s="15"/>
      <x:c r="EWR9" s="15"/>
      <x:c r="EWS9" s="15"/>
      <x:c r="EWT9" s="15"/>
      <x:c r="EWU9" s="15"/>
      <x:c r="EWV9" s="15"/>
      <x:c r="EWW9" s="15"/>
      <x:c r="EWX9" s="15"/>
      <x:c r="EWY9" s="15"/>
      <x:c r="EWZ9" s="15"/>
      <x:c r="EXA9" s="15"/>
      <x:c r="EXB9" s="15"/>
      <x:c r="EXC9" s="15"/>
      <x:c r="EXD9" s="15"/>
      <x:c r="EXE9" s="15"/>
      <x:c r="EXF9" s="15"/>
      <x:c r="EXG9" s="15"/>
      <x:c r="EXH9" s="15"/>
      <x:c r="EXI9" s="15"/>
      <x:c r="EXJ9" s="15"/>
      <x:c r="EXK9" s="15"/>
      <x:c r="EXL9" s="15"/>
      <x:c r="EXM9" s="15"/>
      <x:c r="EXN9" s="15"/>
      <x:c r="EXO9" s="15"/>
      <x:c r="EXP9" s="15"/>
      <x:c r="EXQ9" s="15"/>
      <x:c r="EXR9" s="15"/>
      <x:c r="EXS9" s="15"/>
      <x:c r="EXT9" s="15"/>
      <x:c r="EXU9" s="15"/>
      <x:c r="EXV9" s="15"/>
      <x:c r="EXW9" s="15"/>
      <x:c r="EXX9" s="15"/>
      <x:c r="EXY9" s="15"/>
      <x:c r="EXZ9" s="15"/>
      <x:c r="EYA9" s="15"/>
      <x:c r="EYB9" s="15"/>
      <x:c r="EYC9" s="15"/>
      <x:c r="EYD9" s="15"/>
      <x:c r="EYE9" s="15"/>
      <x:c r="EYF9" s="15"/>
      <x:c r="EYG9" s="15"/>
      <x:c r="EYH9" s="15"/>
      <x:c r="EYI9" s="15"/>
      <x:c r="EYJ9" s="15"/>
      <x:c r="EYK9" s="15"/>
      <x:c r="EYL9" s="15"/>
      <x:c r="EYM9" s="15"/>
      <x:c r="EYN9" s="15"/>
      <x:c r="EYO9" s="15"/>
      <x:c r="EYP9" s="15"/>
      <x:c r="EYQ9" s="15"/>
      <x:c r="EYR9" s="15"/>
      <x:c r="EYS9" s="15"/>
      <x:c r="EYT9" s="15"/>
      <x:c r="EYU9" s="15"/>
      <x:c r="EYV9" s="15"/>
      <x:c r="EYW9" s="15"/>
      <x:c r="EYX9" s="15"/>
      <x:c r="EYY9" s="15"/>
      <x:c r="EYZ9" s="15"/>
      <x:c r="EZA9" s="15"/>
      <x:c r="EZB9" s="15"/>
      <x:c r="EZC9" s="15"/>
      <x:c r="EZD9" s="15"/>
      <x:c r="EZE9" s="15"/>
      <x:c r="EZF9" s="15"/>
      <x:c r="EZG9" s="15"/>
      <x:c r="EZH9" s="15"/>
      <x:c r="EZI9" s="15"/>
      <x:c r="EZJ9" s="15"/>
      <x:c r="EZK9" s="15"/>
      <x:c r="EZL9" s="15"/>
      <x:c r="EZM9" s="15"/>
      <x:c r="EZN9" s="15"/>
      <x:c r="EZO9" s="15"/>
      <x:c r="EZP9" s="15"/>
      <x:c r="EZQ9" s="15"/>
      <x:c r="EZR9" s="15"/>
      <x:c r="EZS9" s="15"/>
      <x:c r="EZT9" s="15"/>
      <x:c r="EZU9" s="15"/>
      <x:c r="EZV9" s="15"/>
      <x:c r="EZW9" s="15"/>
      <x:c r="EZX9" s="15"/>
      <x:c r="EZY9" s="15"/>
      <x:c r="EZZ9" s="15"/>
      <x:c r="FAA9" s="15"/>
      <x:c r="FAB9" s="15"/>
      <x:c r="FAC9" s="15"/>
      <x:c r="FAD9" s="15"/>
      <x:c r="FAE9" s="15"/>
      <x:c r="FAF9" s="15"/>
      <x:c r="FAG9" s="15"/>
      <x:c r="FAH9" s="15"/>
      <x:c r="FAI9" s="15"/>
      <x:c r="FAJ9" s="15"/>
      <x:c r="FAK9" s="15"/>
      <x:c r="FAL9" s="15"/>
      <x:c r="FAM9" s="15"/>
      <x:c r="FAN9" s="15"/>
      <x:c r="FAO9" s="15"/>
      <x:c r="FAP9" s="15"/>
      <x:c r="FAQ9" s="15"/>
      <x:c r="FAR9" s="15"/>
      <x:c r="FAS9" s="15"/>
      <x:c r="FAT9" s="15"/>
      <x:c r="FAU9" s="15"/>
      <x:c r="FAV9" s="15"/>
      <x:c r="FAW9" s="15"/>
      <x:c r="FAX9" s="15"/>
      <x:c r="FAY9" s="15"/>
      <x:c r="FAZ9" s="15"/>
      <x:c r="FBA9" s="15"/>
      <x:c r="FBB9" s="15"/>
      <x:c r="FBC9" s="15"/>
      <x:c r="FBD9" s="15"/>
      <x:c r="FBE9" s="15"/>
      <x:c r="FBF9" s="15"/>
      <x:c r="FBG9" s="15"/>
      <x:c r="FBH9" s="15"/>
      <x:c r="FBI9" s="15"/>
      <x:c r="FBJ9" s="15"/>
      <x:c r="FBK9" s="15"/>
      <x:c r="FBL9" s="15"/>
      <x:c r="FBM9" s="15"/>
      <x:c r="FBN9" s="15"/>
      <x:c r="FBO9" s="15"/>
      <x:c r="FBP9" s="15"/>
      <x:c r="FBQ9" s="15"/>
      <x:c r="FBR9" s="15"/>
      <x:c r="FBS9" s="15"/>
      <x:c r="FBT9" s="15"/>
      <x:c r="FBU9" s="15"/>
      <x:c r="FBV9" s="15"/>
      <x:c r="FBW9" s="15"/>
      <x:c r="FBX9" s="15"/>
      <x:c r="FBY9" s="15"/>
      <x:c r="FBZ9" s="15"/>
      <x:c r="FCA9" s="15"/>
      <x:c r="FCB9" s="15"/>
      <x:c r="FCC9" s="15"/>
      <x:c r="FCD9" s="15"/>
      <x:c r="FCE9" s="15"/>
      <x:c r="FCF9" s="15"/>
      <x:c r="FCG9" s="15"/>
      <x:c r="FCH9" s="15"/>
      <x:c r="FCI9" s="15"/>
      <x:c r="FCJ9" s="15"/>
      <x:c r="FCK9" s="15"/>
      <x:c r="FCL9" s="15"/>
      <x:c r="FCM9" s="15"/>
      <x:c r="FCN9" s="15"/>
      <x:c r="FCO9" s="15"/>
      <x:c r="FCP9" s="15"/>
      <x:c r="FCQ9" s="15"/>
      <x:c r="FCR9" s="15"/>
      <x:c r="FCS9" s="15"/>
      <x:c r="FCT9" s="15"/>
      <x:c r="FCU9" s="15"/>
      <x:c r="FCV9" s="15"/>
      <x:c r="FCW9" s="15"/>
      <x:c r="FCX9" s="15"/>
      <x:c r="FCY9" s="15"/>
      <x:c r="FCZ9" s="15"/>
      <x:c r="FDA9" s="15"/>
      <x:c r="FDB9" s="15"/>
      <x:c r="FDC9" s="15"/>
      <x:c r="FDD9" s="15"/>
      <x:c r="FDE9" s="15"/>
      <x:c r="FDF9" s="15"/>
      <x:c r="FDG9" s="15"/>
      <x:c r="FDH9" s="15"/>
      <x:c r="FDI9" s="15"/>
      <x:c r="FDJ9" s="15"/>
      <x:c r="FDK9" s="15"/>
      <x:c r="FDL9" s="15"/>
      <x:c r="FDM9" s="15"/>
      <x:c r="FDN9" s="15"/>
      <x:c r="FDO9" s="15"/>
      <x:c r="FDP9" s="15"/>
      <x:c r="FDQ9" s="15"/>
      <x:c r="FDR9" s="15"/>
      <x:c r="FDS9" s="15"/>
      <x:c r="FDT9" s="15"/>
      <x:c r="FDU9" s="15"/>
      <x:c r="FDV9" s="15"/>
      <x:c r="FDW9" s="15"/>
      <x:c r="FDX9" s="15"/>
      <x:c r="FDY9" s="15"/>
      <x:c r="FDZ9" s="15"/>
      <x:c r="FEA9" s="15"/>
      <x:c r="FEB9" s="15"/>
      <x:c r="FEC9" s="15"/>
      <x:c r="FED9" s="15"/>
      <x:c r="FEE9" s="15"/>
      <x:c r="FEF9" s="15"/>
      <x:c r="FEG9" s="15"/>
      <x:c r="FEH9" s="15"/>
      <x:c r="FEI9" s="15"/>
      <x:c r="FEJ9" s="15"/>
      <x:c r="FEK9" s="15"/>
      <x:c r="FEL9" s="15"/>
      <x:c r="FEM9" s="15"/>
      <x:c r="FEN9" s="15"/>
      <x:c r="FEO9" s="15"/>
      <x:c r="FEP9" s="15"/>
      <x:c r="FEQ9" s="15"/>
      <x:c r="FER9" s="15"/>
      <x:c r="FES9" s="15"/>
      <x:c r="FET9" s="15"/>
      <x:c r="FEU9" s="15"/>
      <x:c r="FEV9" s="15"/>
      <x:c r="FEW9" s="15"/>
      <x:c r="FEX9" s="15"/>
      <x:c r="FEY9" s="15"/>
      <x:c r="FEZ9" s="15"/>
      <x:c r="FFA9" s="15"/>
      <x:c r="FFB9" s="15"/>
      <x:c r="FFC9" s="15"/>
      <x:c r="FFD9" s="15"/>
      <x:c r="FFE9" s="15"/>
      <x:c r="FFF9" s="15"/>
      <x:c r="FFG9" s="15"/>
      <x:c r="FFH9" s="15"/>
      <x:c r="FFI9" s="15"/>
      <x:c r="FFJ9" s="15"/>
      <x:c r="FFK9" s="15"/>
      <x:c r="FFL9" s="15"/>
      <x:c r="FFM9" s="15"/>
      <x:c r="FFN9" s="15"/>
      <x:c r="FFO9" s="15"/>
      <x:c r="FFP9" s="15"/>
      <x:c r="FFQ9" s="15"/>
      <x:c r="FFR9" s="15"/>
      <x:c r="FFS9" s="15"/>
      <x:c r="FFT9" s="15"/>
      <x:c r="FFU9" s="15"/>
      <x:c r="FFV9" s="15"/>
      <x:c r="FFW9" s="15"/>
      <x:c r="FFX9" s="15"/>
      <x:c r="FFY9" s="15"/>
      <x:c r="FFZ9" s="15"/>
      <x:c r="FGA9" s="15"/>
      <x:c r="FGB9" s="15"/>
      <x:c r="FGC9" s="15"/>
      <x:c r="FGD9" s="15"/>
      <x:c r="FGE9" s="15"/>
      <x:c r="FGF9" s="15"/>
      <x:c r="FGG9" s="15"/>
      <x:c r="FGH9" s="15"/>
      <x:c r="FGI9" s="15"/>
      <x:c r="FGJ9" s="15"/>
      <x:c r="FGK9" s="15"/>
      <x:c r="FGL9" s="15"/>
      <x:c r="FGM9" s="15"/>
      <x:c r="FGN9" s="15"/>
      <x:c r="FGO9" s="15"/>
      <x:c r="FGP9" s="15"/>
      <x:c r="FGQ9" s="15"/>
      <x:c r="FGR9" s="15"/>
      <x:c r="FGS9" s="15"/>
      <x:c r="FGT9" s="15"/>
      <x:c r="FGU9" s="15"/>
      <x:c r="FGV9" s="15"/>
      <x:c r="FGW9" s="15"/>
      <x:c r="FGX9" s="15"/>
      <x:c r="FGY9" s="15"/>
      <x:c r="FGZ9" s="15"/>
      <x:c r="FHA9" s="15"/>
      <x:c r="FHB9" s="15"/>
      <x:c r="FHC9" s="15"/>
      <x:c r="FHD9" s="15"/>
      <x:c r="FHE9" s="15"/>
      <x:c r="FHF9" s="15"/>
      <x:c r="FHG9" s="15"/>
      <x:c r="FHH9" s="15"/>
      <x:c r="FHI9" s="15"/>
      <x:c r="FHJ9" s="15"/>
      <x:c r="FHK9" s="15"/>
      <x:c r="FHL9" s="15"/>
      <x:c r="FHM9" s="15"/>
      <x:c r="FHN9" s="15"/>
      <x:c r="FHO9" s="15"/>
      <x:c r="FHP9" s="15"/>
      <x:c r="FHQ9" s="15"/>
      <x:c r="FHR9" s="15"/>
      <x:c r="FHS9" s="15"/>
      <x:c r="FHT9" s="15"/>
      <x:c r="FHU9" s="15"/>
      <x:c r="FHV9" s="15"/>
      <x:c r="FHW9" s="15"/>
      <x:c r="FHX9" s="15"/>
      <x:c r="FHY9" s="15"/>
      <x:c r="FHZ9" s="15"/>
      <x:c r="FIA9" s="15"/>
      <x:c r="FIB9" s="15"/>
      <x:c r="FIC9" s="15"/>
      <x:c r="FID9" s="15"/>
      <x:c r="FIE9" s="15"/>
      <x:c r="FIF9" s="15"/>
      <x:c r="FIG9" s="15"/>
      <x:c r="FIH9" s="15"/>
      <x:c r="FII9" s="15"/>
      <x:c r="FIJ9" s="15"/>
      <x:c r="FIK9" s="15"/>
      <x:c r="FIL9" s="15"/>
      <x:c r="FIM9" s="15"/>
      <x:c r="FIN9" s="15"/>
      <x:c r="FIO9" s="15"/>
      <x:c r="FIP9" s="15"/>
      <x:c r="FIQ9" s="15"/>
      <x:c r="FIR9" s="15"/>
      <x:c r="FIS9" s="15"/>
      <x:c r="FIT9" s="15"/>
      <x:c r="FIU9" s="15"/>
      <x:c r="FIV9" s="15"/>
      <x:c r="FIW9" s="15"/>
      <x:c r="FIX9" s="15"/>
      <x:c r="FIY9" s="15"/>
      <x:c r="FIZ9" s="15"/>
      <x:c r="FJA9" s="15"/>
      <x:c r="FJB9" s="15"/>
      <x:c r="FJC9" s="15"/>
      <x:c r="FJD9" s="15"/>
      <x:c r="FJE9" s="15"/>
      <x:c r="FJF9" s="15"/>
      <x:c r="FJG9" s="15"/>
      <x:c r="FJH9" s="15"/>
      <x:c r="FJI9" s="15"/>
      <x:c r="FJJ9" s="15"/>
      <x:c r="FJK9" s="15"/>
      <x:c r="FJL9" s="15"/>
      <x:c r="FJM9" s="15"/>
      <x:c r="FJN9" s="15"/>
      <x:c r="FJO9" s="15"/>
      <x:c r="FJP9" s="15"/>
      <x:c r="FJQ9" s="15"/>
      <x:c r="FJR9" s="15"/>
      <x:c r="FJS9" s="15"/>
      <x:c r="FJT9" s="15"/>
      <x:c r="FJU9" s="15"/>
      <x:c r="FJV9" s="15"/>
      <x:c r="FJW9" s="15"/>
      <x:c r="FJX9" s="15"/>
      <x:c r="FJY9" s="15"/>
      <x:c r="FJZ9" s="15"/>
      <x:c r="FKA9" s="15"/>
      <x:c r="FKB9" s="15"/>
      <x:c r="FKC9" s="15"/>
      <x:c r="FKD9" s="15"/>
      <x:c r="FKE9" s="15"/>
      <x:c r="FKF9" s="15"/>
      <x:c r="FKG9" s="15"/>
      <x:c r="FKH9" s="15"/>
      <x:c r="FKI9" s="15"/>
      <x:c r="FKJ9" s="15"/>
      <x:c r="FKK9" s="15"/>
      <x:c r="FKL9" s="15"/>
      <x:c r="FKM9" s="15"/>
      <x:c r="FKN9" s="15"/>
      <x:c r="FKO9" s="15"/>
      <x:c r="FKP9" s="15"/>
      <x:c r="FKQ9" s="15"/>
      <x:c r="FKR9" s="15"/>
      <x:c r="FKS9" s="15"/>
      <x:c r="FKT9" s="15"/>
      <x:c r="FKU9" s="15"/>
      <x:c r="FKV9" s="15"/>
      <x:c r="FKW9" s="15"/>
      <x:c r="FKX9" s="15"/>
      <x:c r="FKY9" s="15"/>
      <x:c r="FKZ9" s="15"/>
      <x:c r="FLA9" s="15"/>
      <x:c r="FLB9" s="15"/>
      <x:c r="FLC9" s="15"/>
      <x:c r="FLD9" s="15"/>
      <x:c r="FLE9" s="15"/>
      <x:c r="FLF9" s="15"/>
      <x:c r="FLG9" s="15"/>
      <x:c r="FLH9" s="15"/>
      <x:c r="FLI9" s="15"/>
      <x:c r="FLJ9" s="15"/>
      <x:c r="FLK9" s="15"/>
      <x:c r="FLL9" s="15"/>
      <x:c r="FLM9" s="15"/>
      <x:c r="FLN9" s="15"/>
      <x:c r="FLO9" s="15"/>
      <x:c r="FLP9" s="15"/>
      <x:c r="FLQ9" s="15"/>
      <x:c r="FLR9" s="15"/>
      <x:c r="FLS9" s="15"/>
      <x:c r="FLT9" s="15"/>
      <x:c r="FLU9" s="15"/>
      <x:c r="FLV9" s="15"/>
      <x:c r="FLW9" s="15"/>
      <x:c r="FLX9" s="15"/>
      <x:c r="FLY9" s="15"/>
      <x:c r="FLZ9" s="15"/>
      <x:c r="FMA9" s="15"/>
      <x:c r="FMB9" s="15"/>
      <x:c r="FMC9" s="15"/>
      <x:c r="FMD9" s="15"/>
      <x:c r="FME9" s="15"/>
      <x:c r="FMF9" s="15"/>
      <x:c r="FMG9" s="15"/>
      <x:c r="FMH9" s="15"/>
      <x:c r="FMI9" s="15"/>
      <x:c r="FMJ9" s="15"/>
      <x:c r="FMK9" s="15"/>
      <x:c r="FML9" s="15"/>
      <x:c r="FMM9" s="15"/>
      <x:c r="FMN9" s="15"/>
      <x:c r="FMO9" s="15"/>
      <x:c r="FMP9" s="15"/>
      <x:c r="FMQ9" s="15"/>
      <x:c r="FMR9" s="15"/>
      <x:c r="FMS9" s="15"/>
      <x:c r="FMT9" s="15"/>
      <x:c r="FMU9" s="15"/>
      <x:c r="FMV9" s="15"/>
      <x:c r="FMW9" s="15"/>
      <x:c r="FMX9" s="15"/>
      <x:c r="FMY9" s="15"/>
      <x:c r="FMZ9" s="15"/>
      <x:c r="FNA9" s="15"/>
      <x:c r="FNB9" s="15"/>
      <x:c r="FNC9" s="15"/>
      <x:c r="FND9" s="15"/>
      <x:c r="FNE9" s="15"/>
      <x:c r="FNF9" s="15"/>
      <x:c r="FNG9" s="15"/>
      <x:c r="FNH9" s="15"/>
      <x:c r="FNI9" s="15"/>
      <x:c r="FNJ9" s="15"/>
      <x:c r="FNK9" s="15"/>
      <x:c r="FNL9" s="15"/>
      <x:c r="FNM9" s="15"/>
      <x:c r="FNN9" s="15"/>
      <x:c r="FNO9" s="15"/>
      <x:c r="FNP9" s="15"/>
      <x:c r="FNQ9" s="15"/>
      <x:c r="FNR9" s="15"/>
      <x:c r="FNS9" s="15"/>
      <x:c r="FNT9" s="15"/>
      <x:c r="FNU9" s="15"/>
      <x:c r="FNV9" s="15"/>
      <x:c r="FNW9" s="15"/>
      <x:c r="FNX9" s="15"/>
      <x:c r="FNY9" s="15"/>
      <x:c r="FNZ9" s="15"/>
      <x:c r="FOA9" s="15"/>
      <x:c r="FOB9" s="15"/>
      <x:c r="FOC9" s="15"/>
      <x:c r="FOD9" s="15"/>
      <x:c r="FOE9" s="15"/>
      <x:c r="FOF9" s="15"/>
      <x:c r="FOG9" s="15"/>
      <x:c r="FOH9" s="15"/>
      <x:c r="FOI9" s="15"/>
      <x:c r="FOJ9" s="15"/>
      <x:c r="FOK9" s="15"/>
      <x:c r="FOL9" s="15"/>
      <x:c r="FOM9" s="15"/>
      <x:c r="FON9" s="15"/>
      <x:c r="FOO9" s="15"/>
      <x:c r="FOP9" s="15"/>
      <x:c r="FOQ9" s="15"/>
      <x:c r="FOR9" s="15"/>
      <x:c r="FOS9" s="15"/>
      <x:c r="FOT9" s="15"/>
      <x:c r="FOU9" s="15"/>
      <x:c r="FOV9" s="15"/>
      <x:c r="FOW9" s="15"/>
      <x:c r="FOX9" s="15"/>
      <x:c r="FOY9" s="15"/>
      <x:c r="FOZ9" s="15"/>
      <x:c r="FPA9" s="15"/>
      <x:c r="FPB9" s="15"/>
      <x:c r="FPC9" s="15"/>
      <x:c r="FPD9" s="15"/>
      <x:c r="FPE9" s="15"/>
      <x:c r="FPF9" s="15"/>
      <x:c r="FPG9" s="15"/>
      <x:c r="FPH9" s="15"/>
      <x:c r="FPI9" s="15"/>
      <x:c r="FPJ9" s="15"/>
      <x:c r="FPK9" s="15"/>
      <x:c r="FPL9" s="15"/>
      <x:c r="FPM9" s="15"/>
      <x:c r="FPN9" s="15"/>
      <x:c r="FPO9" s="15"/>
      <x:c r="FPP9" s="15"/>
      <x:c r="FPQ9" s="15"/>
      <x:c r="FPR9" s="15"/>
      <x:c r="FPS9" s="15"/>
      <x:c r="FPT9" s="15"/>
      <x:c r="FPU9" s="15"/>
      <x:c r="FPV9" s="15"/>
      <x:c r="FPW9" s="15"/>
      <x:c r="FPX9" s="15"/>
      <x:c r="FPY9" s="15"/>
      <x:c r="FPZ9" s="15"/>
      <x:c r="FQA9" s="15"/>
      <x:c r="FQB9" s="15"/>
      <x:c r="FQC9" s="15"/>
      <x:c r="FQD9" s="15"/>
      <x:c r="FQE9" s="15"/>
      <x:c r="FQF9" s="15"/>
      <x:c r="FQG9" s="15"/>
      <x:c r="FQH9" s="15"/>
      <x:c r="FQI9" s="15"/>
      <x:c r="FQJ9" s="15"/>
      <x:c r="FQK9" s="15"/>
      <x:c r="FQL9" s="15"/>
      <x:c r="FQM9" s="15"/>
      <x:c r="FQN9" s="15"/>
      <x:c r="FQO9" s="15"/>
      <x:c r="FQP9" s="15"/>
      <x:c r="FQQ9" s="15"/>
      <x:c r="FQR9" s="15"/>
      <x:c r="FQS9" s="15"/>
      <x:c r="FQT9" s="15"/>
      <x:c r="FQU9" s="15"/>
      <x:c r="FQV9" s="15"/>
      <x:c r="FQW9" s="15"/>
      <x:c r="FQX9" s="15"/>
      <x:c r="FQY9" s="15"/>
      <x:c r="FQZ9" s="15"/>
      <x:c r="FRA9" s="15"/>
      <x:c r="FRB9" s="15"/>
      <x:c r="FRC9" s="15"/>
      <x:c r="FRD9" s="15"/>
      <x:c r="FRE9" s="15"/>
      <x:c r="FRF9" s="15"/>
      <x:c r="FRG9" s="15"/>
      <x:c r="FRH9" s="15"/>
      <x:c r="FRI9" s="15"/>
      <x:c r="FRJ9" s="15"/>
      <x:c r="FRK9" s="15"/>
      <x:c r="FRL9" s="15"/>
      <x:c r="FRM9" s="15"/>
      <x:c r="FRN9" s="15"/>
      <x:c r="FRO9" s="15"/>
      <x:c r="FRP9" s="15"/>
      <x:c r="FRQ9" s="15"/>
      <x:c r="FRR9" s="15"/>
      <x:c r="FRS9" s="15"/>
      <x:c r="FRT9" s="15"/>
      <x:c r="FRU9" s="15"/>
      <x:c r="FRV9" s="15"/>
      <x:c r="FRW9" s="15"/>
      <x:c r="FRX9" s="15"/>
      <x:c r="FRY9" s="15"/>
      <x:c r="FRZ9" s="15"/>
      <x:c r="FSA9" s="15"/>
      <x:c r="FSB9" s="15"/>
      <x:c r="FSC9" s="15"/>
      <x:c r="FSD9" s="15"/>
      <x:c r="FSE9" s="15"/>
      <x:c r="FSF9" s="15"/>
      <x:c r="FSG9" s="15"/>
      <x:c r="FSH9" s="15"/>
      <x:c r="FSI9" s="15"/>
      <x:c r="FSJ9" s="15"/>
      <x:c r="FSK9" s="15"/>
      <x:c r="FSL9" s="15"/>
      <x:c r="FSM9" s="15"/>
      <x:c r="FSN9" s="15"/>
      <x:c r="FSO9" s="15"/>
      <x:c r="FSP9" s="15"/>
      <x:c r="FSQ9" s="15"/>
      <x:c r="FSR9" s="15"/>
      <x:c r="FSS9" s="15"/>
      <x:c r="FST9" s="15"/>
      <x:c r="FSU9" s="15"/>
      <x:c r="FSV9" s="15"/>
      <x:c r="FSW9" s="15"/>
      <x:c r="FSX9" s="15"/>
      <x:c r="FSY9" s="15"/>
      <x:c r="FSZ9" s="15"/>
      <x:c r="FTA9" s="15"/>
      <x:c r="FTB9" s="15"/>
      <x:c r="FTC9" s="15"/>
      <x:c r="FTD9" s="15"/>
      <x:c r="FTE9" s="15"/>
      <x:c r="FTF9" s="15"/>
      <x:c r="FTG9" s="15"/>
      <x:c r="FTH9" s="15"/>
      <x:c r="FTI9" s="15"/>
      <x:c r="FTJ9" s="15"/>
      <x:c r="FTK9" s="15"/>
      <x:c r="FTL9" s="15"/>
      <x:c r="FTM9" s="15"/>
      <x:c r="FTN9" s="15"/>
      <x:c r="FTO9" s="15"/>
      <x:c r="FTP9" s="15"/>
      <x:c r="FTQ9" s="15"/>
      <x:c r="FTR9" s="15"/>
      <x:c r="FTS9" s="15"/>
      <x:c r="FTT9" s="15"/>
      <x:c r="FTU9" s="15"/>
      <x:c r="FTV9" s="15"/>
      <x:c r="FTW9" s="15"/>
      <x:c r="FTX9" s="15"/>
      <x:c r="FTY9" s="15"/>
      <x:c r="FTZ9" s="15"/>
      <x:c r="FUA9" s="15"/>
      <x:c r="FUB9" s="15"/>
      <x:c r="FUC9" s="15"/>
      <x:c r="FUD9" s="15"/>
      <x:c r="FUE9" s="15"/>
      <x:c r="FUF9" s="15"/>
      <x:c r="FUG9" s="15"/>
      <x:c r="FUH9" s="15"/>
      <x:c r="FUI9" s="15"/>
      <x:c r="FUJ9" s="15"/>
      <x:c r="FUK9" s="15"/>
      <x:c r="FUL9" s="15"/>
      <x:c r="FUM9" s="15"/>
      <x:c r="FUN9" s="15"/>
      <x:c r="FUO9" s="15"/>
      <x:c r="FUP9" s="15"/>
      <x:c r="FUQ9" s="15"/>
      <x:c r="FUR9" s="15"/>
      <x:c r="FUS9" s="15"/>
      <x:c r="FUT9" s="15"/>
      <x:c r="FUU9" s="15"/>
      <x:c r="FUV9" s="15"/>
      <x:c r="FUW9" s="15"/>
      <x:c r="FUX9" s="15"/>
      <x:c r="FUY9" s="15"/>
      <x:c r="FUZ9" s="15"/>
      <x:c r="FVA9" s="15"/>
      <x:c r="FVB9" s="15"/>
      <x:c r="FVC9" s="15"/>
      <x:c r="FVD9" s="15"/>
      <x:c r="FVE9" s="15"/>
      <x:c r="FVF9" s="15"/>
      <x:c r="FVG9" s="15"/>
      <x:c r="FVH9" s="15"/>
      <x:c r="FVI9" s="15"/>
      <x:c r="FVJ9" s="15"/>
      <x:c r="FVK9" s="15"/>
      <x:c r="FVL9" s="15"/>
      <x:c r="FVM9" s="15"/>
      <x:c r="FVN9" s="15"/>
      <x:c r="FVO9" s="15"/>
      <x:c r="FVP9" s="15"/>
      <x:c r="FVQ9" s="15"/>
      <x:c r="FVR9" s="15"/>
      <x:c r="FVS9" s="15"/>
      <x:c r="FVT9" s="15"/>
      <x:c r="FVU9" s="15"/>
      <x:c r="FVV9" s="15"/>
      <x:c r="FVW9" s="15"/>
      <x:c r="FVX9" s="15"/>
      <x:c r="FVY9" s="15"/>
      <x:c r="FVZ9" s="15"/>
      <x:c r="FWA9" s="15"/>
      <x:c r="FWB9" s="15"/>
      <x:c r="FWC9" s="15"/>
      <x:c r="FWD9" s="15"/>
      <x:c r="FWE9" s="15"/>
      <x:c r="FWF9" s="15"/>
      <x:c r="FWG9" s="15"/>
      <x:c r="FWH9" s="15"/>
      <x:c r="FWI9" s="15"/>
      <x:c r="FWJ9" s="15"/>
      <x:c r="FWK9" s="15"/>
      <x:c r="FWL9" s="15"/>
      <x:c r="FWM9" s="15"/>
      <x:c r="FWN9" s="15"/>
      <x:c r="FWO9" s="15"/>
      <x:c r="FWP9" s="15"/>
      <x:c r="FWQ9" s="15"/>
      <x:c r="FWR9" s="15"/>
      <x:c r="FWS9" s="15"/>
      <x:c r="FWT9" s="15"/>
      <x:c r="FWU9" s="15"/>
      <x:c r="FWV9" s="15"/>
      <x:c r="FWW9" s="15"/>
      <x:c r="FWX9" s="15"/>
      <x:c r="FWY9" s="15"/>
      <x:c r="FWZ9" s="15"/>
      <x:c r="FXA9" s="15"/>
      <x:c r="FXB9" s="15"/>
      <x:c r="FXC9" s="15"/>
      <x:c r="FXD9" s="15"/>
      <x:c r="FXE9" s="15"/>
      <x:c r="FXF9" s="15"/>
      <x:c r="FXG9" s="15"/>
      <x:c r="FXH9" s="15"/>
      <x:c r="FXI9" s="15"/>
      <x:c r="FXJ9" s="15"/>
      <x:c r="FXK9" s="15"/>
      <x:c r="FXL9" s="15"/>
      <x:c r="FXM9" s="15"/>
      <x:c r="FXN9" s="15"/>
      <x:c r="FXO9" s="15"/>
      <x:c r="FXP9" s="15"/>
      <x:c r="FXQ9" s="15"/>
      <x:c r="FXR9" s="15"/>
      <x:c r="FXS9" s="15"/>
      <x:c r="FXT9" s="15"/>
      <x:c r="FXU9" s="15"/>
      <x:c r="FXV9" s="15"/>
      <x:c r="FXW9" s="15"/>
      <x:c r="FXX9" s="15"/>
      <x:c r="FXY9" s="15"/>
      <x:c r="FXZ9" s="15"/>
      <x:c r="FYA9" s="15"/>
      <x:c r="FYB9" s="15"/>
      <x:c r="FYC9" s="15"/>
      <x:c r="FYD9" s="15"/>
      <x:c r="FYE9" s="15"/>
      <x:c r="FYF9" s="15"/>
      <x:c r="FYG9" s="15"/>
      <x:c r="FYH9" s="15"/>
      <x:c r="FYI9" s="15"/>
      <x:c r="FYJ9" s="15"/>
      <x:c r="FYK9" s="15"/>
      <x:c r="FYL9" s="15"/>
      <x:c r="FYM9" s="15"/>
      <x:c r="FYN9" s="15"/>
      <x:c r="FYO9" s="15"/>
      <x:c r="FYP9" s="15"/>
      <x:c r="FYQ9" s="15"/>
      <x:c r="FYR9" s="15"/>
      <x:c r="FYS9" s="15"/>
      <x:c r="FYT9" s="15"/>
      <x:c r="FYU9" s="15"/>
      <x:c r="FYV9" s="15"/>
      <x:c r="FYW9" s="15"/>
      <x:c r="FYX9" s="15"/>
      <x:c r="FYY9" s="15"/>
      <x:c r="FYZ9" s="15"/>
      <x:c r="FZA9" s="15"/>
      <x:c r="FZB9" s="15"/>
      <x:c r="FZC9" s="15"/>
      <x:c r="FZD9" s="15"/>
      <x:c r="FZE9" s="15"/>
      <x:c r="FZF9" s="15"/>
      <x:c r="FZG9" s="15"/>
      <x:c r="FZH9" s="15"/>
      <x:c r="FZI9" s="15"/>
      <x:c r="FZJ9" s="15"/>
      <x:c r="FZK9" s="15"/>
      <x:c r="FZL9" s="15"/>
      <x:c r="FZM9" s="15"/>
      <x:c r="FZN9" s="15"/>
      <x:c r="FZO9" s="15"/>
      <x:c r="FZP9" s="15"/>
      <x:c r="FZQ9" s="15"/>
      <x:c r="FZR9" s="15"/>
      <x:c r="FZS9" s="15"/>
      <x:c r="FZT9" s="15"/>
      <x:c r="FZU9" s="15"/>
      <x:c r="FZV9" s="15"/>
      <x:c r="FZW9" s="15"/>
      <x:c r="FZX9" s="15"/>
      <x:c r="FZY9" s="15"/>
      <x:c r="FZZ9" s="15"/>
      <x:c r="GAA9" s="15"/>
      <x:c r="GAB9" s="15"/>
      <x:c r="GAC9" s="15"/>
      <x:c r="GAD9" s="15"/>
      <x:c r="GAE9" s="15"/>
      <x:c r="GAF9" s="15"/>
      <x:c r="GAG9" s="15"/>
      <x:c r="GAH9" s="15"/>
      <x:c r="GAI9" s="15"/>
      <x:c r="GAJ9" s="15"/>
      <x:c r="GAK9" s="15"/>
      <x:c r="GAL9" s="15"/>
      <x:c r="GAM9" s="15"/>
      <x:c r="GAN9" s="15"/>
      <x:c r="GAO9" s="15"/>
      <x:c r="GAP9" s="15"/>
      <x:c r="GAQ9" s="15"/>
      <x:c r="GAR9" s="15"/>
      <x:c r="GAS9" s="15"/>
      <x:c r="GAT9" s="15"/>
      <x:c r="GAU9" s="15"/>
      <x:c r="GAV9" s="15"/>
      <x:c r="GAW9" s="15"/>
      <x:c r="GAX9" s="15"/>
      <x:c r="GAY9" s="15"/>
      <x:c r="GAZ9" s="15"/>
      <x:c r="GBA9" s="15"/>
      <x:c r="GBB9" s="15"/>
      <x:c r="GBC9" s="15"/>
      <x:c r="GBD9" s="15"/>
      <x:c r="GBE9" s="15"/>
      <x:c r="GBF9" s="15"/>
      <x:c r="GBG9" s="15"/>
      <x:c r="GBH9" s="15"/>
      <x:c r="GBI9" s="15"/>
      <x:c r="GBJ9" s="15"/>
      <x:c r="GBK9" s="15"/>
      <x:c r="GBL9" s="15"/>
      <x:c r="GBM9" s="15"/>
      <x:c r="GBN9" s="15"/>
      <x:c r="GBO9" s="15"/>
      <x:c r="GBP9" s="15"/>
      <x:c r="GBQ9" s="15"/>
      <x:c r="GBR9" s="15"/>
      <x:c r="GBS9" s="15"/>
      <x:c r="GBT9" s="15"/>
      <x:c r="GBU9" s="15"/>
      <x:c r="GBV9" s="15"/>
      <x:c r="GBW9" s="15"/>
      <x:c r="GBX9" s="15"/>
      <x:c r="GBY9" s="15"/>
      <x:c r="GBZ9" s="15"/>
      <x:c r="GCA9" s="15"/>
      <x:c r="GCB9" s="15"/>
      <x:c r="GCC9" s="15"/>
      <x:c r="GCD9" s="15"/>
      <x:c r="GCE9" s="15"/>
      <x:c r="GCF9" s="15"/>
      <x:c r="GCG9" s="15"/>
      <x:c r="GCH9" s="15"/>
      <x:c r="GCI9" s="15"/>
      <x:c r="GCJ9" s="15"/>
      <x:c r="GCK9" s="15"/>
      <x:c r="GCL9" s="15"/>
      <x:c r="GCM9" s="15"/>
      <x:c r="GCN9" s="15"/>
      <x:c r="GCO9" s="15"/>
      <x:c r="GCP9" s="15"/>
      <x:c r="GCQ9" s="15"/>
      <x:c r="GCR9" s="15"/>
      <x:c r="GCS9" s="15"/>
      <x:c r="GCT9" s="15"/>
      <x:c r="GCU9" s="15"/>
      <x:c r="GCV9" s="15"/>
      <x:c r="GCW9" s="15"/>
      <x:c r="GCX9" s="15"/>
      <x:c r="GCY9" s="15"/>
      <x:c r="GCZ9" s="15"/>
      <x:c r="GDA9" s="15"/>
      <x:c r="GDB9" s="15"/>
      <x:c r="GDC9" s="15"/>
      <x:c r="GDD9" s="15"/>
      <x:c r="GDE9" s="15"/>
      <x:c r="GDF9" s="15"/>
      <x:c r="GDG9" s="15"/>
      <x:c r="GDH9" s="15"/>
      <x:c r="GDI9" s="15"/>
      <x:c r="GDJ9" s="15"/>
      <x:c r="GDK9" s="15"/>
      <x:c r="GDL9" s="15"/>
      <x:c r="GDM9" s="15"/>
      <x:c r="GDN9" s="15"/>
      <x:c r="GDO9" s="15"/>
      <x:c r="GDP9" s="15"/>
      <x:c r="GDQ9" s="15"/>
      <x:c r="GDR9" s="15"/>
      <x:c r="GDS9" s="15"/>
      <x:c r="GDT9" s="15"/>
      <x:c r="GDU9" s="15"/>
      <x:c r="GDV9" s="15"/>
      <x:c r="GDW9" s="15"/>
      <x:c r="GDX9" s="15"/>
      <x:c r="GDY9" s="15"/>
      <x:c r="GDZ9" s="15"/>
      <x:c r="GEA9" s="15"/>
      <x:c r="GEB9" s="15"/>
      <x:c r="GEC9" s="15"/>
      <x:c r="GED9" s="15"/>
      <x:c r="GEE9" s="15"/>
      <x:c r="GEF9" s="15"/>
      <x:c r="GEG9" s="15"/>
      <x:c r="GEH9" s="15"/>
      <x:c r="GEI9" s="15"/>
      <x:c r="GEJ9" s="15"/>
      <x:c r="GEK9" s="15"/>
      <x:c r="GEL9" s="15"/>
      <x:c r="GEM9" s="15"/>
      <x:c r="GEN9" s="15"/>
      <x:c r="GEO9" s="15"/>
      <x:c r="GEP9" s="15"/>
      <x:c r="GEQ9" s="15"/>
      <x:c r="GER9" s="15"/>
      <x:c r="GES9" s="15"/>
      <x:c r="GET9" s="15"/>
      <x:c r="GEU9" s="15"/>
      <x:c r="GEV9" s="15"/>
      <x:c r="GEW9" s="15"/>
      <x:c r="GEX9" s="15"/>
      <x:c r="GEY9" s="15"/>
      <x:c r="GEZ9" s="15"/>
      <x:c r="GFA9" s="15"/>
      <x:c r="GFB9" s="15"/>
      <x:c r="GFC9" s="15"/>
      <x:c r="GFD9" s="15"/>
      <x:c r="GFE9" s="15"/>
      <x:c r="GFF9" s="15"/>
      <x:c r="GFG9" s="15"/>
      <x:c r="GFH9" s="15"/>
      <x:c r="GFI9" s="15"/>
      <x:c r="GFJ9" s="15"/>
      <x:c r="GFK9" s="15"/>
      <x:c r="GFL9" s="15"/>
      <x:c r="GFM9" s="15"/>
      <x:c r="GFN9" s="15"/>
      <x:c r="GFO9" s="15"/>
      <x:c r="GFP9" s="15"/>
      <x:c r="GFQ9" s="15"/>
      <x:c r="GFR9" s="15"/>
      <x:c r="GFS9" s="15"/>
      <x:c r="GFT9" s="15"/>
      <x:c r="GFU9" s="15"/>
      <x:c r="GFV9" s="15"/>
      <x:c r="GFW9" s="15"/>
      <x:c r="GFX9" s="15"/>
      <x:c r="GFY9" s="15"/>
      <x:c r="GFZ9" s="15"/>
      <x:c r="GGA9" s="15"/>
      <x:c r="GGB9" s="15"/>
      <x:c r="GGC9" s="15"/>
      <x:c r="GGD9" s="15"/>
      <x:c r="GGE9" s="15"/>
      <x:c r="GGF9" s="15"/>
      <x:c r="GGG9" s="15"/>
      <x:c r="GGH9" s="15"/>
      <x:c r="GGI9" s="15"/>
      <x:c r="GGJ9" s="15"/>
      <x:c r="GGK9" s="15"/>
      <x:c r="GGL9" s="15"/>
      <x:c r="GGM9" s="15"/>
      <x:c r="GGN9" s="15"/>
      <x:c r="GGO9" s="15"/>
      <x:c r="GGP9" s="15"/>
      <x:c r="GGQ9" s="15"/>
      <x:c r="GGR9" s="15"/>
      <x:c r="GGS9" s="15"/>
      <x:c r="GGT9" s="15"/>
      <x:c r="GGU9" s="15"/>
      <x:c r="GGV9" s="15"/>
      <x:c r="GGW9" s="15"/>
      <x:c r="GGX9" s="15"/>
      <x:c r="GGY9" s="15"/>
      <x:c r="GGZ9" s="15"/>
      <x:c r="GHA9" s="15"/>
      <x:c r="GHB9" s="15"/>
      <x:c r="GHC9" s="15"/>
      <x:c r="GHD9" s="15"/>
      <x:c r="GHE9" s="15"/>
      <x:c r="GHF9" s="15"/>
      <x:c r="GHG9" s="15"/>
      <x:c r="GHH9" s="15"/>
      <x:c r="GHI9" s="15"/>
      <x:c r="GHJ9" s="15"/>
      <x:c r="GHK9" s="15"/>
      <x:c r="GHL9" s="15"/>
      <x:c r="GHM9" s="15"/>
      <x:c r="GHN9" s="15"/>
      <x:c r="GHO9" s="15"/>
      <x:c r="GHP9" s="15"/>
      <x:c r="GHQ9" s="15"/>
      <x:c r="GHR9" s="15"/>
      <x:c r="GHS9" s="15"/>
      <x:c r="GHT9" s="15"/>
      <x:c r="GHU9" s="15"/>
      <x:c r="GHV9" s="15"/>
      <x:c r="GHW9" s="15"/>
      <x:c r="GHX9" s="15"/>
      <x:c r="GHY9" s="15"/>
      <x:c r="GHZ9" s="15"/>
      <x:c r="GIA9" s="15"/>
      <x:c r="GIB9" s="15"/>
      <x:c r="GIC9" s="15"/>
      <x:c r="GID9" s="15"/>
      <x:c r="GIE9" s="15"/>
      <x:c r="GIF9" s="15"/>
      <x:c r="GIG9" s="15"/>
      <x:c r="GIH9" s="15"/>
      <x:c r="GII9" s="15"/>
      <x:c r="GIJ9" s="15"/>
      <x:c r="GIK9" s="15"/>
      <x:c r="GIL9" s="15"/>
      <x:c r="GIM9" s="15"/>
      <x:c r="GIN9" s="15"/>
      <x:c r="GIO9" s="15"/>
      <x:c r="GIP9" s="15"/>
      <x:c r="GIQ9" s="15"/>
      <x:c r="GIR9" s="15"/>
      <x:c r="GIS9" s="15"/>
      <x:c r="GIT9" s="15"/>
      <x:c r="GIU9" s="15"/>
      <x:c r="GIV9" s="15"/>
      <x:c r="GIW9" s="15"/>
      <x:c r="GIX9" s="15"/>
      <x:c r="GIY9" s="15"/>
      <x:c r="GIZ9" s="15"/>
      <x:c r="GJA9" s="15"/>
      <x:c r="GJB9" s="15"/>
      <x:c r="GJC9" s="15"/>
      <x:c r="GJD9" s="15"/>
      <x:c r="GJE9" s="15"/>
      <x:c r="GJF9" s="15"/>
      <x:c r="GJG9" s="15"/>
      <x:c r="GJH9" s="15"/>
      <x:c r="GJI9" s="15"/>
      <x:c r="GJJ9" s="15"/>
      <x:c r="GJK9" s="15"/>
      <x:c r="GJL9" s="15"/>
      <x:c r="GJM9" s="15"/>
      <x:c r="GJN9" s="15"/>
      <x:c r="GJO9" s="15"/>
      <x:c r="GJP9" s="15"/>
      <x:c r="GJQ9" s="15"/>
      <x:c r="GJR9" s="15"/>
      <x:c r="GJS9" s="15"/>
      <x:c r="GJT9" s="15"/>
      <x:c r="GJU9" s="15"/>
      <x:c r="GJV9" s="15"/>
      <x:c r="GJW9" s="15"/>
      <x:c r="GJX9" s="15"/>
      <x:c r="GJY9" s="15"/>
      <x:c r="GJZ9" s="15"/>
      <x:c r="GKA9" s="15"/>
      <x:c r="GKB9" s="15"/>
      <x:c r="GKC9" s="15"/>
      <x:c r="GKD9" s="15"/>
      <x:c r="GKE9" s="15"/>
      <x:c r="GKF9" s="15"/>
      <x:c r="GKG9" s="15"/>
      <x:c r="GKH9" s="15"/>
      <x:c r="GKI9" s="15"/>
      <x:c r="GKJ9" s="15"/>
      <x:c r="GKK9" s="15"/>
      <x:c r="GKL9" s="15"/>
      <x:c r="GKM9" s="15"/>
      <x:c r="GKN9" s="15"/>
      <x:c r="GKO9" s="15"/>
      <x:c r="GKP9" s="15"/>
      <x:c r="GKQ9" s="15"/>
      <x:c r="GKR9" s="15"/>
      <x:c r="GKS9" s="15"/>
      <x:c r="GKT9" s="15"/>
      <x:c r="GKU9" s="15"/>
      <x:c r="GKV9" s="15"/>
      <x:c r="GKW9" s="15"/>
      <x:c r="GKX9" s="15"/>
      <x:c r="GKY9" s="15"/>
      <x:c r="GKZ9" s="15"/>
      <x:c r="GLA9" s="15"/>
      <x:c r="GLB9" s="15"/>
      <x:c r="GLC9" s="15"/>
      <x:c r="GLD9" s="15"/>
      <x:c r="GLE9" s="15"/>
      <x:c r="GLF9" s="15"/>
      <x:c r="GLG9" s="15"/>
      <x:c r="GLH9" s="15"/>
      <x:c r="GLI9" s="15"/>
      <x:c r="GLJ9" s="15"/>
      <x:c r="GLK9" s="15"/>
      <x:c r="GLL9" s="15"/>
      <x:c r="GLM9" s="15"/>
      <x:c r="GLN9" s="15"/>
      <x:c r="GLO9" s="15"/>
      <x:c r="GLP9" s="15"/>
      <x:c r="GLQ9" s="15"/>
      <x:c r="GLR9" s="15"/>
      <x:c r="GLS9" s="15"/>
      <x:c r="GLT9" s="15"/>
      <x:c r="GLU9" s="15"/>
      <x:c r="GLV9" s="15"/>
      <x:c r="GLW9" s="15"/>
      <x:c r="GLX9" s="15"/>
      <x:c r="GLY9" s="15"/>
      <x:c r="GLZ9" s="15"/>
      <x:c r="GMA9" s="15"/>
      <x:c r="GMB9" s="15"/>
      <x:c r="GMC9" s="15"/>
      <x:c r="GMD9" s="15"/>
      <x:c r="GME9" s="15"/>
      <x:c r="GMF9" s="15"/>
      <x:c r="GMG9" s="15"/>
      <x:c r="GMH9" s="15"/>
      <x:c r="GMI9" s="15"/>
      <x:c r="GMJ9" s="15"/>
      <x:c r="GMK9" s="15"/>
      <x:c r="GML9" s="15"/>
      <x:c r="GMM9" s="15"/>
      <x:c r="GMN9" s="15"/>
      <x:c r="GMO9" s="15"/>
      <x:c r="GMP9" s="15"/>
      <x:c r="GMQ9" s="15"/>
      <x:c r="GMR9" s="15"/>
      <x:c r="GMS9" s="15"/>
      <x:c r="GMT9" s="15"/>
      <x:c r="GMU9" s="15"/>
      <x:c r="GMV9" s="15"/>
      <x:c r="GMW9" s="15"/>
      <x:c r="GMX9" s="15"/>
      <x:c r="GMY9" s="15"/>
      <x:c r="GMZ9" s="15"/>
      <x:c r="GNA9" s="15"/>
      <x:c r="GNB9" s="15"/>
      <x:c r="GNC9" s="15"/>
      <x:c r="GND9" s="15"/>
      <x:c r="GNE9" s="15"/>
      <x:c r="GNF9" s="15"/>
      <x:c r="GNG9" s="15"/>
      <x:c r="GNH9" s="15"/>
      <x:c r="GNI9" s="15"/>
      <x:c r="GNJ9" s="15"/>
      <x:c r="GNK9" s="15"/>
      <x:c r="GNL9" s="15"/>
      <x:c r="GNM9" s="15"/>
      <x:c r="GNN9" s="15"/>
      <x:c r="GNO9" s="15"/>
      <x:c r="GNP9" s="15"/>
      <x:c r="GNQ9" s="15"/>
      <x:c r="GNR9" s="15"/>
      <x:c r="GNS9" s="15"/>
      <x:c r="GNT9" s="15"/>
      <x:c r="GNU9" s="15"/>
      <x:c r="GNV9" s="15"/>
      <x:c r="GNW9" s="15"/>
      <x:c r="GNX9" s="15"/>
      <x:c r="GNY9" s="15"/>
      <x:c r="GNZ9" s="15"/>
      <x:c r="GOA9" s="15"/>
      <x:c r="GOB9" s="15"/>
      <x:c r="GOC9" s="15"/>
      <x:c r="GOD9" s="15"/>
      <x:c r="GOE9" s="15"/>
      <x:c r="GOF9" s="15"/>
      <x:c r="GOG9" s="15"/>
      <x:c r="GOH9" s="15"/>
      <x:c r="GOI9" s="15"/>
      <x:c r="GOJ9" s="15"/>
      <x:c r="GOK9" s="15"/>
      <x:c r="GOL9" s="15"/>
      <x:c r="GOM9" s="15"/>
      <x:c r="GON9" s="15"/>
      <x:c r="GOO9" s="15"/>
      <x:c r="GOP9" s="15"/>
      <x:c r="GOQ9" s="15"/>
      <x:c r="GOR9" s="15"/>
      <x:c r="GOS9" s="15"/>
      <x:c r="GOT9" s="15"/>
      <x:c r="GOU9" s="15"/>
      <x:c r="GOV9" s="15"/>
      <x:c r="GOW9" s="15"/>
      <x:c r="GOX9" s="15"/>
      <x:c r="GOY9" s="15"/>
      <x:c r="GOZ9" s="15"/>
      <x:c r="GPA9" s="15"/>
      <x:c r="GPB9" s="15"/>
      <x:c r="GPC9" s="15"/>
      <x:c r="GPD9" s="15"/>
      <x:c r="GPE9" s="15"/>
      <x:c r="GPF9" s="15"/>
      <x:c r="GPG9" s="15"/>
      <x:c r="GPH9" s="15"/>
      <x:c r="GPI9" s="15"/>
      <x:c r="GPJ9" s="15"/>
      <x:c r="GPK9" s="15"/>
      <x:c r="GPL9" s="15"/>
      <x:c r="GPM9" s="15"/>
      <x:c r="GPN9" s="15"/>
      <x:c r="GPO9" s="15"/>
      <x:c r="GPP9" s="15"/>
      <x:c r="GPQ9" s="15"/>
      <x:c r="GPR9" s="15"/>
      <x:c r="GPS9" s="15"/>
      <x:c r="GPT9" s="15"/>
      <x:c r="GPU9" s="15"/>
      <x:c r="GPV9" s="15"/>
      <x:c r="GPW9" s="15"/>
      <x:c r="GPX9" s="15"/>
      <x:c r="GPY9" s="15"/>
      <x:c r="GPZ9" s="15"/>
      <x:c r="GQA9" s="15"/>
      <x:c r="GQB9" s="15"/>
      <x:c r="GQC9" s="15"/>
      <x:c r="GQD9" s="15"/>
      <x:c r="GQE9" s="15"/>
      <x:c r="GQF9" s="15"/>
      <x:c r="GQG9" s="15"/>
      <x:c r="GQH9" s="15"/>
      <x:c r="GQI9" s="15"/>
      <x:c r="GQJ9" s="15"/>
      <x:c r="GQK9" s="15"/>
      <x:c r="GQL9" s="15"/>
      <x:c r="GQM9" s="15"/>
      <x:c r="GQN9" s="15"/>
      <x:c r="GQO9" s="15"/>
      <x:c r="GQP9" s="15"/>
      <x:c r="GQQ9" s="15"/>
      <x:c r="GQR9" s="15"/>
      <x:c r="GQS9" s="15"/>
      <x:c r="GQT9" s="15"/>
      <x:c r="GQU9" s="15"/>
      <x:c r="GQV9" s="15"/>
      <x:c r="GQW9" s="15"/>
      <x:c r="GQX9" s="15"/>
      <x:c r="GQY9" s="15"/>
      <x:c r="GQZ9" s="15"/>
      <x:c r="GRA9" s="15"/>
      <x:c r="GRB9" s="15"/>
      <x:c r="GRC9" s="15"/>
      <x:c r="GRD9" s="15"/>
      <x:c r="GRE9" s="15"/>
      <x:c r="GRF9" s="15"/>
      <x:c r="GRG9" s="15"/>
      <x:c r="GRH9" s="15"/>
      <x:c r="GRI9" s="15"/>
      <x:c r="GRJ9" s="15"/>
      <x:c r="GRK9" s="15"/>
      <x:c r="GRL9" s="15"/>
      <x:c r="GRM9" s="15"/>
      <x:c r="GRN9" s="15"/>
      <x:c r="GRO9" s="15"/>
      <x:c r="GRP9" s="15"/>
      <x:c r="GRQ9" s="15"/>
      <x:c r="GRR9" s="15"/>
      <x:c r="GRS9" s="15"/>
      <x:c r="GRT9" s="15"/>
      <x:c r="GRU9" s="15"/>
      <x:c r="GRV9" s="15"/>
      <x:c r="GRW9" s="15"/>
      <x:c r="GRX9" s="15"/>
      <x:c r="GRY9" s="15"/>
      <x:c r="GRZ9" s="15"/>
      <x:c r="GSA9" s="15"/>
      <x:c r="GSB9" s="15"/>
      <x:c r="GSC9" s="15"/>
      <x:c r="GSD9" s="15"/>
      <x:c r="GSE9" s="15"/>
      <x:c r="GSF9" s="15"/>
      <x:c r="GSG9" s="15"/>
      <x:c r="GSH9" s="15"/>
      <x:c r="GSI9" s="15"/>
      <x:c r="GSJ9" s="15"/>
      <x:c r="GSK9" s="15"/>
      <x:c r="GSL9" s="15"/>
      <x:c r="GSM9" s="15"/>
      <x:c r="GSN9" s="15"/>
      <x:c r="GSO9" s="15"/>
      <x:c r="GSP9" s="15"/>
      <x:c r="GSQ9" s="15"/>
      <x:c r="GSR9" s="15"/>
      <x:c r="GSS9" s="15"/>
      <x:c r="GST9" s="15"/>
      <x:c r="GSU9" s="15"/>
      <x:c r="GSV9" s="15"/>
      <x:c r="GSW9" s="15"/>
      <x:c r="GSX9" s="15"/>
      <x:c r="GSY9" s="15"/>
      <x:c r="GSZ9" s="15"/>
      <x:c r="GTA9" s="15"/>
      <x:c r="GTB9" s="15"/>
      <x:c r="GTC9" s="15"/>
      <x:c r="GTD9" s="15"/>
      <x:c r="GTE9" s="15"/>
      <x:c r="GTF9" s="15"/>
      <x:c r="GTG9" s="15"/>
      <x:c r="GTH9" s="15"/>
      <x:c r="GTI9" s="15"/>
      <x:c r="GTJ9" s="15"/>
      <x:c r="GTK9" s="15"/>
      <x:c r="GTL9" s="15"/>
      <x:c r="GTM9" s="15"/>
      <x:c r="GTN9" s="15"/>
      <x:c r="GTO9" s="15"/>
      <x:c r="GTP9" s="15"/>
      <x:c r="GTQ9" s="15"/>
      <x:c r="GTR9" s="15"/>
      <x:c r="GTS9" s="15"/>
      <x:c r="GTT9" s="15"/>
      <x:c r="GTU9" s="15"/>
      <x:c r="GTV9" s="15"/>
      <x:c r="GTW9" s="15"/>
      <x:c r="GTX9" s="15"/>
      <x:c r="GTY9" s="15"/>
      <x:c r="GTZ9" s="15"/>
      <x:c r="GUA9" s="15"/>
      <x:c r="GUB9" s="15"/>
      <x:c r="GUC9" s="15"/>
      <x:c r="GUD9" s="15"/>
      <x:c r="GUE9" s="15"/>
      <x:c r="GUF9" s="15"/>
      <x:c r="GUG9" s="15"/>
      <x:c r="GUH9" s="15"/>
      <x:c r="GUI9" s="15"/>
      <x:c r="GUJ9" s="15"/>
      <x:c r="GUK9" s="15"/>
      <x:c r="GUL9" s="15"/>
      <x:c r="GUM9" s="15"/>
      <x:c r="GUN9" s="15"/>
      <x:c r="GUO9" s="15"/>
      <x:c r="GUP9" s="15"/>
      <x:c r="GUQ9" s="15"/>
      <x:c r="GUR9" s="15"/>
      <x:c r="GUS9" s="15"/>
      <x:c r="GUT9" s="15"/>
      <x:c r="GUU9" s="15"/>
      <x:c r="GUV9" s="15"/>
      <x:c r="GUW9" s="15"/>
      <x:c r="GUX9" s="15"/>
      <x:c r="GUY9" s="15"/>
      <x:c r="GUZ9" s="15"/>
      <x:c r="GVA9" s="15"/>
      <x:c r="GVB9" s="15"/>
      <x:c r="GVC9" s="15"/>
      <x:c r="GVD9" s="15"/>
      <x:c r="GVE9" s="15"/>
      <x:c r="GVF9" s="15"/>
      <x:c r="GVG9" s="15"/>
      <x:c r="GVH9" s="15"/>
      <x:c r="GVI9" s="15"/>
      <x:c r="GVJ9" s="15"/>
      <x:c r="GVK9" s="15"/>
      <x:c r="GVL9" s="15"/>
      <x:c r="GVM9" s="15"/>
      <x:c r="GVN9" s="15"/>
      <x:c r="GVO9" s="15"/>
      <x:c r="GVP9" s="15"/>
      <x:c r="GVQ9" s="15"/>
      <x:c r="GVR9" s="15"/>
      <x:c r="GVS9" s="15"/>
      <x:c r="GVT9" s="15"/>
      <x:c r="GVU9" s="15"/>
      <x:c r="GVV9" s="15"/>
      <x:c r="GVW9" s="15"/>
      <x:c r="GVX9" s="15"/>
      <x:c r="GVY9" s="15"/>
      <x:c r="GVZ9" s="15"/>
      <x:c r="GWA9" s="15"/>
      <x:c r="GWB9" s="15"/>
      <x:c r="GWC9" s="15"/>
      <x:c r="GWD9" s="15"/>
      <x:c r="GWE9" s="15"/>
      <x:c r="GWF9" s="15"/>
      <x:c r="GWG9" s="15"/>
      <x:c r="GWH9" s="15"/>
      <x:c r="GWI9" s="15"/>
      <x:c r="GWJ9" s="15"/>
      <x:c r="GWK9" s="15"/>
      <x:c r="GWL9" s="15"/>
      <x:c r="GWM9" s="15"/>
      <x:c r="GWN9" s="15"/>
      <x:c r="GWO9" s="15"/>
      <x:c r="GWP9" s="15"/>
      <x:c r="GWQ9" s="15"/>
      <x:c r="GWR9" s="15"/>
      <x:c r="GWS9" s="15"/>
      <x:c r="GWT9" s="15"/>
      <x:c r="GWU9" s="15"/>
      <x:c r="GWV9" s="15"/>
      <x:c r="GWW9" s="15"/>
      <x:c r="GWX9" s="15"/>
      <x:c r="GWY9" s="15"/>
      <x:c r="GWZ9" s="15"/>
      <x:c r="GXA9" s="15"/>
      <x:c r="GXB9" s="15"/>
      <x:c r="GXC9" s="15"/>
      <x:c r="GXD9" s="15"/>
      <x:c r="GXE9" s="15"/>
      <x:c r="GXF9" s="15"/>
      <x:c r="GXG9" s="15"/>
      <x:c r="GXH9" s="15"/>
      <x:c r="GXI9" s="15"/>
      <x:c r="GXJ9" s="15"/>
      <x:c r="GXK9" s="15"/>
      <x:c r="GXL9" s="15"/>
      <x:c r="GXM9" s="15"/>
      <x:c r="GXN9" s="15"/>
      <x:c r="GXO9" s="15"/>
      <x:c r="GXP9" s="15"/>
      <x:c r="GXQ9" s="15"/>
      <x:c r="GXR9" s="15"/>
      <x:c r="GXS9" s="15"/>
      <x:c r="GXT9" s="15"/>
      <x:c r="GXU9" s="15"/>
      <x:c r="GXV9" s="15"/>
      <x:c r="GXW9" s="15"/>
      <x:c r="GXX9" s="15"/>
      <x:c r="GXY9" s="15"/>
      <x:c r="GXZ9" s="15"/>
      <x:c r="GYA9" s="15"/>
      <x:c r="GYB9" s="15"/>
      <x:c r="GYC9" s="15"/>
      <x:c r="GYD9" s="15"/>
      <x:c r="GYE9" s="15"/>
      <x:c r="GYF9" s="15"/>
      <x:c r="GYG9" s="15"/>
      <x:c r="GYH9" s="15"/>
      <x:c r="GYI9" s="15"/>
      <x:c r="GYJ9" s="15"/>
      <x:c r="GYK9" s="15"/>
      <x:c r="GYL9" s="15"/>
      <x:c r="GYM9" s="15"/>
      <x:c r="GYN9" s="15"/>
      <x:c r="GYO9" s="15"/>
      <x:c r="GYP9" s="15"/>
      <x:c r="GYQ9" s="15"/>
      <x:c r="GYR9" s="15"/>
      <x:c r="GYS9" s="15"/>
      <x:c r="GYT9" s="15"/>
      <x:c r="GYU9" s="15"/>
      <x:c r="GYV9" s="15"/>
      <x:c r="GYW9" s="15"/>
      <x:c r="GYX9" s="15"/>
      <x:c r="GYY9" s="15"/>
      <x:c r="GYZ9" s="15"/>
      <x:c r="GZA9" s="15"/>
      <x:c r="GZB9" s="15"/>
      <x:c r="GZC9" s="15"/>
      <x:c r="GZD9" s="15"/>
      <x:c r="GZE9" s="15"/>
      <x:c r="GZF9" s="15"/>
      <x:c r="GZG9" s="15"/>
      <x:c r="GZH9" s="15"/>
      <x:c r="GZI9" s="15"/>
      <x:c r="GZJ9" s="15"/>
      <x:c r="GZK9" s="15"/>
      <x:c r="GZL9" s="15"/>
      <x:c r="GZM9" s="15"/>
      <x:c r="GZN9" s="15"/>
      <x:c r="GZO9" s="15"/>
      <x:c r="GZP9" s="15"/>
      <x:c r="GZQ9" s="15"/>
      <x:c r="GZR9" s="15"/>
      <x:c r="GZS9" s="15"/>
      <x:c r="GZT9" s="15"/>
      <x:c r="GZU9" s="15"/>
      <x:c r="GZV9" s="15"/>
      <x:c r="GZW9" s="15"/>
      <x:c r="GZX9" s="15"/>
      <x:c r="GZY9" s="15"/>
      <x:c r="GZZ9" s="15"/>
      <x:c r="HAA9" s="15"/>
      <x:c r="HAB9" s="15"/>
      <x:c r="HAC9" s="15"/>
      <x:c r="HAD9" s="15"/>
      <x:c r="HAE9" s="15"/>
      <x:c r="HAF9" s="15"/>
      <x:c r="HAG9" s="15"/>
      <x:c r="HAH9" s="15"/>
      <x:c r="HAI9" s="15"/>
      <x:c r="HAJ9" s="15"/>
      <x:c r="HAK9" s="15"/>
      <x:c r="HAL9" s="15"/>
      <x:c r="HAM9" s="15"/>
      <x:c r="HAN9" s="15"/>
      <x:c r="HAO9" s="15"/>
      <x:c r="HAP9" s="15"/>
      <x:c r="HAQ9" s="15"/>
      <x:c r="HAR9" s="15"/>
      <x:c r="HAS9" s="15"/>
      <x:c r="HAT9" s="15"/>
      <x:c r="HAU9" s="15"/>
      <x:c r="HAV9" s="15"/>
      <x:c r="HAW9" s="15"/>
      <x:c r="HAX9" s="15"/>
      <x:c r="HAY9" s="15"/>
      <x:c r="HAZ9" s="15"/>
      <x:c r="HBA9" s="15"/>
      <x:c r="HBB9" s="15"/>
      <x:c r="HBC9" s="15"/>
      <x:c r="HBD9" s="15"/>
      <x:c r="HBE9" s="15"/>
      <x:c r="HBF9" s="15"/>
      <x:c r="HBG9" s="15"/>
      <x:c r="HBH9" s="15"/>
      <x:c r="HBI9" s="15"/>
      <x:c r="HBJ9" s="15"/>
      <x:c r="HBK9" s="15"/>
      <x:c r="HBL9" s="15"/>
      <x:c r="HBM9" s="15"/>
      <x:c r="HBN9" s="15"/>
      <x:c r="HBO9" s="15"/>
      <x:c r="HBP9" s="15"/>
      <x:c r="HBQ9" s="15"/>
      <x:c r="HBR9" s="15"/>
      <x:c r="HBS9" s="15"/>
      <x:c r="HBT9" s="15"/>
      <x:c r="HBU9" s="15"/>
      <x:c r="HBV9" s="15"/>
      <x:c r="HBW9" s="15"/>
      <x:c r="HBX9" s="15"/>
      <x:c r="HBY9" s="15"/>
      <x:c r="HBZ9" s="15"/>
      <x:c r="HCA9" s="15"/>
      <x:c r="HCB9" s="15"/>
      <x:c r="HCC9" s="15"/>
      <x:c r="HCD9" s="15"/>
      <x:c r="HCE9" s="15"/>
      <x:c r="HCF9" s="15"/>
      <x:c r="HCG9" s="15"/>
      <x:c r="HCH9" s="15"/>
      <x:c r="HCI9" s="15"/>
      <x:c r="HCJ9" s="15"/>
      <x:c r="HCK9" s="15"/>
      <x:c r="HCL9" s="15"/>
      <x:c r="HCM9" s="15"/>
      <x:c r="HCN9" s="15"/>
      <x:c r="HCO9" s="15"/>
      <x:c r="HCP9" s="15"/>
      <x:c r="HCQ9" s="15"/>
      <x:c r="HCR9" s="15"/>
      <x:c r="HCS9" s="15"/>
      <x:c r="HCT9" s="15"/>
      <x:c r="HCU9" s="15"/>
      <x:c r="HCV9" s="15"/>
      <x:c r="HCW9" s="15"/>
      <x:c r="HCX9" s="15"/>
      <x:c r="HCY9" s="15"/>
      <x:c r="HCZ9" s="15"/>
      <x:c r="HDA9" s="15"/>
      <x:c r="HDB9" s="15"/>
      <x:c r="HDC9" s="15"/>
      <x:c r="HDD9" s="15"/>
      <x:c r="HDE9" s="15"/>
      <x:c r="HDF9" s="15"/>
      <x:c r="HDG9" s="15"/>
      <x:c r="HDH9" s="15"/>
      <x:c r="HDI9" s="15"/>
      <x:c r="HDJ9" s="15"/>
      <x:c r="HDK9" s="15"/>
      <x:c r="HDL9" s="15"/>
      <x:c r="HDM9" s="15"/>
      <x:c r="HDN9" s="15"/>
      <x:c r="HDO9" s="15"/>
      <x:c r="HDP9" s="15"/>
      <x:c r="HDQ9" s="15"/>
      <x:c r="HDR9" s="15"/>
      <x:c r="HDS9" s="15"/>
      <x:c r="HDT9" s="15"/>
      <x:c r="HDU9" s="15"/>
      <x:c r="HDV9" s="15"/>
      <x:c r="HDW9" s="15"/>
      <x:c r="HDX9" s="15"/>
      <x:c r="HDY9" s="15"/>
      <x:c r="HDZ9" s="15"/>
      <x:c r="HEA9" s="15"/>
      <x:c r="HEB9" s="15"/>
      <x:c r="HEC9" s="15"/>
      <x:c r="HED9" s="15"/>
      <x:c r="HEE9" s="15"/>
      <x:c r="HEF9" s="15"/>
      <x:c r="HEG9" s="15"/>
      <x:c r="HEH9" s="15"/>
      <x:c r="HEI9" s="15"/>
      <x:c r="HEJ9" s="15"/>
      <x:c r="HEK9" s="15"/>
      <x:c r="HEL9" s="15"/>
      <x:c r="HEM9" s="15"/>
      <x:c r="HEN9" s="15"/>
      <x:c r="HEO9" s="15"/>
      <x:c r="HEP9" s="15"/>
      <x:c r="HEQ9" s="15"/>
      <x:c r="HER9" s="15"/>
      <x:c r="HES9" s="15"/>
      <x:c r="HET9" s="15"/>
      <x:c r="HEU9" s="15"/>
      <x:c r="HEV9" s="15"/>
      <x:c r="HEW9" s="15"/>
      <x:c r="HEX9" s="15"/>
      <x:c r="HEY9" s="15"/>
      <x:c r="HEZ9" s="15"/>
      <x:c r="HFA9" s="15"/>
      <x:c r="HFB9" s="15"/>
      <x:c r="HFC9" s="15"/>
      <x:c r="HFD9" s="15"/>
      <x:c r="HFE9" s="15"/>
      <x:c r="HFF9" s="15"/>
      <x:c r="HFG9" s="15"/>
      <x:c r="HFH9" s="15"/>
      <x:c r="HFI9" s="15"/>
      <x:c r="HFJ9" s="15"/>
      <x:c r="HFK9" s="15"/>
      <x:c r="HFL9" s="15"/>
      <x:c r="HFM9" s="15"/>
      <x:c r="HFN9" s="15"/>
      <x:c r="HFO9" s="15"/>
      <x:c r="HFP9" s="15"/>
      <x:c r="HFQ9" s="15"/>
      <x:c r="HFR9" s="15"/>
      <x:c r="HFS9" s="15"/>
      <x:c r="HFT9" s="15"/>
      <x:c r="HFU9" s="15"/>
      <x:c r="HFV9" s="15"/>
      <x:c r="HFW9" s="15"/>
      <x:c r="HFX9" s="15"/>
      <x:c r="HFY9" s="15"/>
      <x:c r="HFZ9" s="15"/>
      <x:c r="HGA9" s="15"/>
      <x:c r="HGB9" s="15"/>
      <x:c r="HGC9" s="15"/>
      <x:c r="HGD9" s="15"/>
      <x:c r="HGE9" s="15"/>
      <x:c r="HGF9" s="15"/>
      <x:c r="HGG9" s="15"/>
      <x:c r="HGH9" s="15"/>
      <x:c r="HGI9" s="15"/>
      <x:c r="HGJ9" s="15"/>
      <x:c r="HGK9" s="15"/>
      <x:c r="HGL9" s="15"/>
      <x:c r="HGM9" s="15"/>
      <x:c r="HGN9" s="15"/>
      <x:c r="HGO9" s="15"/>
      <x:c r="HGP9" s="15"/>
      <x:c r="HGQ9" s="15"/>
      <x:c r="HGR9" s="15"/>
      <x:c r="HGS9" s="15"/>
      <x:c r="HGT9" s="15"/>
      <x:c r="HGU9" s="15"/>
      <x:c r="HGV9" s="15"/>
      <x:c r="HGW9" s="15"/>
      <x:c r="HGX9" s="15"/>
      <x:c r="HGY9" s="15"/>
      <x:c r="HGZ9" s="15"/>
      <x:c r="HHA9" s="15"/>
      <x:c r="HHB9" s="15"/>
      <x:c r="HHC9" s="15"/>
      <x:c r="HHD9" s="15"/>
      <x:c r="HHE9" s="15"/>
      <x:c r="HHF9" s="15"/>
      <x:c r="HHG9" s="15"/>
      <x:c r="HHH9" s="15"/>
      <x:c r="HHI9" s="15"/>
      <x:c r="HHJ9" s="15"/>
      <x:c r="HHK9" s="15"/>
      <x:c r="HHL9" s="15"/>
      <x:c r="HHM9" s="15"/>
      <x:c r="HHN9" s="15"/>
      <x:c r="HHO9" s="15"/>
      <x:c r="HHP9" s="15"/>
      <x:c r="HHQ9" s="15"/>
      <x:c r="HHR9" s="15"/>
      <x:c r="HHS9" s="15"/>
      <x:c r="HHT9" s="15"/>
      <x:c r="HHU9" s="15"/>
      <x:c r="HHV9" s="15"/>
      <x:c r="HHW9" s="15"/>
      <x:c r="HHX9" s="15"/>
      <x:c r="HHY9" s="15"/>
      <x:c r="HHZ9" s="15"/>
      <x:c r="HIA9" s="15"/>
      <x:c r="HIB9" s="15"/>
      <x:c r="HIC9" s="15"/>
      <x:c r="HID9" s="15"/>
      <x:c r="HIE9" s="15"/>
      <x:c r="HIF9" s="15"/>
      <x:c r="HIG9" s="15"/>
      <x:c r="HIH9" s="15"/>
      <x:c r="HII9" s="15"/>
      <x:c r="HIJ9" s="15"/>
      <x:c r="HIK9" s="15"/>
      <x:c r="HIL9" s="15"/>
      <x:c r="HIM9" s="15"/>
      <x:c r="HIN9" s="15"/>
      <x:c r="HIO9" s="15"/>
      <x:c r="HIP9" s="15"/>
      <x:c r="HIQ9" s="15"/>
      <x:c r="HIR9" s="15"/>
      <x:c r="HIS9" s="15"/>
      <x:c r="HIT9" s="15"/>
      <x:c r="HIU9" s="15"/>
      <x:c r="HIV9" s="15"/>
      <x:c r="HIW9" s="15"/>
      <x:c r="HIX9" s="15"/>
      <x:c r="HIY9" s="15"/>
      <x:c r="HIZ9" s="15"/>
      <x:c r="HJA9" s="15"/>
      <x:c r="HJB9" s="15"/>
      <x:c r="HJC9" s="15"/>
      <x:c r="HJD9" s="15"/>
      <x:c r="HJE9" s="15"/>
      <x:c r="HJF9" s="15"/>
      <x:c r="HJG9" s="15"/>
      <x:c r="HJH9" s="15"/>
      <x:c r="HJI9" s="15"/>
      <x:c r="HJJ9" s="15"/>
      <x:c r="HJK9" s="15"/>
      <x:c r="HJL9" s="15"/>
      <x:c r="HJM9" s="15"/>
      <x:c r="HJN9" s="15"/>
      <x:c r="HJO9" s="15"/>
      <x:c r="HJP9" s="15"/>
      <x:c r="HJQ9" s="15"/>
      <x:c r="HJR9" s="15"/>
      <x:c r="HJS9" s="15"/>
      <x:c r="HJT9" s="15"/>
      <x:c r="HJU9" s="15"/>
      <x:c r="HJV9" s="15"/>
      <x:c r="HJW9" s="15"/>
      <x:c r="HJX9" s="15"/>
      <x:c r="HJY9" s="15"/>
      <x:c r="HJZ9" s="15"/>
      <x:c r="HKA9" s="15"/>
      <x:c r="HKB9" s="15"/>
      <x:c r="HKC9" s="15"/>
      <x:c r="HKD9" s="15"/>
      <x:c r="HKE9" s="15"/>
      <x:c r="HKF9" s="15"/>
      <x:c r="HKG9" s="15"/>
      <x:c r="HKH9" s="15"/>
      <x:c r="HKI9" s="15"/>
      <x:c r="HKJ9" s="15"/>
      <x:c r="HKK9" s="15"/>
      <x:c r="HKL9" s="15"/>
      <x:c r="HKM9" s="15"/>
      <x:c r="HKN9" s="15"/>
      <x:c r="HKO9" s="15"/>
      <x:c r="HKP9" s="15"/>
      <x:c r="HKQ9" s="15"/>
      <x:c r="HKR9" s="15"/>
      <x:c r="HKS9" s="15"/>
      <x:c r="HKT9" s="15"/>
      <x:c r="HKU9" s="15"/>
      <x:c r="HKV9" s="15"/>
      <x:c r="HKW9" s="15"/>
      <x:c r="HKX9" s="15"/>
      <x:c r="HKY9" s="15"/>
      <x:c r="HKZ9" s="15"/>
      <x:c r="HLA9" s="15"/>
      <x:c r="HLB9" s="15"/>
      <x:c r="HLC9" s="15"/>
      <x:c r="HLD9" s="15"/>
      <x:c r="HLE9" s="15"/>
      <x:c r="HLF9" s="15"/>
      <x:c r="HLG9" s="15"/>
      <x:c r="HLH9" s="15"/>
      <x:c r="HLI9" s="15"/>
      <x:c r="HLJ9" s="15"/>
      <x:c r="HLK9" s="15"/>
      <x:c r="HLL9" s="15"/>
      <x:c r="HLM9" s="15"/>
      <x:c r="HLN9" s="15"/>
      <x:c r="HLO9" s="15"/>
      <x:c r="HLP9" s="15"/>
      <x:c r="HLQ9" s="15"/>
      <x:c r="HLR9" s="15"/>
      <x:c r="HLS9" s="15"/>
      <x:c r="HLT9" s="15"/>
      <x:c r="HLU9" s="15"/>
      <x:c r="HLV9" s="15"/>
      <x:c r="HLW9" s="15"/>
      <x:c r="HLX9" s="15"/>
      <x:c r="HLY9" s="15"/>
      <x:c r="HLZ9" s="15"/>
      <x:c r="HMA9" s="15"/>
      <x:c r="HMB9" s="15"/>
      <x:c r="HMC9" s="15"/>
      <x:c r="HMD9" s="15"/>
      <x:c r="HME9" s="15"/>
      <x:c r="HMF9" s="15"/>
      <x:c r="HMG9" s="15"/>
      <x:c r="HMH9" s="15"/>
      <x:c r="HMI9" s="15"/>
      <x:c r="HMJ9" s="15"/>
      <x:c r="HMK9" s="15"/>
      <x:c r="HML9" s="15"/>
      <x:c r="HMM9" s="15"/>
      <x:c r="HMN9" s="15"/>
      <x:c r="HMO9" s="15"/>
      <x:c r="HMP9" s="15"/>
      <x:c r="HMQ9" s="15"/>
      <x:c r="HMR9" s="15"/>
      <x:c r="HMS9" s="15"/>
      <x:c r="HMT9" s="15"/>
      <x:c r="HMU9" s="15"/>
      <x:c r="HMV9" s="15"/>
      <x:c r="HMW9" s="15"/>
      <x:c r="HMX9" s="15"/>
      <x:c r="HMY9" s="15"/>
      <x:c r="HMZ9" s="15"/>
      <x:c r="HNA9" s="15"/>
      <x:c r="HNB9" s="15"/>
      <x:c r="HNC9" s="15"/>
      <x:c r="HND9" s="15"/>
      <x:c r="HNE9" s="15"/>
      <x:c r="HNF9" s="15"/>
      <x:c r="HNG9" s="15"/>
      <x:c r="HNH9" s="15"/>
      <x:c r="HNI9" s="15"/>
      <x:c r="HNJ9" s="15"/>
      <x:c r="HNK9" s="15"/>
      <x:c r="HNL9" s="15"/>
      <x:c r="HNM9" s="15"/>
      <x:c r="HNN9" s="15"/>
      <x:c r="HNO9" s="15"/>
      <x:c r="HNP9" s="15"/>
      <x:c r="HNQ9" s="15"/>
      <x:c r="HNR9" s="15"/>
      <x:c r="HNS9" s="15"/>
      <x:c r="HNT9" s="15"/>
      <x:c r="HNU9" s="15"/>
      <x:c r="HNV9" s="15"/>
      <x:c r="HNW9" s="15"/>
      <x:c r="HNX9" s="15"/>
      <x:c r="HNY9" s="15"/>
      <x:c r="HNZ9" s="15"/>
      <x:c r="HOA9" s="15"/>
      <x:c r="HOB9" s="15"/>
      <x:c r="HOC9" s="15"/>
      <x:c r="HOD9" s="15"/>
      <x:c r="HOE9" s="15"/>
      <x:c r="HOF9" s="15"/>
      <x:c r="HOG9" s="15"/>
      <x:c r="HOH9" s="15"/>
      <x:c r="HOI9" s="15"/>
      <x:c r="HOJ9" s="15"/>
      <x:c r="HOK9" s="15"/>
      <x:c r="HOL9" s="15"/>
      <x:c r="HOM9" s="15"/>
      <x:c r="HON9" s="15"/>
      <x:c r="HOO9" s="15"/>
      <x:c r="HOP9" s="15"/>
      <x:c r="HOQ9" s="15"/>
      <x:c r="HOR9" s="15"/>
      <x:c r="HOS9" s="15"/>
      <x:c r="HOT9" s="15"/>
      <x:c r="HOU9" s="15"/>
      <x:c r="HOV9" s="15"/>
      <x:c r="HOW9" s="15"/>
      <x:c r="HOX9" s="15"/>
      <x:c r="HOY9" s="15"/>
      <x:c r="HOZ9" s="15"/>
      <x:c r="HPA9" s="15"/>
      <x:c r="HPB9" s="15"/>
      <x:c r="HPC9" s="15"/>
      <x:c r="HPD9" s="15"/>
      <x:c r="HPE9" s="15"/>
      <x:c r="HPF9" s="15"/>
      <x:c r="HPG9" s="15"/>
      <x:c r="HPH9" s="15"/>
      <x:c r="HPI9" s="15"/>
      <x:c r="HPJ9" s="15"/>
      <x:c r="HPK9" s="15"/>
      <x:c r="HPL9" s="15"/>
      <x:c r="HPM9" s="15"/>
      <x:c r="HPN9" s="15"/>
      <x:c r="HPO9" s="15"/>
      <x:c r="HPP9" s="15"/>
      <x:c r="HPQ9" s="15"/>
      <x:c r="HPR9" s="15"/>
      <x:c r="HPS9" s="15"/>
      <x:c r="HPT9" s="15"/>
      <x:c r="HPU9" s="15"/>
      <x:c r="HPV9" s="15"/>
      <x:c r="HPW9" s="15"/>
      <x:c r="HPX9" s="15"/>
      <x:c r="HPY9" s="15"/>
      <x:c r="HPZ9" s="15"/>
      <x:c r="HQA9" s="15"/>
      <x:c r="HQB9" s="15"/>
      <x:c r="HQC9" s="15"/>
      <x:c r="HQD9" s="15"/>
      <x:c r="HQE9" s="15"/>
      <x:c r="HQF9" s="15"/>
      <x:c r="HQG9" s="15"/>
      <x:c r="HQH9" s="15"/>
      <x:c r="HQI9" s="15"/>
      <x:c r="HQJ9" s="15"/>
      <x:c r="HQK9" s="15"/>
      <x:c r="HQL9" s="15"/>
      <x:c r="HQM9" s="15"/>
      <x:c r="HQN9" s="15"/>
      <x:c r="HQO9" s="15"/>
      <x:c r="HQP9" s="15"/>
      <x:c r="HQQ9" s="15"/>
      <x:c r="HQR9" s="15"/>
      <x:c r="HQS9" s="15"/>
      <x:c r="HQT9" s="15"/>
      <x:c r="HQU9" s="15"/>
      <x:c r="HQV9" s="15"/>
      <x:c r="HQW9" s="15"/>
      <x:c r="HQX9" s="15"/>
      <x:c r="HQY9" s="15"/>
      <x:c r="HQZ9" s="15"/>
      <x:c r="HRA9" s="15"/>
      <x:c r="HRB9" s="15"/>
      <x:c r="HRC9" s="15"/>
      <x:c r="HRD9" s="15"/>
      <x:c r="HRE9" s="15"/>
      <x:c r="HRF9" s="15"/>
      <x:c r="HRG9" s="15"/>
      <x:c r="HRH9" s="15"/>
      <x:c r="HRI9" s="15"/>
      <x:c r="HRJ9" s="15"/>
      <x:c r="HRK9" s="15"/>
      <x:c r="HRL9" s="15"/>
      <x:c r="HRM9" s="15"/>
      <x:c r="HRN9" s="15"/>
      <x:c r="HRO9" s="15"/>
      <x:c r="HRP9" s="15"/>
      <x:c r="HRQ9" s="15"/>
      <x:c r="HRR9" s="15"/>
      <x:c r="HRS9" s="15"/>
      <x:c r="HRT9" s="15"/>
      <x:c r="HRU9" s="15"/>
      <x:c r="HRV9" s="15"/>
      <x:c r="HRW9" s="15"/>
      <x:c r="HRX9" s="15"/>
      <x:c r="HRY9" s="15"/>
      <x:c r="HRZ9" s="15"/>
      <x:c r="HSA9" s="15"/>
      <x:c r="HSB9" s="15"/>
      <x:c r="HSC9" s="15"/>
      <x:c r="HSD9" s="15"/>
      <x:c r="HSE9" s="15"/>
      <x:c r="HSF9" s="15"/>
      <x:c r="HSG9" s="15"/>
      <x:c r="HSH9" s="15"/>
      <x:c r="HSI9" s="15"/>
      <x:c r="HSJ9" s="15"/>
      <x:c r="HSK9" s="15"/>
      <x:c r="HSL9" s="15"/>
      <x:c r="HSM9" s="15"/>
      <x:c r="HSN9" s="15"/>
      <x:c r="HSO9" s="15"/>
      <x:c r="HSP9" s="15"/>
      <x:c r="HSQ9" s="15"/>
      <x:c r="HSR9" s="15"/>
      <x:c r="HSS9" s="15"/>
      <x:c r="HST9" s="15"/>
      <x:c r="HSU9" s="15"/>
      <x:c r="HSV9" s="15"/>
      <x:c r="HSW9" s="15"/>
      <x:c r="HSX9" s="15"/>
      <x:c r="HSY9" s="15"/>
      <x:c r="HSZ9" s="15"/>
      <x:c r="HTA9" s="15"/>
      <x:c r="HTB9" s="15"/>
      <x:c r="HTC9" s="15"/>
      <x:c r="HTD9" s="15"/>
      <x:c r="HTE9" s="15"/>
      <x:c r="HTF9" s="15"/>
      <x:c r="HTG9" s="15"/>
      <x:c r="HTH9" s="15"/>
      <x:c r="HTI9" s="15"/>
      <x:c r="HTJ9" s="15"/>
      <x:c r="HTK9" s="15"/>
      <x:c r="HTL9" s="15"/>
      <x:c r="HTM9" s="15"/>
      <x:c r="HTN9" s="15"/>
      <x:c r="HTO9" s="15"/>
      <x:c r="HTP9" s="15"/>
      <x:c r="HTQ9" s="15"/>
      <x:c r="HTR9" s="15"/>
      <x:c r="HTS9" s="15"/>
      <x:c r="HTT9" s="15"/>
      <x:c r="HTU9" s="15"/>
      <x:c r="HTV9" s="15"/>
      <x:c r="HTW9" s="15"/>
      <x:c r="HTX9" s="15"/>
      <x:c r="HTY9" s="15"/>
      <x:c r="HTZ9" s="15"/>
      <x:c r="HUA9" s="15"/>
      <x:c r="HUB9" s="15"/>
      <x:c r="HUC9" s="15"/>
      <x:c r="HUD9" s="15"/>
      <x:c r="HUE9" s="15"/>
      <x:c r="HUF9" s="15"/>
      <x:c r="HUG9" s="15"/>
      <x:c r="HUH9" s="15"/>
      <x:c r="HUI9" s="15"/>
      <x:c r="HUJ9" s="15"/>
      <x:c r="HUK9" s="15"/>
      <x:c r="HUL9" s="15"/>
      <x:c r="HUM9" s="15"/>
      <x:c r="HUN9" s="15"/>
      <x:c r="HUO9" s="15"/>
      <x:c r="HUP9" s="15"/>
      <x:c r="HUQ9" s="15"/>
      <x:c r="HUR9" s="15"/>
      <x:c r="HUS9" s="15"/>
      <x:c r="HUT9" s="15"/>
      <x:c r="HUU9" s="15"/>
      <x:c r="HUV9" s="15"/>
      <x:c r="HUW9" s="15"/>
      <x:c r="HUX9" s="15"/>
      <x:c r="HUY9" s="15"/>
      <x:c r="HUZ9" s="15"/>
      <x:c r="HVA9" s="15"/>
      <x:c r="HVB9" s="15"/>
      <x:c r="HVC9" s="15"/>
      <x:c r="HVD9" s="15"/>
      <x:c r="HVE9" s="15"/>
      <x:c r="HVF9" s="15"/>
      <x:c r="HVG9" s="15"/>
      <x:c r="HVH9" s="15"/>
      <x:c r="HVI9" s="15"/>
      <x:c r="HVJ9" s="15"/>
      <x:c r="HVK9" s="15"/>
      <x:c r="HVL9" s="15"/>
      <x:c r="HVM9" s="15"/>
      <x:c r="HVN9" s="15"/>
      <x:c r="HVO9" s="15"/>
      <x:c r="HVP9" s="15"/>
      <x:c r="HVQ9" s="15"/>
      <x:c r="HVR9" s="15"/>
      <x:c r="HVS9" s="15"/>
      <x:c r="HVT9" s="15"/>
      <x:c r="HVU9" s="15"/>
      <x:c r="HVV9" s="15"/>
      <x:c r="HVW9" s="15"/>
      <x:c r="HVX9" s="15"/>
      <x:c r="HVY9" s="15"/>
      <x:c r="HVZ9" s="15"/>
      <x:c r="HWA9" s="15"/>
      <x:c r="HWB9" s="15"/>
      <x:c r="HWC9" s="15"/>
      <x:c r="HWD9" s="15"/>
      <x:c r="HWE9" s="15"/>
      <x:c r="HWF9" s="15"/>
      <x:c r="HWG9" s="15"/>
      <x:c r="HWH9" s="15"/>
      <x:c r="HWI9" s="15"/>
      <x:c r="HWJ9" s="15"/>
      <x:c r="HWK9" s="15"/>
      <x:c r="HWL9" s="15"/>
      <x:c r="HWM9" s="15"/>
      <x:c r="HWN9" s="15"/>
      <x:c r="HWO9" s="15"/>
      <x:c r="HWP9" s="15"/>
      <x:c r="HWQ9" s="15"/>
      <x:c r="HWR9" s="15"/>
      <x:c r="HWS9" s="15"/>
      <x:c r="HWT9" s="15"/>
      <x:c r="HWU9" s="15"/>
      <x:c r="HWV9" s="15"/>
      <x:c r="HWW9" s="15"/>
      <x:c r="HWX9" s="15"/>
      <x:c r="HWY9" s="15"/>
      <x:c r="HWZ9" s="15"/>
      <x:c r="HXA9" s="15"/>
      <x:c r="HXB9" s="15"/>
      <x:c r="HXC9" s="15"/>
      <x:c r="HXD9" s="15"/>
      <x:c r="HXE9" s="15"/>
      <x:c r="HXF9" s="15"/>
      <x:c r="HXG9" s="15"/>
      <x:c r="HXH9" s="15"/>
      <x:c r="HXI9" s="15"/>
      <x:c r="HXJ9" s="15"/>
      <x:c r="HXK9" s="15"/>
      <x:c r="HXL9" s="15"/>
      <x:c r="HXM9" s="15"/>
      <x:c r="HXN9" s="15"/>
      <x:c r="HXO9" s="15"/>
      <x:c r="HXP9" s="15"/>
      <x:c r="HXQ9" s="15"/>
      <x:c r="HXR9" s="15"/>
      <x:c r="HXS9" s="15"/>
      <x:c r="HXT9" s="15"/>
      <x:c r="HXU9" s="15"/>
      <x:c r="HXV9" s="15"/>
      <x:c r="HXW9" s="15"/>
      <x:c r="HXX9" s="15"/>
      <x:c r="HXY9" s="15"/>
      <x:c r="HXZ9" s="15"/>
      <x:c r="HYA9" s="15"/>
      <x:c r="HYB9" s="15"/>
      <x:c r="HYC9" s="15"/>
      <x:c r="HYD9" s="15"/>
      <x:c r="HYE9" s="15"/>
      <x:c r="HYF9" s="15"/>
      <x:c r="HYG9" s="15"/>
      <x:c r="HYH9" s="15"/>
      <x:c r="HYI9" s="15"/>
      <x:c r="HYJ9" s="15"/>
      <x:c r="HYK9" s="15"/>
      <x:c r="HYL9" s="15"/>
      <x:c r="HYM9" s="15"/>
      <x:c r="HYN9" s="15"/>
      <x:c r="HYO9" s="15"/>
      <x:c r="HYP9" s="15"/>
      <x:c r="HYQ9" s="15"/>
      <x:c r="HYR9" s="15"/>
      <x:c r="HYS9" s="15"/>
      <x:c r="HYT9" s="15"/>
      <x:c r="HYU9" s="15"/>
      <x:c r="HYV9" s="15"/>
      <x:c r="HYW9" s="15"/>
      <x:c r="HYX9" s="15"/>
      <x:c r="HYY9" s="15"/>
      <x:c r="HYZ9" s="15"/>
      <x:c r="HZA9" s="15"/>
      <x:c r="HZB9" s="15"/>
      <x:c r="HZC9" s="15"/>
      <x:c r="HZD9" s="15"/>
      <x:c r="HZE9" s="15"/>
      <x:c r="HZF9" s="15"/>
      <x:c r="HZG9" s="15"/>
      <x:c r="HZH9" s="15"/>
      <x:c r="HZI9" s="15"/>
      <x:c r="HZJ9" s="15"/>
      <x:c r="HZK9" s="15"/>
      <x:c r="HZL9" s="15"/>
      <x:c r="HZM9" s="15"/>
      <x:c r="HZN9" s="15"/>
      <x:c r="HZO9" s="15"/>
      <x:c r="HZP9" s="15"/>
      <x:c r="HZQ9" s="15"/>
      <x:c r="HZR9" s="15"/>
      <x:c r="HZS9" s="15"/>
      <x:c r="HZT9" s="15"/>
      <x:c r="HZU9" s="15"/>
      <x:c r="HZV9" s="15"/>
      <x:c r="HZW9" s="15"/>
      <x:c r="HZX9" s="15"/>
      <x:c r="HZY9" s="15"/>
      <x:c r="HZZ9" s="15"/>
      <x:c r="IAA9" s="15"/>
      <x:c r="IAB9" s="15"/>
      <x:c r="IAC9" s="15"/>
      <x:c r="IAD9" s="15"/>
      <x:c r="IAE9" s="15"/>
      <x:c r="IAF9" s="15"/>
      <x:c r="IAG9" s="15"/>
      <x:c r="IAH9" s="15"/>
      <x:c r="IAI9" s="15"/>
      <x:c r="IAJ9" s="15"/>
      <x:c r="IAK9" s="15"/>
      <x:c r="IAL9" s="15"/>
      <x:c r="IAM9" s="15"/>
      <x:c r="IAN9" s="15"/>
      <x:c r="IAO9" s="15"/>
      <x:c r="IAP9" s="15"/>
      <x:c r="IAQ9" s="15"/>
      <x:c r="IAR9" s="15"/>
      <x:c r="IAS9" s="15"/>
      <x:c r="IAT9" s="15"/>
      <x:c r="IAU9" s="15"/>
      <x:c r="IAV9" s="15"/>
      <x:c r="IAW9" s="15"/>
      <x:c r="IAX9" s="15"/>
      <x:c r="IAY9" s="15"/>
      <x:c r="IAZ9" s="15"/>
      <x:c r="IBA9" s="15"/>
      <x:c r="IBB9" s="15"/>
      <x:c r="IBC9" s="15"/>
      <x:c r="IBD9" s="15"/>
      <x:c r="IBE9" s="15"/>
      <x:c r="IBF9" s="15"/>
      <x:c r="IBG9" s="15"/>
      <x:c r="IBH9" s="15"/>
      <x:c r="IBI9" s="15"/>
      <x:c r="IBJ9" s="15"/>
      <x:c r="IBK9" s="15"/>
      <x:c r="IBL9" s="15"/>
      <x:c r="IBM9" s="15"/>
      <x:c r="IBN9" s="15"/>
      <x:c r="IBO9" s="15"/>
      <x:c r="IBP9" s="15"/>
      <x:c r="IBQ9" s="15"/>
      <x:c r="IBR9" s="15"/>
      <x:c r="IBS9" s="15"/>
      <x:c r="IBT9" s="15"/>
      <x:c r="IBU9" s="15"/>
      <x:c r="IBV9" s="15"/>
      <x:c r="IBW9" s="15"/>
      <x:c r="IBX9" s="15"/>
      <x:c r="IBY9" s="15"/>
      <x:c r="IBZ9" s="15"/>
      <x:c r="ICA9" s="15"/>
      <x:c r="ICB9" s="15"/>
      <x:c r="ICC9" s="15"/>
      <x:c r="ICD9" s="15"/>
      <x:c r="ICE9" s="15"/>
      <x:c r="ICF9" s="15"/>
      <x:c r="ICG9" s="15"/>
      <x:c r="ICH9" s="15"/>
      <x:c r="ICI9" s="15"/>
      <x:c r="ICJ9" s="15"/>
      <x:c r="ICK9" s="15"/>
      <x:c r="ICL9" s="15"/>
      <x:c r="ICM9" s="15"/>
      <x:c r="ICN9" s="15"/>
      <x:c r="ICO9" s="15"/>
      <x:c r="ICP9" s="15"/>
      <x:c r="ICQ9" s="15"/>
      <x:c r="ICR9" s="15"/>
      <x:c r="ICS9" s="15"/>
      <x:c r="ICT9" s="15"/>
      <x:c r="ICU9" s="15"/>
      <x:c r="ICV9" s="15"/>
      <x:c r="ICW9" s="15"/>
      <x:c r="ICX9" s="15"/>
      <x:c r="ICY9" s="15"/>
      <x:c r="ICZ9" s="15"/>
      <x:c r="IDA9" s="15"/>
      <x:c r="IDB9" s="15"/>
      <x:c r="IDC9" s="15"/>
      <x:c r="IDD9" s="15"/>
      <x:c r="IDE9" s="15"/>
      <x:c r="IDF9" s="15"/>
      <x:c r="IDG9" s="15"/>
      <x:c r="IDH9" s="15"/>
      <x:c r="IDI9" s="15"/>
      <x:c r="IDJ9" s="15"/>
      <x:c r="IDK9" s="15"/>
      <x:c r="IDL9" s="15"/>
      <x:c r="IDM9" s="15"/>
      <x:c r="IDN9" s="15"/>
      <x:c r="IDO9" s="15"/>
      <x:c r="IDP9" s="15"/>
      <x:c r="IDQ9" s="15"/>
      <x:c r="IDR9" s="15"/>
      <x:c r="IDS9" s="15"/>
      <x:c r="IDT9" s="15"/>
      <x:c r="IDU9" s="15"/>
      <x:c r="IDV9" s="15"/>
      <x:c r="IDW9" s="15"/>
      <x:c r="IDX9" s="15"/>
      <x:c r="IDY9" s="15"/>
      <x:c r="IDZ9" s="15"/>
      <x:c r="IEA9" s="15"/>
      <x:c r="IEB9" s="15"/>
      <x:c r="IEC9" s="15"/>
      <x:c r="IED9" s="15"/>
      <x:c r="IEE9" s="15"/>
      <x:c r="IEF9" s="15"/>
      <x:c r="IEG9" s="15"/>
      <x:c r="IEH9" s="15"/>
      <x:c r="IEI9" s="15"/>
      <x:c r="IEJ9" s="15"/>
      <x:c r="IEK9" s="15"/>
      <x:c r="IEL9" s="15"/>
      <x:c r="IEM9" s="15"/>
      <x:c r="IEN9" s="15"/>
      <x:c r="IEO9" s="15"/>
      <x:c r="IEP9" s="15"/>
      <x:c r="IEQ9" s="15"/>
      <x:c r="IER9" s="15"/>
      <x:c r="IES9" s="15"/>
      <x:c r="IET9" s="15"/>
      <x:c r="IEU9" s="15"/>
      <x:c r="IEV9" s="15"/>
      <x:c r="IEW9" s="15"/>
      <x:c r="IEX9" s="15"/>
      <x:c r="IEY9" s="15"/>
      <x:c r="IEZ9" s="15"/>
      <x:c r="IFA9" s="15"/>
      <x:c r="IFB9" s="15"/>
      <x:c r="IFC9" s="15"/>
      <x:c r="IFD9" s="15"/>
      <x:c r="IFE9" s="15"/>
      <x:c r="IFF9" s="15"/>
      <x:c r="IFG9" s="15"/>
      <x:c r="IFH9" s="15"/>
      <x:c r="IFI9" s="15"/>
      <x:c r="IFJ9" s="15"/>
      <x:c r="IFK9" s="15"/>
      <x:c r="IFL9" s="15"/>
      <x:c r="IFM9" s="15"/>
      <x:c r="IFN9" s="15"/>
      <x:c r="IFO9" s="15"/>
      <x:c r="IFP9" s="15"/>
      <x:c r="IFQ9" s="15"/>
      <x:c r="IFR9" s="15"/>
      <x:c r="IFS9" s="15"/>
      <x:c r="IFT9" s="15"/>
      <x:c r="IFU9" s="15"/>
      <x:c r="IFV9" s="15"/>
      <x:c r="IFW9" s="15"/>
      <x:c r="IFX9" s="15"/>
      <x:c r="IFY9" s="15"/>
      <x:c r="IFZ9" s="15"/>
      <x:c r="IGA9" s="15"/>
      <x:c r="IGB9" s="15"/>
      <x:c r="IGC9" s="15"/>
      <x:c r="IGD9" s="15"/>
      <x:c r="IGE9" s="15"/>
      <x:c r="IGF9" s="15"/>
      <x:c r="IGG9" s="15"/>
      <x:c r="IGH9" s="15"/>
      <x:c r="IGI9" s="15"/>
      <x:c r="IGJ9" s="15"/>
      <x:c r="IGK9" s="15"/>
      <x:c r="IGL9" s="15"/>
      <x:c r="IGM9" s="15"/>
      <x:c r="IGN9" s="15"/>
      <x:c r="IGO9" s="15"/>
      <x:c r="IGP9" s="15"/>
      <x:c r="IGQ9" s="15"/>
      <x:c r="IGR9" s="15"/>
      <x:c r="IGS9" s="15"/>
      <x:c r="IGT9" s="15"/>
      <x:c r="IGU9" s="15"/>
      <x:c r="IGV9" s="15"/>
      <x:c r="IGW9" s="15"/>
      <x:c r="IGX9" s="15"/>
      <x:c r="IGY9" s="15"/>
      <x:c r="IGZ9" s="15"/>
      <x:c r="IHA9" s="15"/>
      <x:c r="IHB9" s="15"/>
      <x:c r="IHC9" s="15"/>
      <x:c r="IHD9" s="15"/>
      <x:c r="IHE9" s="15"/>
      <x:c r="IHF9" s="15"/>
      <x:c r="IHG9" s="15"/>
      <x:c r="IHH9" s="15"/>
      <x:c r="IHI9" s="15"/>
      <x:c r="IHJ9" s="15"/>
      <x:c r="IHK9" s="15"/>
      <x:c r="IHL9" s="15"/>
      <x:c r="IHM9" s="15"/>
      <x:c r="IHN9" s="15"/>
      <x:c r="IHO9" s="15"/>
      <x:c r="IHP9" s="15"/>
      <x:c r="IHQ9" s="15"/>
      <x:c r="IHR9" s="15"/>
      <x:c r="IHS9" s="15"/>
      <x:c r="IHT9" s="15"/>
      <x:c r="IHU9" s="15"/>
      <x:c r="IHV9" s="15"/>
      <x:c r="IHW9" s="15"/>
      <x:c r="IHX9" s="15"/>
      <x:c r="IHY9" s="15"/>
      <x:c r="IHZ9" s="15"/>
      <x:c r="IIA9" s="15"/>
      <x:c r="IIB9" s="15"/>
      <x:c r="IIC9" s="15"/>
      <x:c r="IID9" s="15"/>
      <x:c r="IIE9" s="15"/>
      <x:c r="IIF9" s="15"/>
      <x:c r="IIG9" s="15"/>
      <x:c r="IIH9" s="15"/>
      <x:c r="III9" s="15"/>
      <x:c r="IIJ9" s="15"/>
      <x:c r="IIK9" s="15"/>
      <x:c r="IIL9" s="15"/>
      <x:c r="IIM9" s="15"/>
      <x:c r="IIN9" s="15"/>
      <x:c r="IIO9" s="15"/>
      <x:c r="IIP9" s="15"/>
      <x:c r="IIQ9" s="15"/>
      <x:c r="IIR9" s="15"/>
      <x:c r="IIS9" s="15"/>
      <x:c r="IIT9" s="15"/>
      <x:c r="IIU9" s="15"/>
      <x:c r="IIV9" s="15"/>
      <x:c r="IIW9" s="15"/>
      <x:c r="IIX9" s="15"/>
      <x:c r="IIY9" s="15"/>
      <x:c r="IIZ9" s="15"/>
      <x:c r="IJA9" s="15"/>
      <x:c r="IJB9" s="15"/>
      <x:c r="IJC9" s="15"/>
      <x:c r="IJD9" s="15"/>
      <x:c r="IJE9" s="15"/>
      <x:c r="IJF9" s="15"/>
      <x:c r="IJG9" s="15"/>
      <x:c r="IJH9" s="15"/>
      <x:c r="IJI9" s="15"/>
      <x:c r="IJJ9" s="15"/>
      <x:c r="IJK9" s="15"/>
      <x:c r="IJL9" s="15"/>
      <x:c r="IJM9" s="15"/>
      <x:c r="IJN9" s="15"/>
      <x:c r="IJO9" s="15"/>
      <x:c r="IJP9" s="15"/>
      <x:c r="IJQ9" s="15"/>
      <x:c r="IJR9" s="15"/>
      <x:c r="IJS9" s="15"/>
      <x:c r="IJT9" s="15"/>
      <x:c r="IJU9" s="15"/>
      <x:c r="IJV9" s="15"/>
      <x:c r="IJW9" s="15"/>
      <x:c r="IJX9" s="15"/>
      <x:c r="IJY9" s="15"/>
      <x:c r="IJZ9" s="15"/>
      <x:c r="IKA9" s="15"/>
      <x:c r="IKB9" s="15"/>
      <x:c r="IKC9" s="15"/>
      <x:c r="IKD9" s="15"/>
      <x:c r="IKE9" s="15"/>
      <x:c r="IKF9" s="15"/>
      <x:c r="IKG9" s="15"/>
      <x:c r="IKH9" s="15"/>
      <x:c r="IKI9" s="15"/>
      <x:c r="IKJ9" s="15"/>
      <x:c r="IKK9" s="15"/>
      <x:c r="IKL9" s="15"/>
      <x:c r="IKM9" s="15"/>
      <x:c r="IKN9" s="15"/>
      <x:c r="IKO9" s="15"/>
      <x:c r="IKP9" s="15"/>
      <x:c r="IKQ9" s="15"/>
      <x:c r="IKR9" s="15"/>
      <x:c r="IKS9" s="15"/>
      <x:c r="IKT9" s="15"/>
      <x:c r="IKU9" s="15"/>
      <x:c r="IKV9" s="15"/>
      <x:c r="IKW9" s="15"/>
      <x:c r="IKX9" s="15"/>
      <x:c r="IKY9" s="15"/>
      <x:c r="IKZ9" s="15"/>
      <x:c r="ILA9" s="15"/>
      <x:c r="ILB9" s="15"/>
      <x:c r="ILC9" s="15"/>
      <x:c r="ILD9" s="15"/>
      <x:c r="ILE9" s="15"/>
      <x:c r="ILF9" s="15"/>
      <x:c r="ILG9" s="15"/>
      <x:c r="ILH9" s="15"/>
      <x:c r="ILI9" s="15"/>
      <x:c r="ILJ9" s="15"/>
      <x:c r="ILK9" s="15"/>
      <x:c r="ILL9" s="15"/>
      <x:c r="ILM9" s="15"/>
      <x:c r="ILN9" s="15"/>
      <x:c r="ILO9" s="15"/>
      <x:c r="ILP9" s="15"/>
      <x:c r="ILQ9" s="15"/>
      <x:c r="ILR9" s="15"/>
      <x:c r="ILS9" s="15"/>
      <x:c r="ILT9" s="15"/>
      <x:c r="ILU9" s="15"/>
      <x:c r="ILV9" s="15"/>
      <x:c r="ILW9" s="15"/>
      <x:c r="ILX9" s="15"/>
      <x:c r="ILY9" s="15"/>
      <x:c r="ILZ9" s="15"/>
      <x:c r="IMA9" s="15"/>
      <x:c r="IMB9" s="15"/>
      <x:c r="IMC9" s="15"/>
      <x:c r="IMD9" s="15"/>
      <x:c r="IME9" s="15"/>
      <x:c r="IMF9" s="15"/>
      <x:c r="IMG9" s="15"/>
      <x:c r="IMH9" s="15"/>
      <x:c r="IMI9" s="15"/>
      <x:c r="IMJ9" s="15"/>
      <x:c r="IMK9" s="15"/>
      <x:c r="IML9" s="15"/>
      <x:c r="IMM9" s="15"/>
      <x:c r="IMN9" s="15"/>
      <x:c r="IMO9" s="15"/>
      <x:c r="IMP9" s="15"/>
      <x:c r="IMQ9" s="15"/>
      <x:c r="IMR9" s="15"/>
      <x:c r="IMS9" s="15"/>
      <x:c r="IMT9" s="15"/>
      <x:c r="IMU9" s="15"/>
      <x:c r="IMV9" s="15"/>
      <x:c r="IMW9" s="15"/>
      <x:c r="IMX9" s="15"/>
      <x:c r="IMY9" s="15"/>
      <x:c r="IMZ9" s="15"/>
      <x:c r="INA9" s="15"/>
      <x:c r="INB9" s="15"/>
      <x:c r="INC9" s="15"/>
      <x:c r="IND9" s="15"/>
      <x:c r="INE9" s="15"/>
      <x:c r="INF9" s="15"/>
      <x:c r="ING9" s="15"/>
      <x:c r="INH9" s="15"/>
      <x:c r="INI9" s="15"/>
      <x:c r="INJ9" s="15"/>
      <x:c r="INK9" s="15"/>
      <x:c r="INL9" s="15"/>
      <x:c r="INM9" s="15"/>
      <x:c r="INN9" s="15"/>
      <x:c r="INO9" s="15"/>
      <x:c r="INP9" s="15"/>
      <x:c r="INQ9" s="15"/>
      <x:c r="INR9" s="15"/>
      <x:c r="INS9" s="15"/>
      <x:c r="INT9" s="15"/>
      <x:c r="INU9" s="15"/>
      <x:c r="INV9" s="15"/>
      <x:c r="INW9" s="15"/>
      <x:c r="INX9" s="15"/>
      <x:c r="INY9" s="15"/>
      <x:c r="INZ9" s="15"/>
      <x:c r="IOA9" s="15"/>
      <x:c r="IOB9" s="15"/>
      <x:c r="IOC9" s="15"/>
      <x:c r="IOD9" s="15"/>
      <x:c r="IOE9" s="15"/>
      <x:c r="IOF9" s="15"/>
      <x:c r="IOG9" s="15"/>
      <x:c r="IOH9" s="15"/>
      <x:c r="IOI9" s="15"/>
      <x:c r="IOJ9" s="15"/>
      <x:c r="IOK9" s="15"/>
      <x:c r="IOL9" s="15"/>
      <x:c r="IOM9" s="15"/>
      <x:c r="ION9" s="15"/>
      <x:c r="IOO9" s="15"/>
      <x:c r="IOP9" s="15"/>
      <x:c r="IOQ9" s="15"/>
      <x:c r="IOR9" s="15"/>
      <x:c r="IOS9" s="15"/>
      <x:c r="IOT9" s="15"/>
      <x:c r="IOU9" s="15"/>
      <x:c r="IOV9" s="15"/>
      <x:c r="IOW9" s="15"/>
      <x:c r="IOX9" s="15"/>
      <x:c r="IOY9" s="15"/>
      <x:c r="IOZ9" s="15"/>
      <x:c r="IPA9" s="15"/>
      <x:c r="IPB9" s="15"/>
      <x:c r="IPC9" s="15"/>
      <x:c r="IPD9" s="15"/>
      <x:c r="IPE9" s="15"/>
      <x:c r="IPF9" s="15"/>
      <x:c r="IPG9" s="15"/>
      <x:c r="IPH9" s="15"/>
      <x:c r="IPI9" s="15"/>
      <x:c r="IPJ9" s="15"/>
      <x:c r="IPK9" s="15"/>
      <x:c r="IPL9" s="15"/>
      <x:c r="IPM9" s="15"/>
      <x:c r="IPN9" s="15"/>
      <x:c r="IPO9" s="15"/>
      <x:c r="IPP9" s="15"/>
      <x:c r="IPQ9" s="15"/>
      <x:c r="IPR9" s="15"/>
      <x:c r="IPS9" s="15"/>
      <x:c r="IPT9" s="15"/>
      <x:c r="IPU9" s="15"/>
      <x:c r="IPV9" s="15"/>
      <x:c r="IPW9" s="15"/>
      <x:c r="IPX9" s="15"/>
      <x:c r="IPY9" s="15"/>
      <x:c r="IPZ9" s="15"/>
      <x:c r="IQA9" s="15"/>
      <x:c r="IQB9" s="15"/>
      <x:c r="IQC9" s="15"/>
      <x:c r="IQD9" s="15"/>
      <x:c r="IQE9" s="15"/>
      <x:c r="IQF9" s="15"/>
      <x:c r="IQG9" s="15"/>
      <x:c r="IQH9" s="15"/>
      <x:c r="IQI9" s="15"/>
      <x:c r="IQJ9" s="15"/>
      <x:c r="IQK9" s="15"/>
      <x:c r="IQL9" s="15"/>
      <x:c r="IQM9" s="15"/>
      <x:c r="IQN9" s="15"/>
      <x:c r="IQO9" s="15"/>
      <x:c r="IQP9" s="15"/>
      <x:c r="IQQ9" s="15"/>
      <x:c r="IQR9" s="15"/>
      <x:c r="IQS9" s="15"/>
      <x:c r="IQT9" s="15"/>
      <x:c r="IQU9" s="15"/>
      <x:c r="IQV9" s="15"/>
      <x:c r="IQW9" s="15"/>
      <x:c r="IQX9" s="15"/>
      <x:c r="IQY9" s="15"/>
      <x:c r="IQZ9" s="15"/>
      <x:c r="IRA9" s="15"/>
      <x:c r="IRB9" s="15"/>
      <x:c r="IRC9" s="15"/>
      <x:c r="IRD9" s="15"/>
      <x:c r="IRE9" s="15"/>
      <x:c r="IRF9" s="15"/>
      <x:c r="IRG9" s="15"/>
      <x:c r="IRH9" s="15"/>
      <x:c r="IRI9" s="15"/>
      <x:c r="IRJ9" s="15"/>
      <x:c r="IRK9" s="15"/>
      <x:c r="IRL9" s="15"/>
      <x:c r="IRM9" s="15"/>
      <x:c r="IRN9" s="15"/>
      <x:c r="IRO9" s="15"/>
      <x:c r="IRP9" s="15"/>
      <x:c r="IRQ9" s="15"/>
      <x:c r="IRR9" s="15"/>
      <x:c r="IRS9" s="15"/>
      <x:c r="IRT9" s="15"/>
      <x:c r="IRU9" s="15"/>
      <x:c r="IRV9" s="15"/>
      <x:c r="IRW9" s="15"/>
      <x:c r="IRX9" s="15"/>
      <x:c r="IRY9" s="15"/>
      <x:c r="IRZ9" s="15"/>
      <x:c r="ISA9" s="15"/>
      <x:c r="ISB9" s="15"/>
      <x:c r="ISC9" s="15"/>
      <x:c r="ISD9" s="15"/>
      <x:c r="ISE9" s="15"/>
      <x:c r="ISF9" s="15"/>
      <x:c r="ISG9" s="15"/>
      <x:c r="ISH9" s="15"/>
      <x:c r="ISI9" s="15"/>
      <x:c r="ISJ9" s="15"/>
      <x:c r="ISK9" s="15"/>
      <x:c r="ISL9" s="15"/>
      <x:c r="ISM9" s="15"/>
      <x:c r="ISN9" s="15"/>
      <x:c r="ISO9" s="15"/>
      <x:c r="ISP9" s="15"/>
      <x:c r="ISQ9" s="15"/>
      <x:c r="ISR9" s="15"/>
      <x:c r="ISS9" s="15"/>
      <x:c r="IST9" s="15"/>
      <x:c r="ISU9" s="15"/>
      <x:c r="ISV9" s="15"/>
      <x:c r="ISW9" s="15"/>
      <x:c r="ISX9" s="15"/>
      <x:c r="ISY9" s="15"/>
      <x:c r="ISZ9" s="15"/>
      <x:c r="ITA9" s="15"/>
      <x:c r="ITB9" s="15"/>
      <x:c r="ITC9" s="15"/>
      <x:c r="ITD9" s="15"/>
      <x:c r="ITE9" s="15"/>
      <x:c r="ITF9" s="15"/>
      <x:c r="ITG9" s="15"/>
      <x:c r="ITH9" s="15"/>
      <x:c r="ITI9" s="15"/>
      <x:c r="ITJ9" s="15"/>
      <x:c r="ITK9" s="15"/>
      <x:c r="ITL9" s="15"/>
      <x:c r="ITM9" s="15"/>
      <x:c r="ITN9" s="15"/>
      <x:c r="ITO9" s="15"/>
      <x:c r="ITP9" s="15"/>
      <x:c r="ITQ9" s="15"/>
      <x:c r="ITR9" s="15"/>
      <x:c r="ITS9" s="15"/>
      <x:c r="ITT9" s="15"/>
      <x:c r="ITU9" s="15"/>
      <x:c r="ITV9" s="15"/>
      <x:c r="ITW9" s="15"/>
      <x:c r="ITX9" s="15"/>
      <x:c r="ITY9" s="15"/>
      <x:c r="ITZ9" s="15"/>
      <x:c r="IUA9" s="15"/>
      <x:c r="IUB9" s="15"/>
      <x:c r="IUC9" s="15"/>
      <x:c r="IUD9" s="15"/>
      <x:c r="IUE9" s="15"/>
      <x:c r="IUF9" s="15"/>
      <x:c r="IUG9" s="15"/>
      <x:c r="IUH9" s="15"/>
      <x:c r="IUI9" s="15"/>
      <x:c r="IUJ9" s="15"/>
      <x:c r="IUK9" s="15"/>
      <x:c r="IUL9" s="15"/>
      <x:c r="IUM9" s="15"/>
      <x:c r="IUN9" s="15"/>
      <x:c r="IUO9" s="15"/>
      <x:c r="IUP9" s="15"/>
      <x:c r="IUQ9" s="15"/>
      <x:c r="IUR9" s="15"/>
      <x:c r="IUS9" s="15"/>
      <x:c r="IUT9" s="15"/>
      <x:c r="IUU9" s="15"/>
      <x:c r="IUV9" s="15"/>
      <x:c r="IUW9" s="15"/>
      <x:c r="IUX9" s="15"/>
      <x:c r="IUY9" s="15"/>
      <x:c r="IUZ9" s="15"/>
      <x:c r="IVA9" s="15"/>
      <x:c r="IVB9" s="15"/>
      <x:c r="IVC9" s="15"/>
      <x:c r="IVD9" s="15"/>
      <x:c r="IVE9" s="15"/>
      <x:c r="IVF9" s="15"/>
      <x:c r="IVG9" s="15"/>
      <x:c r="IVH9" s="15"/>
      <x:c r="IVI9" s="15"/>
      <x:c r="IVJ9" s="15"/>
      <x:c r="IVK9" s="15"/>
      <x:c r="IVL9" s="15"/>
      <x:c r="IVM9" s="15"/>
      <x:c r="IVN9" s="15"/>
      <x:c r="IVO9" s="15"/>
      <x:c r="IVP9" s="15"/>
      <x:c r="IVQ9" s="15"/>
      <x:c r="IVR9" s="15"/>
      <x:c r="IVS9" s="15"/>
      <x:c r="IVT9" s="15"/>
      <x:c r="IVU9" s="15"/>
      <x:c r="IVV9" s="15"/>
      <x:c r="IVW9" s="15"/>
      <x:c r="IVX9" s="15"/>
      <x:c r="IVY9" s="15"/>
      <x:c r="IVZ9" s="15"/>
      <x:c r="IWA9" s="15"/>
      <x:c r="IWB9" s="15"/>
      <x:c r="IWC9" s="15"/>
      <x:c r="IWD9" s="15"/>
      <x:c r="IWE9" s="15"/>
      <x:c r="IWF9" s="15"/>
      <x:c r="IWG9" s="15"/>
      <x:c r="IWH9" s="15"/>
      <x:c r="IWI9" s="15"/>
      <x:c r="IWJ9" s="15"/>
      <x:c r="IWK9" s="15"/>
      <x:c r="IWL9" s="15"/>
      <x:c r="IWM9" s="15"/>
      <x:c r="IWN9" s="15"/>
      <x:c r="IWO9" s="15"/>
      <x:c r="IWP9" s="15"/>
      <x:c r="IWQ9" s="15"/>
      <x:c r="IWR9" s="15"/>
      <x:c r="IWS9" s="15"/>
      <x:c r="IWT9" s="15"/>
      <x:c r="IWU9" s="15"/>
      <x:c r="IWV9" s="15"/>
      <x:c r="IWW9" s="15"/>
      <x:c r="IWX9" s="15"/>
      <x:c r="IWY9" s="15"/>
      <x:c r="IWZ9" s="15"/>
      <x:c r="IXA9" s="15"/>
      <x:c r="IXB9" s="15"/>
      <x:c r="IXC9" s="15"/>
      <x:c r="IXD9" s="15"/>
      <x:c r="IXE9" s="15"/>
      <x:c r="IXF9" s="15"/>
      <x:c r="IXG9" s="15"/>
      <x:c r="IXH9" s="15"/>
      <x:c r="IXI9" s="15"/>
      <x:c r="IXJ9" s="15"/>
      <x:c r="IXK9" s="15"/>
      <x:c r="IXL9" s="15"/>
      <x:c r="IXM9" s="15"/>
      <x:c r="IXN9" s="15"/>
      <x:c r="IXO9" s="15"/>
      <x:c r="IXP9" s="15"/>
      <x:c r="IXQ9" s="15"/>
      <x:c r="IXR9" s="15"/>
      <x:c r="IXS9" s="15"/>
      <x:c r="IXT9" s="15"/>
      <x:c r="IXU9" s="15"/>
      <x:c r="IXV9" s="15"/>
      <x:c r="IXW9" s="15"/>
      <x:c r="IXX9" s="15"/>
      <x:c r="IXY9" s="15"/>
      <x:c r="IXZ9" s="15"/>
      <x:c r="IYA9" s="15"/>
      <x:c r="IYB9" s="15"/>
      <x:c r="IYC9" s="15"/>
      <x:c r="IYD9" s="15"/>
      <x:c r="IYE9" s="15"/>
      <x:c r="IYF9" s="15"/>
      <x:c r="IYG9" s="15"/>
      <x:c r="IYH9" s="15"/>
      <x:c r="IYI9" s="15"/>
      <x:c r="IYJ9" s="15"/>
      <x:c r="IYK9" s="15"/>
      <x:c r="IYL9" s="15"/>
      <x:c r="IYM9" s="15"/>
      <x:c r="IYN9" s="15"/>
      <x:c r="IYO9" s="15"/>
      <x:c r="IYP9" s="15"/>
      <x:c r="IYQ9" s="15"/>
      <x:c r="IYR9" s="15"/>
      <x:c r="IYS9" s="15"/>
      <x:c r="IYT9" s="15"/>
      <x:c r="IYU9" s="15"/>
      <x:c r="IYV9" s="15"/>
      <x:c r="IYW9" s="15"/>
      <x:c r="IYX9" s="15"/>
      <x:c r="IYY9" s="15"/>
      <x:c r="IYZ9" s="15"/>
      <x:c r="IZA9" s="15"/>
      <x:c r="IZB9" s="15"/>
      <x:c r="IZC9" s="15"/>
      <x:c r="IZD9" s="15"/>
      <x:c r="IZE9" s="15"/>
      <x:c r="IZF9" s="15"/>
      <x:c r="IZG9" s="15"/>
      <x:c r="IZH9" s="15"/>
      <x:c r="IZI9" s="15"/>
      <x:c r="IZJ9" s="15"/>
      <x:c r="IZK9" s="15"/>
      <x:c r="IZL9" s="15"/>
      <x:c r="IZM9" s="15"/>
      <x:c r="IZN9" s="15"/>
      <x:c r="IZO9" s="15"/>
      <x:c r="IZP9" s="15"/>
      <x:c r="IZQ9" s="15"/>
      <x:c r="IZR9" s="15"/>
      <x:c r="IZS9" s="15"/>
      <x:c r="IZT9" s="15"/>
      <x:c r="IZU9" s="15"/>
      <x:c r="IZV9" s="15"/>
      <x:c r="IZW9" s="15"/>
      <x:c r="IZX9" s="15"/>
      <x:c r="IZY9" s="15"/>
      <x:c r="IZZ9" s="15"/>
      <x:c r="JAA9" s="15"/>
      <x:c r="JAB9" s="15"/>
      <x:c r="JAC9" s="15"/>
      <x:c r="JAD9" s="15"/>
      <x:c r="JAE9" s="15"/>
      <x:c r="JAF9" s="15"/>
      <x:c r="JAG9" s="15"/>
      <x:c r="JAH9" s="15"/>
      <x:c r="JAI9" s="15"/>
      <x:c r="JAJ9" s="15"/>
      <x:c r="JAK9" s="15"/>
      <x:c r="JAL9" s="15"/>
      <x:c r="JAM9" s="15"/>
      <x:c r="JAN9" s="15"/>
      <x:c r="JAO9" s="15"/>
      <x:c r="JAP9" s="15"/>
      <x:c r="JAQ9" s="15"/>
      <x:c r="JAR9" s="15"/>
      <x:c r="JAS9" s="15"/>
      <x:c r="JAT9" s="15"/>
      <x:c r="JAU9" s="15"/>
      <x:c r="JAV9" s="15"/>
      <x:c r="JAW9" s="15"/>
      <x:c r="JAX9" s="15"/>
      <x:c r="JAY9" s="15"/>
      <x:c r="JAZ9" s="15"/>
      <x:c r="JBA9" s="15"/>
      <x:c r="JBB9" s="15"/>
      <x:c r="JBC9" s="15"/>
      <x:c r="JBD9" s="15"/>
      <x:c r="JBE9" s="15"/>
      <x:c r="JBF9" s="15"/>
      <x:c r="JBG9" s="15"/>
      <x:c r="JBH9" s="15"/>
      <x:c r="JBI9" s="15"/>
      <x:c r="JBJ9" s="15"/>
      <x:c r="JBK9" s="15"/>
      <x:c r="JBL9" s="15"/>
      <x:c r="JBM9" s="15"/>
      <x:c r="JBN9" s="15"/>
      <x:c r="JBO9" s="15"/>
      <x:c r="JBP9" s="15"/>
      <x:c r="JBQ9" s="15"/>
      <x:c r="JBR9" s="15"/>
      <x:c r="JBS9" s="15"/>
      <x:c r="JBT9" s="15"/>
      <x:c r="JBU9" s="15"/>
      <x:c r="JBV9" s="15"/>
      <x:c r="JBW9" s="15"/>
      <x:c r="JBX9" s="15"/>
      <x:c r="JBY9" s="15"/>
      <x:c r="JBZ9" s="15"/>
      <x:c r="JCA9" s="15"/>
      <x:c r="JCB9" s="15"/>
      <x:c r="JCC9" s="15"/>
      <x:c r="JCD9" s="15"/>
      <x:c r="JCE9" s="15"/>
      <x:c r="JCF9" s="15"/>
      <x:c r="JCG9" s="15"/>
      <x:c r="JCH9" s="15"/>
      <x:c r="JCI9" s="15"/>
      <x:c r="JCJ9" s="15"/>
      <x:c r="JCK9" s="15"/>
      <x:c r="JCL9" s="15"/>
      <x:c r="JCM9" s="15"/>
      <x:c r="JCN9" s="15"/>
      <x:c r="JCO9" s="15"/>
      <x:c r="JCP9" s="15"/>
      <x:c r="JCQ9" s="15"/>
      <x:c r="JCR9" s="15"/>
      <x:c r="JCS9" s="15"/>
      <x:c r="JCT9" s="15"/>
      <x:c r="JCU9" s="15"/>
      <x:c r="JCV9" s="15"/>
      <x:c r="JCW9" s="15"/>
      <x:c r="JCX9" s="15"/>
      <x:c r="JCY9" s="15"/>
      <x:c r="JCZ9" s="15"/>
      <x:c r="JDA9" s="15"/>
      <x:c r="JDB9" s="15"/>
      <x:c r="JDC9" s="15"/>
      <x:c r="JDD9" s="15"/>
      <x:c r="JDE9" s="15"/>
      <x:c r="JDF9" s="15"/>
      <x:c r="JDG9" s="15"/>
      <x:c r="JDH9" s="15"/>
      <x:c r="JDI9" s="15"/>
      <x:c r="JDJ9" s="15"/>
      <x:c r="JDK9" s="15"/>
      <x:c r="JDL9" s="15"/>
      <x:c r="JDM9" s="15"/>
      <x:c r="JDN9" s="15"/>
      <x:c r="JDO9" s="15"/>
      <x:c r="JDP9" s="15"/>
      <x:c r="JDQ9" s="15"/>
      <x:c r="JDR9" s="15"/>
      <x:c r="JDS9" s="15"/>
      <x:c r="JDT9" s="15"/>
      <x:c r="JDU9" s="15"/>
      <x:c r="JDV9" s="15"/>
      <x:c r="JDW9" s="15"/>
      <x:c r="JDX9" s="15"/>
      <x:c r="JDY9" s="15"/>
      <x:c r="JDZ9" s="15"/>
      <x:c r="JEA9" s="15"/>
      <x:c r="JEB9" s="15"/>
      <x:c r="JEC9" s="15"/>
      <x:c r="JED9" s="15"/>
      <x:c r="JEE9" s="15"/>
      <x:c r="JEF9" s="15"/>
      <x:c r="JEG9" s="15"/>
      <x:c r="JEH9" s="15"/>
      <x:c r="JEI9" s="15"/>
      <x:c r="JEJ9" s="15"/>
      <x:c r="JEK9" s="15"/>
      <x:c r="JEL9" s="15"/>
      <x:c r="JEM9" s="15"/>
      <x:c r="JEN9" s="15"/>
      <x:c r="JEO9" s="15"/>
      <x:c r="JEP9" s="15"/>
      <x:c r="JEQ9" s="15"/>
      <x:c r="JER9" s="15"/>
      <x:c r="JES9" s="15"/>
      <x:c r="JET9" s="15"/>
      <x:c r="JEU9" s="15"/>
      <x:c r="JEV9" s="15"/>
      <x:c r="JEW9" s="15"/>
      <x:c r="JEX9" s="15"/>
      <x:c r="JEY9" s="15"/>
      <x:c r="JEZ9" s="15"/>
      <x:c r="JFA9" s="15"/>
      <x:c r="JFB9" s="15"/>
      <x:c r="JFC9" s="15"/>
      <x:c r="JFD9" s="15"/>
      <x:c r="JFE9" s="15"/>
      <x:c r="JFF9" s="15"/>
      <x:c r="JFG9" s="15"/>
      <x:c r="JFH9" s="15"/>
      <x:c r="JFI9" s="15"/>
      <x:c r="JFJ9" s="15"/>
      <x:c r="JFK9" s="15"/>
      <x:c r="JFL9" s="15"/>
      <x:c r="JFM9" s="15"/>
      <x:c r="JFN9" s="15"/>
      <x:c r="JFO9" s="15"/>
      <x:c r="JFP9" s="15"/>
      <x:c r="JFQ9" s="15"/>
      <x:c r="JFR9" s="15"/>
      <x:c r="JFS9" s="15"/>
      <x:c r="JFT9" s="15"/>
      <x:c r="JFU9" s="15"/>
      <x:c r="JFV9" s="15"/>
      <x:c r="JFW9" s="15"/>
      <x:c r="JFX9" s="15"/>
      <x:c r="JFY9" s="15"/>
      <x:c r="JFZ9" s="15"/>
      <x:c r="JGA9" s="15"/>
      <x:c r="JGB9" s="15"/>
      <x:c r="JGC9" s="15"/>
      <x:c r="JGD9" s="15"/>
      <x:c r="JGE9" s="15"/>
      <x:c r="JGF9" s="15"/>
      <x:c r="JGG9" s="15"/>
      <x:c r="JGH9" s="15"/>
      <x:c r="JGI9" s="15"/>
      <x:c r="JGJ9" s="15"/>
      <x:c r="JGK9" s="15"/>
      <x:c r="JGL9" s="15"/>
      <x:c r="JGM9" s="15"/>
      <x:c r="JGN9" s="15"/>
      <x:c r="JGO9" s="15"/>
      <x:c r="JGP9" s="15"/>
      <x:c r="JGQ9" s="15"/>
      <x:c r="JGR9" s="15"/>
      <x:c r="JGS9" s="15"/>
      <x:c r="JGT9" s="15"/>
      <x:c r="JGU9" s="15"/>
      <x:c r="JGV9" s="15"/>
      <x:c r="JGW9" s="15"/>
      <x:c r="JGX9" s="15"/>
      <x:c r="JGY9" s="15"/>
      <x:c r="JGZ9" s="15"/>
      <x:c r="JHA9" s="15"/>
      <x:c r="JHB9" s="15"/>
      <x:c r="JHC9" s="15"/>
      <x:c r="JHD9" s="15"/>
      <x:c r="JHE9" s="15"/>
      <x:c r="JHF9" s="15"/>
      <x:c r="JHG9" s="15"/>
      <x:c r="JHH9" s="15"/>
      <x:c r="JHI9" s="15"/>
      <x:c r="JHJ9" s="15"/>
      <x:c r="JHK9" s="15"/>
      <x:c r="JHL9" s="15"/>
      <x:c r="JHM9" s="15"/>
      <x:c r="JHN9" s="15"/>
      <x:c r="JHO9" s="15"/>
      <x:c r="JHP9" s="15"/>
      <x:c r="JHQ9" s="15"/>
      <x:c r="JHR9" s="15"/>
      <x:c r="JHS9" s="15"/>
      <x:c r="JHT9" s="15"/>
      <x:c r="JHU9" s="15"/>
      <x:c r="JHV9" s="15"/>
      <x:c r="JHW9" s="15"/>
      <x:c r="JHX9" s="15"/>
      <x:c r="JHY9" s="15"/>
      <x:c r="JHZ9" s="15"/>
      <x:c r="JIA9" s="15"/>
      <x:c r="JIB9" s="15"/>
      <x:c r="JIC9" s="15"/>
      <x:c r="JID9" s="15"/>
      <x:c r="JIE9" s="15"/>
      <x:c r="JIF9" s="15"/>
      <x:c r="JIG9" s="15"/>
      <x:c r="JIH9" s="15"/>
      <x:c r="JII9" s="15"/>
      <x:c r="JIJ9" s="15"/>
      <x:c r="JIK9" s="15"/>
      <x:c r="JIL9" s="15"/>
      <x:c r="JIM9" s="15"/>
      <x:c r="JIN9" s="15"/>
      <x:c r="JIO9" s="15"/>
      <x:c r="JIP9" s="15"/>
      <x:c r="JIQ9" s="15"/>
      <x:c r="JIR9" s="15"/>
      <x:c r="JIS9" s="15"/>
      <x:c r="JIT9" s="15"/>
      <x:c r="JIU9" s="15"/>
      <x:c r="JIV9" s="15"/>
      <x:c r="JIW9" s="15"/>
      <x:c r="JIX9" s="15"/>
      <x:c r="JIY9" s="15"/>
      <x:c r="JIZ9" s="15"/>
      <x:c r="JJA9" s="15"/>
      <x:c r="JJB9" s="15"/>
      <x:c r="JJC9" s="15"/>
      <x:c r="JJD9" s="15"/>
      <x:c r="JJE9" s="15"/>
      <x:c r="JJF9" s="15"/>
      <x:c r="JJG9" s="15"/>
      <x:c r="JJH9" s="15"/>
      <x:c r="JJI9" s="15"/>
      <x:c r="JJJ9" s="15"/>
      <x:c r="JJK9" s="15"/>
      <x:c r="JJL9" s="15"/>
      <x:c r="JJM9" s="15"/>
      <x:c r="JJN9" s="15"/>
      <x:c r="JJO9" s="15"/>
      <x:c r="JJP9" s="15"/>
      <x:c r="JJQ9" s="15"/>
      <x:c r="JJR9" s="15"/>
      <x:c r="JJS9" s="15"/>
      <x:c r="JJT9" s="15"/>
      <x:c r="JJU9" s="15"/>
      <x:c r="JJV9" s="15"/>
      <x:c r="JJW9" s="15"/>
      <x:c r="JJX9" s="15"/>
      <x:c r="JJY9" s="15"/>
      <x:c r="JJZ9" s="15"/>
      <x:c r="JKA9" s="15"/>
      <x:c r="JKB9" s="15"/>
      <x:c r="JKC9" s="15"/>
      <x:c r="JKD9" s="15"/>
      <x:c r="JKE9" s="15"/>
      <x:c r="JKF9" s="15"/>
      <x:c r="JKG9" s="15"/>
      <x:c r="JKH9" s="15"/>
      <x:c r="JKI9" s="15"/>
      <x:c r="JKJ9" s="15"/>
      <x:c r="JKK9" s="15"/>
      <x:c r="JKL9" s="15"/>
      <x:c r="JKM9" s="15"/>
      <x:c r="JKN9" s="15"/>
      <x:c r="JKO9" s="15"/>
      <x:c r="JKP9" s="15"/>
      <x:c r="JKQ9" s="15"/>
      <x:c r="JKR9" s="15"/>
      <x:c r="JKS9" s="15"/>
      <x:c r="JKT9" s="15"/>
      <x:c r="JKU9" s="15"/>
      <x:c r="JKV9" s="15"/>
      <x:c r="JKW9" s="15"/>
      <x:c r="JKX9" s="15"/>
      <x:c r="JKY9" s="15"/>
      <x:c r="JKZ9" s="15"/>
      <x:c r="JLA9" s="15"/>
      <x:c r="JLB9" s="15"/>
      <x:c r="JLC9" s="15"/>
      <x:c r="JLD9" s="15"/>
      <x:c r="JLE9" s="15"/>
      <x:c r="JLF9" s="15"/>
      <x:c r="JLG9" s="15"/>
      <x:c r="JLH9" s="15"/>
      <x:c r="JLI9" s="15"/>
      <x:c r="JLJ9" s="15"/>
      <x:c r="JLK9" s="15"/>
      <x:c r="JLL9" s="15"/>
      <x:c r="JLM9" s="15"/>
      <x:c r="JLN9" s="15"/>
      <x:c r="JLO9" s="15"/>
      <x:c r="JLP9" s="15"/>
      <x:c r="JLQ9" s="15"/>
      <x:c r="JLR9" s="15"/>
      <x:c r="JLS9" s="15"/>
      <x:c r="JLT9" s="15"/>
      <x:c r="JLU9" s="15"/>
      <x:c r="JLV9" s="15"/>
      <x:c r="JLW9" s="15"/>
      <x:c r="JLX9" s="15"/>
      <x:c r="JLY9" s="15"/>
      <x:c r="JLZ9" s="15"/>
      <x:c r="JMA9" s="15"/>
      <x:c r="JMB9" s="15"/>
      <x:c r="JMC9" s="15"/>
      <x:c r="JMD9" s="15"/>
      <x:c r="JME9" s="15"/>
      <x:c r="JMF9" s="15"/>
      <x:c r="JMG9" s="15"/>
      <x:c r="JMH9" s="15"/>
      <x:c r="JMI9" s="15"/>
      <x:c r="JMJ9" s="15"/>
      <x:c r="JMK9" s="15"/>
      <x:c r="JML9" s="15"/>
      <x:c r="JMM9" s="15"/>
      <x:c r="JMN9" s="15"/>
      <x:c r="JMO9" s="15"/>
      <x:c r="JMP9" s="15"/>
      <x:c r="JMQ9" s="15"/>
      <x:c r="JMR9" s="15"/>
      <x:c r="JMS9" s="15"/>
      <x:c r="JMT9" s="15"/>
      <x:c r="JMU9" s="15"/>
      <x:c r="JMV9" s="15"/>
      <x:c r="JMW9" s="15"/>
      <x:c r="JMX9" s="15"/>
      <x:c r="JMY9" s="15"/>
      <x:c r="JMZ9" s="15"/>
      <x:c r="JNA9" s="15"/>
      <x:c r="JNB9" s="15"/>
      <x:c r="JNC9" s="15"/>
      <x:c r="JND9" s="15"/>
      <x:c r="JNE9" s="15"/>
      <x:c r="JNF9" s="15"/>
      <x:c r="JNG9" s="15"/>
      <x:c r="JNH9" s="15"/>
      <x:c r="JNI9" s="15"/>
      <x:c r="JNJ9" s="15"/>
      <x:c r="JNK9" s="15"/>
      <x:c r="JNL9" s="15"/>
      <x:c r="JNM9" s="15"/>
      <x:c r="JNN9" s="15"/>
      <x:c r="JNO9" s="15"/>
      <x:c r="JNP9" s="15"/>
      <x:c r="JNQ9" s="15"/>
      <x:c r="JNR9" s="15"/>
      <x:c r="JNS9" s="15"/>
      <x:c r="JNT9" s="15"/>
      <x:c r="JNU9" s="15"/>
      <x:c r="JNV9" s="15"/>
      <x:c r="JNW9" s="15"/>
      <x:c r="JNX9" s="15"/>
      <x:c r="JNY9" s="15"/>
      <x:c r="JNZ9" s="15"/>
      <x:c r="JOA9" s="15"/>
      <x:c r="JOB9" s="15"/>
      <x:c r="JOC9" s="15"/>
      <x:c r="JOD9" s="15"/>
      <x:c r="JOE9" s="15"/>
      <x:c r="JOF9" s="15"/>
      <x:c r="JOG9" s="15"/>
      <x:c r="JOH9" s="15"/>
      <x:c r="JOI9" s="15"/>
      <x:c r="JOJ9" s="15"/>
      <x:c r="JOK9" s="15"/>
      <x:c r="JOL9" s="15"/>
      <x:c r="JOM9" s="15"/>
      <x:c r="JON9" s="15"/>
      <x:c r="JOO9" s="15"/>
      <x:c r="JOP9" s="15"/>
      <x:c r="JOQ9" s="15"/>
      <x:c r="JOR9" s="15"/>
      <x:c r="JOS9" s="15"/>
      <x:c r="JOT9" s="15"/>
      <x:c r="JOU9" s="15"/>
      <x:c r="JOV9" s="15"/>
      <x:c r="JOW9" s="15"/>
      <x:c r="JOX9" s="15"/>
      <x:c r="JOY9" s="15"/>
      <x:c r="JOZ9" s="15"/>
      <x:c r="JPA9" s="15"/>
      <x:c r="JPB9" s="15"/>
      <x:c r="JPC9" s="15"/>
      <x:c r="JPD9" s="15"/>
      <x:c r="JPE9" s="15"/>
      <x:c r="JPF9" s="15"/>
      <x:c r="JPG9" s="15"/>
      <x:c r="JPH9" s="15"/>
      <x:c r="JPI9" s="15"/>
      <x:c r="JPJ9" s="15"/>
      <x:c r="JPK9" s="15"/>
      <x:c r="JPL9" s="15"/>
      <x:c r="JPM9" s="15"/>
      <x:c r="JPN9" s="15"/>
      <x:c r="JPO9" s="15"/>
      <x:c r="JPP9" s="15"/>
      <x:c r="JPQ9" s="15"/>
      <x:c r="JPR9" s="15"/>
      <x:c r="JPS9" s="15"/>
      <x:c r="JPT9" s="15"/>
      <x:c r="JPU9" s="15"/>
      <x:c r="JPV9" s="15"/>
      <x:c r="JPW9" s="15"/>
      <x:c r="JPX9" s="15"/>
      <x:c r="JPY9" s="15"/>
      <x:c r="JPZ9" s="15"/>
      <x:c r="JQA9" s="15"/>
      <x:c r="JQB9" s="15"/>
      <x:c r="JQC9" s="15"/>
      <x:c r="JQD9" s="15"/>
      <x:c r="JQE9" s="15"/>
      <x:c r="JQF9" s="15"/>
      <x:c r="JQG9" s="15"/>
      <x:c r="JQH9" s="15"/>
      <x:c r="JQI9" s="15"/>
      <x:c r="JQJ9" s="15"/>
      <x:c r="JQK9" s="15"/>
      <x:c r="JQL9" s="15"/>
      <x:c r="JQM9" s="15"/>
      <x:c r="JQN9" s="15"/>
      <x:c r="JQO9" s="15"/>
      <x:c r="JQP9" s="15"/>
      <x:c r="JQQ9" s="15"/>
      <x:c r="JQR9" s="15"/>
      <x:c r="JQS9" s="15"/>
      <x:c r="JQT9" s="15"/>
      <x:c r="JQU9" s="15"/>
      <x:c r="JQV9" s="15"/>
      <x:c r="JQW9" s="15"/>
      <x:c r="JQX9" s="15"/>
      <x:c r="JQY9" s="15"/>
      <x:c r="JQZ9" s="15"/>
      <x:c r="JRA9" s="15"/>
      <x:c r="JRB9" s="15"/>
      <x:c r="JRC9" s="15"/>
      <x:c r="JRD9" s="15"/>
      <x:c r="JRE9" s="15"/>
      <x:c r="JRF9" s="15"/>
      <x:c r="JRG9" s="15"/>
      <x:c r="JRH9" s="15"/>
      <x:c r="JRI9" s="15"/>
      <x:c r="JRJ9" s="15"/>
      <x:c r="JRK9" s="15"/>
      <x:c r="JRL9" s="15"/>
      <x:c r="JRM9" s="15"/>
      <x:c r="JRN9" s="15"/>
      <x:c r="JRO9" s="15"/>
      <x:c r="JRP9" s="15"/>
      <x:c r="JRQ9" s="15"/>
      <x:c r="JRR9" s="15"/>
      <x:c r="JRS9" s="15"/>
      <x:c r="JRT9" s="15"/>
      <x:c r="JRU9" s="15"/>
      <x:c r="JRV9" s="15"/>
      <x:c r="JRW9" s="15"/>
      <x:c r="JRX9" s="15"/>
      <x:c r="JRY9" s="15"/>
      <x:c r="JRZ9" s="15"/>
      <x:c r="JSA9" s="15"/>
      <x:c r="JSB9" s="15"/>
      <x:c r="JSC9" s="15"/>
      <x:c r="JSD9" s="15"/>
      <x:c r="JSE9" s="15"/>
      <x:c r="JSF9" s="15"/>
      <x:c r="JSG9" s="15"/>
      <x:c r="JSH9" s="15"/>
      <x:c r="JSI9" s="15"/>
      <x:c r="JSJ9" s="15"/>
      <x:c r="JSK9" s="15"/>
      <x:c r="JSL9" s="15"/>
      <x:c r="JSM9" s="15"/>
      <x:c r="JSN9" s="15"/>
      <x:c r="JSO9" s="15"/>
      <x:c r="JSP9" s="15"/>
      <x:c r="JSQ9" s="15"/>
      <x:c r="JSR9" s="15"/>
      <x:c r="JSS9" s="15"/>
      <x:c r="JST9" s="15"/>
      <x:c r="JSU9" s="15"/>
      <x:c r="JSV9" s="15"/>
      <x:c r="JSW9" s="15"/>
      <x:c r="JSX9" s="15"/>
      <x:c r="JSY9" s="15"/>
      <x:c r="JSZ9" s="15"/>
      <x:c r="JTA9" s="15"/>
      <x:c r="JTB9" s="15"/>
      <x:c r="JTC9" s="15"/>
      <x:c r="JTD9" s="15"/>
      <x:c r="JTE9" s="15"/>
      <x:c r="JTF9" s="15"/>
      <x:c r="JTG9" s="15"/>
      <x:c r="JTH9" s="15"/>
      <x:c r="JTI9" s="15"/>
      <x:c r="JTJ9" s="15"/>
      <x:c r="JTK9" s="15"/>
      <x:c r="JTL9" s="15"/>
      <x:c r="JTM9" s="15"/>
      <x:c r="JTN9" s="15"/>
      <x:c r="JTO9" s="15"/>
      <x:c r="JTP9" s="15"/>
      <x:c r="JTQ9" s="15"/>
      <x:c r="JTR9" s="15"/>
      <x:c r="JTS9" s="15"/>
      <x:c r="JTT9" s="15"/>
      <x:c r="JTU9" s="15"/>
      <x:c r="JTV9" s="15"/>
      <x:c r="JTW9" s="15"/>
      <x:c r="JTX9" s="15"/>
      <x:c r="JTY9" s="15"/>
      <x:c r="JTZ9" s="15"/>
      <x:c r="JUA9" s="15"/>
      <x:c r="JUB9" s="15"/>
      <x:c r="JUC9" s="15"/>
      <x:c r="JUD9" s="15"/>
      <x:c r="JUE9" s="15"/>
      <x:c r="JUF9" s="15"/>
      <x:c r="JUG9" s="15"/>
      <x:c r="JUH9" s="15"/>
      <x:c r="JUI9" s="15"/>
      <x:c r="JUJ9" s="15"/>
      <x:c r="JUK9" s="15"/>
      <x:c r="JUL9" s="15"/>
      <x:c r="JUM9" s="15"/>
      <x:c r="JUN9" s="15"/>
      <x:c r="JUO9" s="15"/>
      <x:c r="JUP9" s="15"/>
      <x:c r="JUQ9" s="15"/>
      <x:c r="JUR9" s="15"/>
      <x:c r="JUS9" s="15"/>
      <x:c r="JUT9" s="15"/>
      <x:c r="JUU9" s="15"/>
      <x:c r="JUV9" s="15"/>
      <x:c r="JUW9" s="15"/>
      <x:c r="JUX9" s="15"/>
      <x:c r="JUY9" s="15"/>
      <x:c r="JUZ9" s="15"/>
      <x:c r="JVA9" s="15"/>
      <x:c r="JVB9" s="15"/>
      <x:c r="JVC9" s="15"/>
      <x:c r="JVD9" s="15"/>
      <x:c r="JVE9" s="15"/>
      <x:c r="JVF9" s="15"/>
      <x:c r="JVG9" s="15"/>
      <x:c r="JVH9" s="15"/>
      <x:c r="JVI9" s="15"/>
      <x:c r="JVJ9" s="15"/>
      <x:c r="JVK9" s="15"/>
      <x:c r="JVL9" s="15"/>
      <x:c r="JVM9" s="15"/>
      <x:c r="JVN9" s="15"/>
      <x:c r="JVO9" s="15"/>
      <x:c r="JVP9" s="15"/>
      <x:c r="JVQ9" s="15"/>
      <x:c r="JVR9" s="15"/>
      <x:c r="JVS9" s="15"/>
      <x:c r="JVT9" s="15"/>
      <x:c r="JVU9" s="15"/>
      <x:c r="JVV9" s="15"/>
      <x:c r="JVW9" s="15"/>
      <x:c r="JVX9" s="15"/>
      <x:c r="JVY9" s="15"/>
      <x:c r="JVZ9" s="15"/>
      <x:c r="JWA9" s="15"/>
      <x:c r="JWB9" s="15"/>
      <x:c r="JWC9" s="15"/>
      <x:c r="JWD9" s="15"/>
      <x:c r="JWE9" s="15"/>
      <x:c r="JWF9" s="15"/>
      <x:c r="JWG9" s="15"/>
      <x:c r="JWH9" s="15"/>
      <x:c r="JWI9" s="15"/>
      <x:c r="JWJ9" s="15"/>
      <x:c r="JWK9" s="15"/>
      <x:c r="JWL9" s="15"/>
      <x:c r="JWM9" s="15"/>
      <x:c r="JWN9" s="15"/>
      <x:c r="JWO9" s="15"/>
      <x:c r="JWP9" s="15"/>
      <x:c r="JWQ9" s="15"/>
      <x:c r="JWR9" s="15"/>
      <x:c r="JWS9" s="15"/>
      <x:c r="JWT9" s="15"/>
      <x:c r="JWU9" s="15"/>
      <x:c r="JWV9" s="15"/>
      <x:c r="JWW9" s="15"/>
      <x:c r="JWX9" s="15"/>
      <x:c r="JWY9" s="15"/>
      <x:c r="JWZ9" s="15"/>
      <x:c r="JXA9" s="15"/>
      <x:c r="JXB9" s="15"/>
      <x:c r="JXC9" s="15"/>
      <x:c r="JXD9" s="15"/>
      <x:c r="JXE9" s="15"/>
      <x:c r="JXF9" s="15"/>
      <x:c r="JXG9" s="15"/>
      <x:c r="JXH9" s="15"/>
      <x:c r="JXI9" s="15"/>
      <x:c r="JXJ9" s="15"/>
      <x:c r="JXK9" s="15"/>
      <x:c r="JXL9" s="15"/>
      <x:c r="JXM9" s="15"/>
      <x:c r="JXN9" s="15"/>
      <x:c r="JXO9" s="15"/>
      <x:c r="JXP9" s="15"/>
      <x:c r="JXQ9" s="15"/>
      <x:c r="JXR9" s="15"/>
      <x:c r="JXS9" s="15"/>
      <x:c r="JXT9" s="15"/>
      <x:c r="JXU9" s="15"/>
      <x:c r="JXV9" s="15"/>
      <x:c r="JXW9" s="15"/>
      <x:c r="JXX9" s="15"/>
      <x:c r="JXY9" s="15"/>
      <x:c r="JXZ9" s="15"/>
      <x:c r="JYA9" s="15"/>
      <x:c r="JYB9" s="15"/>
      <x:c r="JYC9" s="15"/>
      <x:c r="JYD9" s="15"/>
      <x:c r="JYE9" s="15"/>
      <x:c r="JYF9" s="15"/>
      <x:c r="JYG9" s="15"/>
      <x:c r="JYH9" s="15"/>
      <x:c r="JYI9" s="15"/>
      <x:c r="JYJ9" s="15"/>
      <x:c r="JYK9" s="15"/>
      <x:c r="JYL9" s="15"/>
      <x:c r="JYM9" s="15"/>
      <x:c r="JYN9" s="15"/>
      <x:c r="JYO9" s="15"/>
      <x:c r="JYP9" s="15"/>
      <x:c r="JYQ9" s="15"/>
      <x:c r="JYR9" s="15"/>
      <x:c r="JYS9" s="15"/>
      <x:c r="JYT9" s="15"/>
      <x:c r="JYU9" s="15"/>
      <x:c r="JYV9" s="15"/>
      <x:c r="JYW9" s="15"/>
      <x:c r="JYX9" s="15"/>
      <x:c r="JYY9" s="15"/>
      <x:c r="JYZ9" s="15"/>
      <x:c r="JZA9" s="15"/>
      <x:c r="JZB9" s="15"/>
      <x:c r="JZC9" s="15"/>
      <x:c r="JZD9" s="15"/>
      <x:c r="JZE9" s="15"/>
      <x:c r="JZF9" s="15"/>
      <x:c r="JZG9" s="15"/>
      <x:c r="JZH9" s="15"/>
      <x:c r="JZI9" s="15"/>
      <x:c r="JZJ9" s="15"/>
      <x:c r="JZK9" s="15"/>
      <x:c r="JZL9" s="15"/>
      <x:c r="JZM9" s="15"/>
      <x:c r="JZN9" s="15"/>
      <x:c r="JZO9" s="15"/>
      <x:c r="JZP9" s="15"/>
      <x:c r="JZQ9" s="15"/>
      <x:c r="JZR9" s="15"/>
      <x:c r="JZS9" s="15"/>
      <x:c r="JZT9" s="15"/>
      <x:c r="JZU9" s="15"/>
      <x:c r="JZV9" s="15"/>
      <x:c r="JZW9" s="15"/>
      <x:c r="JZX9" s="15"/>
      <x:c r="JZY9" s="15"/>
      <x:c r="JZZ9" s="15"/>
      <x:c r="KAA9" s="15"/>
      <x:c r="KAB9" s="15"/>
      <x:c r="KAC9" s="15"/>
      <x:c r="KAD9" s="15"/>
      <x:c r="KAE9" s="15"/>
      <x:c r="KAF9" s="15"/>
      <x:c r="KAG9" s="15"/>
      <x:c r="KAH9" s="15"/>
      <x:c r="KAI9" s="15"/>
      <x:c r="KAJ9" s="15"/>
      <x:c r="KAK9" s="15"/>
      <x:c r="KAL9" s="15"/>
      <x:c r="KAM9" s="15"/>
      <x:c r="KAN9" s="15"/>
      <x:c r="KAO9" s="15"/>
      <x:c r="KAP9" s="15"/>
      <x:c r="KAQ9" s="15"/>
      <x:c r="KAR9" s="15"/>
      <x:c r="KAS9" s="15"/>
      <x:c r="KAT9" s="15"/>
      <x:c r="KAU9" s="15"/>
      <x:c r="KAV9" s="15"/>
      <x:c r="KAW9" s="15"/>
      <x:c r="KAX9" s="15"/>
      <x:c r="KAY9" s="15"/>
      <x:c r="KAZ9" s="15"/>
      <x:c r="KBA9" s="15"/>
      <x:c r="KBB9" s="15"/>
      <x:c r="KBC9" s="15"/>
      <x:c r="KBD9" s="15"/>
      <x:c r="KBE9" s="15"/>
      <x:c r="KBF9" s="15"/>
      <x:c r="KBG9" s="15"/>
      <x:c r="KBH9" s="15"/>
      <x:c r="KBI9" s="15"/>
      <x:c r="KBJ9" s="15"/>
      <x:c r="KBK9" s="15"/>
      <x:c r="KBL9" s="15"/>
      <x:c r="KBM9" s="15"/>
      <x:c r="KBN9" s="15"/>
      <x:c r="KBO9" s="15"/>
      <x:c r="KBP9" s="15"/>
      <x:c r="KBQ9" s="15"/>
      <x:c r="KBR9" s="15"/>
      <x:c r="KBS9" s="15"/>
      <x:c r="KBT9" s="15"/>
      <x:c r="KBU9" s="15"/>
      <x:c r="KBV9" s="15"/>
      <x:c r="KBW9" s="15"/>
      <x:c r="KBX9" s="15"/>
      <x:c r="KBY9" s="15"/>
      <x:c r="KBZ9" s="15"/>
      <x:c r="KCA9" s="15"/>
      <x:c r="KCB9" s="15"/>
      <x:c r="KCC9" s="15"/>
      <x:c r="KCD9" s="15"/>
      <x:c r="KCE9" s="15"/>
      <x:c r="KCF9" s="15"/>
      <x:c r="KCG9" s="15"/>
      <x:c r="KCH9" s="15"/>
      <x:c r="KCI9" s="15"/>
      <x:c r="KCJ9" s="15"/>
      <x:c r="KCK9" s="15"/>
      <x:c r="KCL9" s="15"/>
      <x:c r="KCM9" s="15"/>
      <x:c r="KCN9" s="15"/>
      <x:c r="KCO9" s="15"/>
      <x:c r="KCP9" s="15"/>
      <x:c r="KCQ9" s="15"/>
      <x:c r="KCR9" s="15"/>
      <x:c r="KCS9" s="15"/>
      <x:c r="KCT9" s="15"/>
      <x:c r="KCU9" s="15"/>
      <x:c r="KCV9" s="15"/>
      <x:c r="KCW9" s="15"/>
      <x:c r="KCX9" s="15"/>
      <x:c r="KCY9" s="15"/>
      <x:c r="KCZ9" s="15"/>
      <x:c r="KDA9" s="15"/>
      <x:c r="KDB9" s="15"/>
      <x:c r="KDC9" s="15"/>
      <x:c r="KDD9" s="15"/>
      <x:c r="KDE9" s="15"/>
      <x:c r="KDF9" s="15"/>
      <x:c r="KDG9" s="15"/>
      <x:c r="KDH9" s="15"/>
      <x:c r="KDI9" s="15"/>
      <x:c r="KDJ9" s="15"/>
      <x:c r="KDK9" s="15"/>
      <x:c r="KDL9" s="15"/>
      <x:c r="KDM9" s="15"/>
      <x:c r="KDN9" s="15"/>
      <x:c r="KDO9" s="15"/>
      <x:c r="KDP9" s="15"/>
      <x:c r="KDQ9" s="15"/>
      <x:c r="KDR9" s="15"/>
      <x:c r="KDS9" s="15"/>
      <x:c r="KDT9" s="15"/>
      <x:c r="KDU9" s="15"/>
      <x:c r="KDV9" s="15"/>
      <x:c r="KDW9" s="15"/>
      <x:c r="KDX9" s="15"/>
      <x:c r="KDY9" s="15"/>
      <x:c r="KDZ9" s="15"/>
      <x:c r="KEA9" s="15"/>
      <x:c r="KEB9" s="15"/>
      <x:c r="KEC9" s="15"/>
      <x:c r="KED9" s="15"/>
      <x:c r="KEE9" s="15"/>
      <x:c r="KEF9" s="15"/>
      <x:c r="KEG9" s="15"/>
      <x:c r="KEH9" s="15"/>
      <x:c r="KEI9" s="15"/>
      <x:c r="KEJ9" s="15"/>
      <x:c r="KEK9" s="15"/>
      <x:c r="KEL9" s="15"/>
      <x:c r="KEM9" s="15"/>
      <x:c r="KEN9" s="15"/>
      <x:c r="KEO9" s="15"/>
      <x:c r="KEP9" s="15"/>
      <x:c r="KEQ9" s="15"/>
      <x:c r="KER9" s="15"/>
      <x:c r="KES9" s="15"/>
      <x:c r="KET9" s="15"/>
      <x:c r="KEU9" s="15"/>
      <x:c r="KEV9" s="15"/>
      <x:c r="KEW9" s="15"/>
      <x:c r="KEX9" s="15"/>
      <x:c r="KEY9" s="15"/>
      <x:c r="KEZ9" s="15"/>
      <x:c r="KFA9" s="15"/>
      <x:c r="KFB9" s="15"/>
      <x:c r="KFC9" s="15"/>
      <x:c r="KFD9" s="15"/>
      <x:c r="KFE9" s="15"/>
      <x:c r="KFF9" s="15"/>
      <x:c r="KFG9" s="15"/>
      <x:c r="KFH9" s="15"/>
      <x:c r="KFI9" s="15"/>
      <x:c r="KFJ9" s="15"/>
      <x:c r="KFK9" s="15"/>
      <x:c r="KFL9" s="15"/>
      <x:c r="KFM9" s="15"/>
      <x:c r="KFN9" s="15"/>
      <x:c r="KFO9" s="15"/>
      <x:c r="KFP9" s="15"/>
      <x:c r="KFQ9" s="15"/>
      <x:c r="KFR9" s="15"/>
      <x:c r="KFS9" s="15"/>
      <x:c r="KFT9" s="15"/>
      <x:c r="KFU9" s="15"/>
      <x:c r="KFV9" s="15"/>
      <x:c r="KFW9" s="15"/>
      <x:c r="KFX9" s="15"/>
      <x:c r="KFY9" s="15"/>
      <x:c r="KFZ9" s="15"/>
      <x:c r="KGA9" s="15"/>
      <x:c r="KGB9" s="15"/>
      <x:c r="KGC9" s="15"/>
      <x:c r="KGD9" s="15"/>
      <x:c r="KGE9" s="15"/>
      <x:c r="KGF9" s="15"/>
      <x:c r="KGG9" s="15"/>
      <x:c r="KGH9" s="15"/>
      <x:c r="KGI9" s="15"/>
      <x:c r="KGJ9" s="15"/>
      <x:c r="KGK9" s="15"/>
      <x:c r="KGL9" s="15"/>
      <x:c r="KGM9" s="15"/>
      <x:c r="KGN9" s="15"/>
      <x:c r="KGO9" s="15"/>
      <x:c r="KGP9" s="15"/>
      <x:c r="KGQ9" s="15"/>
      <x:c r="KGR9" s="15"/>
      <x:c r="KGS9" s="15"/>
      <x:c r="KGT9" s="15"/>
      <x:c r="KGU9" s="15"/>
      <x:c r="KGV9" s="15"/>
      <x:c r="KGW9" s="15"/>
      <x:c r="KGX9" s="15"/>
      <x:c r="KGY9" s="15"/>
      <x:c r="KGZ9" s="15"/>
      <x:c r="KHA9" s="15"/>
      <x:c r="KHB9" s="15"/>
      <x:c r="KHC9" s="15"/>
      <x:c r="KHD9" s="15"/>
      <x:c r="KHE9" s="15"/>
      <x:c r="KHF9" s="15"/>
      <x:c r="KHG9" s="15"/>
      <x:c r="KHH9" s="15"/>
      <x:c r="KHI9" s="15"/>
      <x:c r="KHJ9" s="15"/>
      <x:c r="KHK9" s="15"/>
      <x:c r="KHL9" s="15"/>
      <x:c r="KHM9" s="15"/>
      <x:c r="KHN9" s="15"/>
      <x:c r="KHO9" s="15"/>
      <x:c r="KHP9" s="15"/>
      <x:c r="KHQ9" s="15"/>
      <x:c r="KHR9" s="15"/>
      <x:c r="KHS9" s="15"/>
      <x:c r="KHT9" s="15"/>
      <x:c r="KHU9" s="15"/>
      <x:c r="KHV9" s="15"/>
      <x:c r="KHW9" s="15"/>
      <x:c r="KHX9" s="15"/>
      <x:c r="KHY9" s="15"/>
      <x:c r="KHZ9" s="15"/>
      <x:c r="KIA9" s="15"/>
      <x:c r="KIB9" s="15"/>
      <x:c r="KIC9" s="15"/>
      <x:c r="KID9" s="15"/>
      <x:c r="KIE9" s="15"/>
      <x:c r="KIF9" s="15"/>
      <x:c r="KIG9" s="15"/>
      <x:c r="KIH9" s="15"/>
      <x:c r="KII9" s="15"/>
      <x:c r="KIJ9" s="15"/>
      <x:c r="KIK9" s="15"/>
      <x:c r="KIL9" s="15"/>
      <x:c r="KIM9" s="15"/>
      <x:c r="KIN9" s="15"/>
      <x:c r="KIO9" s="15"/>
      <x:c r="KIP9" s="15"/>
      <x:c r="KIQ9" s="15"/>
      <x:c r="KIR9" s="15"/>
      <x:c r="KIS9" s="15"/>
      <x:c r="KIT9" s="15"/>
      <x:c r="KIU9" s="15"/>
      <x:c r="KIV9" s="15"/>
      <x:c r="KIW9" s="15"/>
      <x:c r="KIX9" s="15"/>
      <x:c r="KIY9" s="15"/>
      <x:c r="KIZ9" s="15"/>
      <x:c r="KJA9" s="15"/>
      <x:c r="KJB9" s="15"/>
      <x:c r="KJC9" s="15"/>
      <x:c r="KJD9" s="15"/>
      <x:c r="KJE9" s="15"/>
      <x:c r="KJF9" s="15"/>
      <x:c r="KJG9" s="15"/>
      <x:c r="KJH9" s="15"/>
      <x:c r="KJI9" s="15"/>
      <x:c r="KJJ9" s="15"/>
      <x:c r="KJK9" s="15"/>
      <x:c r="KJL9" s="15"/>
      <x:c r="KJM9" s="15"/>
      <x:c r="KJN9" s="15"/>
      <x:c r="KJO9" s="15"/>
      <x:c r="KJP9" s="15"/>
      <x:c r="KJQ9" s="15"/>
      <x:c r="KJR9" s="15"/>
      <x:c r="KJS9" s="15"/>
      <x:c r="KJT9" s="15"/>
      <x:c r="KJU9" s="15"/>
      <x:c r="KJV9" s="15"/>
      <x:c r="KJW9" s="15"/>
      <x:c r="KJX9" s="15"/>
      <x:c r="KJY9" s="15"/>
      <x:c r="KJZ9" s="15"/>
      <x:c r="KKA9" s="15"/>
      <x:c r="KKB9" s="15"/>
      <x:c r="KKC9" s="15"/>
      <x:c r="KKD9" s="15"/>
      <x:c r="KKE9" s="15"/>
      <x:c r="KKF9" s="15"/>
      <x:c r="KKG9" s="15"/>
      <x:c r="KKH9" s="15"/>
      <x:c r="KKI9" s="15"/>
      <x:c r="KKJ9" s="15"/>
      <x:c r="KKK9" s="15"/>
      <x:c r="KKL9" s="15"/>
      <x:c r="KKM9" s="15"/>
      <x:c r="KKN9" s="15"/>
      <x:c r="KKO9" s="15"/>
      <x:c r="KKP9" s="15"/>
      <x:c r="KKQ9" s="15"/>
      <x:c r="KKR9" s="15"/>
      <x:c r="KKS9" s="15"/>
      <x:c r="KKT9" s="15"/>
      <x:c r="KKU9" s="15"/>
      <x:c r="KKV9" s="15"/>
      <x:c r="KKW9" s="15"/>
      <x:c r="KKX9" s="15"/>
      <x:c r="KKY9" s="15"/>
      <x:c r="KKZ9" s="15"/>
      <x:c r="KLA9" s="15"/>
      <x:c r="KLB9" s="15"/>
      <x:c r="KLC9" s="15"/>
      <x:c r="KLD9" s="15"/>
      <x:c r="KLE9" s="15"/>
      <x:c r="KLF9" s="15"/>
      <x:c r="KLG9" s="15"/>
      <x:c r="KLH9" s="15"/>
      <x:c r="KLI9" s="15"/>
      <x:c r="KLJ9" s="15"/>
      <x:c r="KLK9" s="15"/>
      <x:c r="KLL9" s="15"/>
      <x:c r="KLM9" s="15"/>
      <x:c r="KLN9" s="15"/>
      <x:c r="KLO9" s="15"/>
      <x:c r="KLP9" s="15"/>
      <x:c r="KLQ9" s="15"/>
      <x:c r="KLR9" s="15"/>
      <x:c r="KLS9" s="15"/>
      <x:c r="KLT9" s="15"/>
      <x:c r="KLU9" s="15"/>
      <x:c r="KLV9" s="15"/>
      <x:c r="KLW9" s="15"/>
      <x:c r="KLX9" s="15"/>
      <x:c r="KLY9" s="15"/>
      <x:c r="KLZ9" s="15"/>
      <x:c r="KMA9" s="15"/>
      <x:c r="KMB9" s="15"/>
      <x:c r="KMC9" s="15"/>
      <x:c r="KMD9" s="15"/>
      <x:c r="KME9" s="15"/>
      <x:c r="KMF9" s="15"/>
      <x:c r="KMG9" s="15"/>
      <x:c r="KMH9" s="15"/>
      <x:c r="KMI9" s="15"/>
      <x:c r="KMJ9" s="15"/>
      <x:c r="KMK9" s="15"/>
      <x:c r="KML9" s="15"/>
      <x:c r="KMM9" s="15"/>
      <x:c r="KMN9" s="15"/>
      <x:c r="KMO9" s="15"/>
      <x:c r="KMP9" s="15"/>
      <x:c r="KMQ9" s="15"/>
      <x:c r="KMR9" s="15"/>
      <x:c r="KMS9" s="15"/>
      <x:c r="KMT9" s="15"/>
      <x:c r="KMU9" s="15"/>
      <x:c r="KMV9" s="15"/>
      <x:c r="KMW9" s="15"/>
      <x:c r="KMX9" s="15"/>
      <x:c r="KMY9" s="15"/>
      <x:c r="KMZ9" s="15"/>
      <x:c r="KNA9" s="15"/>
      <x:c r="KNB9" s="15"/>
      <x:c r="KNC9" s="15"/>
      <x:c r="KND9" s="15"/>
      <x:c r="KNE9" s="15"/>
      <x:c r="KNF9" s="15"/>
      <x:c r="KNG9" s="15"/>
      <x:c r="KNH9" s="15"/>
      <x:c r="KNI9" s="15"/>
      <x:c r="KNJ9" s="15"/>
      <x:c r="KNK9" s="15"/>
      <x:c r="KNL9" s="15"/>
      <x:c r="KNM9" s="15"/>
      <x:c r="KNN9" s="15"/>
      <x:c r="KNO9" s="15"/>
      <x:c r="KNP9" s="15"/>
      <x:c r="KNQ9" s="15"/>
      <x:c r="KNR9" s="15"/>
      <x:c r="KNS9" s="15"/>
      <x:c r="KNT9" s="15"/>
      <x:c r="KNU9" s="15"/>
      <x:c r="KNV9" s="15"/>
      <x:c r="KNW9" s="15"/>
      <x:c r="KNX9" s="15"/>
      <x:c r="KNY9" s="15"/>
      <x:c r="KNZ9" s="15"/>
      <x:c r="KOA9" s="15"/>
      <x:c r="KOB9" s="15"/>
      <x:c r="KOC9" s="15"/>
      <x:c r="KOD9" s="15"/>
      <x:c r="KOE9" s="15"/>
      <x:c r="KOF9" s="15"/>
      <x:c r="KOG9" s="15"/>
      <x:c r="KOH9" s="15"/>
      <x:c r="KOI9" s="15"/>
      <x:c r="KOJ9" s="15"/>
      <x:c r="KOK9" s="15"/>
      <x:c r="KOL9" s="15"/>
      <x:c r="KOM9" s="15"/>
      <x:c r="KON9" s="15"/>
      <x:c r="KOO9" s="15"/>
      <x:c r="KOP9" s="15"/>
      <x:c r="KOQ9" s="15"/>
      <x:c r="KOR9" s="15"/>
      <x:c r="KOS9" s="15"/>
      <x:c r="KOT9" s="15"/>
      <x:c r="KOU9" s="15"/>
      <x:c r="KOV9" s="15"/>
      <x:c r="KOW9" s="15"/>
      <x:c r="KOX9" s="15"/>
      <x:c r="KOY9" s="15"/>
      <x:c r="KOZ9" s="15"/>
      <x:c r="KPA9" s="15"/>
      <x:c r="KPB9" s="15"/>
      <x:c r="KPC9" s="15"/>
      <x:c r="KPD9" s="15"/>
      <x:c r="KPE9" s="15"/>
      <x:c r="KPF9" s="15"/>
      <x:c r="KPG9" s="15"/>
      <x:c r="KPH9" s="15"/>
      <x:c r="KPI9" s="15"/>
      <x:c r="KPJ9" s="15"/>
      <x:c r="KPK9" s="15"/>
      <x:c r="KPL9" s="15"/>
      <x:c r="KPM9" s="15"/>
      <x:c r="KPN9" s="15"/>
      <x:c r="KPO9" s="15"/>
      <x:c r="KPP9" s="15"/>
      <x:c r="KPQ9" s="15"/>
      <x:c r="KPR9" s="15"/>
      <x:c r="KPS9" s="15"/>
      <x:c r="KPT9" s="15"/>
      <x:c r="KPU9" s="15"/>
      <x:c r="KPV9" s="15"/>
      <x:c r="KPW9" s="15"/>
      <x:c r="KPX9" s="15"/>
      <x:c r="KPY9" s="15"/>
      <x:c r="KPZ9" s="15"/>
      <x:c r="KQA9" s="15"/>
      <x:c r="KQB9" s="15"/>
      <x:c r="KQC9" s="15"/>
      <x:c r="KQD9" s="15"/>
      <x:c r="KQE9" s="15"/>
      <x:c r="KQF9" s="15"/>
      <x:c r="KQG9" s="15"/>
      <x:c r="KQH9" s="15"/>
      <x:c r="KQI9" s="15"/>
      <x:c r="KQJ9" s="15"/>
      <x:c r="KQK9" s="15"/>
      <x:c r="KQL9" s="15"/>
      <x:c r="KQM9" s="15"/>
      <x:c r="KQN9" s="15"/>
      <x:c r="KQO9" s="15"/>
      <x:c r="KQP9" s="15"/>
      <x:c r="KQQ9" s="15"/>
      <x:c r="KQR9" s="15"/>
      <x:c r="KQS9" s="15"/>
      <x:c r="KQT9" s="15"/>
      <x:c r="KQU9" s="15"/>
      <x:c r="KQV9" s="15"/>
      <x:c r="KQW9" s="15"/>
      <x:c r="KQX9" s="15"/>
      <x:c r="KQY9" s="15"/>
      <x:c r="KQZ9" s="15"/>
      <x:c r="KRA9" s="15"/>
      <x:c r="KRB9" s="15"/>
      <x:c r="KRC9" s="15"/>
      <x:c r="KRD9" s="15"/>
      <x:c r="KRE9" s="15"/>
      <x:c r="KRF9" s="15"/>
      <x:c r="KRG9" s="15"/>
      <x:c r="KRH9" s="15"/>
      <x:c r="KRI9" s="15"/>
      <x:c r="KRJ9" s="15"/>
      <x:c r="KRK9" s="15"/>
      <x:c r="KRL9" s="15"/>
      <x:c r="KRM9" s="15"/>
      <x:c r="KRN9" s="15"/>
      <x:c r="KRO9" s="15"/>
      <x:c r="KRP9" s="15"/>
      <x:c r="KRQ9" s="15"/>
      <x:c r="KRR9" s="15"/>
      <x:c r="KRS9" s="15"/>
      <x:c r="KRT9" s="15"/>
      <x:c r="KRU9" s="15"/>
      <x:c r="KRV9" s="15"/>
      <x:c r="KRW9" s="15"/>
      <x:c r="KRX9" s="15"/>
      <x:c r="KRY9" s="15"/>
      <x:c r="KRZ9" s="15"/>
      <x:c r="KSA9" s="15"/>
      <x:c r="KSB9" s="15"/>
      <x:c r="KSC9" s="15"/>
      <x:c r="KSD9" s="15"/>
      <x:c r="KSE9" s="15"/>
      <x:c r="KSF9" s="15"/>
      <x:c r="KSG9" s="15"/>
      <x:c r="KSH9" s="15"/>
      <x:c r="KSI9" s="15"/>
      <x:c r="KSJ9" s="15"/>
      <x:c r="KSK9" s="15"/>
      <x:c r="KSL9" s="15"/>
      <x:c r="KSM9" s="15"/>
      <x:c r="KSN9" s="15"/>
      <x:c r="KSO9" s="15"/>
      <x:c r="KSP9" s="15"/>
      <x:c r="KSQ9" s="15"/>
      <x:c r="KSR9" s="15"/>
      <x:c r="KSS9" s="15"/>
      <x:c r="KST9" s="15"/>
      <x:c r="KSU9" s="15"/>
      <x:c r="KSV9" s="15"/>
      <x:c r="KSW9" s="15"/>
      <x:c r="KSX9" s="15"/>
      <x:c r="KSY9" s="15"/>
      <x:c r="KSZ9" s="15"/>
      <x:c r="KTA9" s="15"/>
      <x:c r="KTB9" s="15"/>
      <x:c r="KTC9" s="15"/>
      <x:c r="KTD9" s="15"/>
      <x:c r="KTE9" s="15"/>
      <x:c r="KTF9" s="15"/>
      <x:c r="KTG9" s="15"/>
      <x:c r="KTH9" s="15"/>
      <x:c r="KTI9" s="15"/>
      <x:c r="KTJ9" s="15"/>
      <x:c r="KTK9" s="15"/>
      <x:c r="KTL9" s="15"/>
      <x:c r="KTM9" s="15"/>
      <x:c r="KTN9" s="15"/>
      <x:c r="KTO9" s="15"/>
      <x:c r="KTP9" s="15"/>
      <x:c r="KTQ9" s="15"/>
      <x:c r="KTR9" s="15"/>
      <x:c r="KTS9" s="15"/>
      <x:c r="KTT9" s="15"/>
      <x:c r="KTU9" s="15"/>
      <x:c r="KTV9" s="15"/>
      <x:c r="KTW9" s="15"/>
      <x:c r="KTX9" s="15"/>
      <x:c r="KTY9" s="15"/>
      <x:c r="KTZ9" s="15"/>
      <x:c r="KUA9" s="15"/>
      <x:c r="KUB9" s="15"/>
      <x:c r="KUC9" s="15"/>
      <x:c r="KUD9" s="15"/>
      <x:c r="KUE9" s="15"/>
      <x:c r="KUF9" s="15"/>
      <x:c r="KUG9" s="15"/>
      <x:c r="KUH9" s="15"/>
      <x:c r="KUI9" s="15"/>
      <x:c r="KUJ9" s="15"/>
      <x:c r="KUK9" s="15"/>
      <x:c r="KUL9" s="15"/>
      <x:c r="KUM9" s="15"/>
      <x:c r="KUN9" s="15"/>
      <x:c r="KUO9" s="15"/>
      <x:c r="KUP9" s="15"/>
      <x:c r="KUQ9" s="15"/>
      <x:c r="KUR9" s="15"/>
      <x:c r="KUS9" s="15"/>
      <x:c r="KUT9" s="15"/>
      <x:c r="KUU9" s="15"/>
      <x:c r="KUV9" s="15"/>
      <x:c r="KUW9" s="15"/>
      <x:c r="KUX9" s="15"/>
      <x:c r="KUY9" s="15"/>
      <x:c r="KUZ9" s="15"/>
      <x:c r="KVA9" s="15"/>
      <x:c r="KVB9" s="15"/>
      <x:c r="KVC9" s="15"/>
      <x:c r="KVD9" s="15"/>
      <x:c r="KVE9" s="15"/>
      <x:c r="KVF9" s="15"/>
      <x:c r="KVG9" s="15"/>
      <x:c r="KVH9" s="15"/>
      <x:c r="KVI9" s="15"/>
      <x:c r="KVJ9" s="15"/>
      <x:c r="KVK9" s="15"/>
      <x:c r="KVL9" s="15"/>
      <x:c r="KVM9" s="15"/>
      <x:c r="KVN9" s="15"/>
      <x:c r="KVO9" s="15"/>
      <x:c r="KVP9" s="15"/>
      <x:c r="KVQ9" s="15"/>
      <x:c r="KVR9" s="15"/>
      <x:c r="KVS9" s="15"/>
      <x:c r="KVT9" s="15"/>
      <x:c r="KVU9" s="15"/>
      <x:c r="KVV9" s="15"/>
      <x:c r="KVW9" s="15"/>
      <x:c r="KVX9" s="15"/>
      <x:c r="KVY9" s="15"/>
      <x:c r="KVZ9" s="15"/>
      <x:c r="KWA9" s="15"/>
      <x:c r="KWB9" s="15"/>
      <x:c r="KWC9" s="15"/>
      <x:c r="KWD9" s="15"/>
      <x:c r="KWE9" s="15"/>
      <x:c r="KWF9" s="15"/>
      <x:c r="KWG9" s="15"/>
      <x:c r="KWH9" s="15"/>
      <x:c r="KWI9" s="15"/>
      <x:c r="KWJ9" s="15"/>
      <x:c r="KWK9" s="15"/>
      <x:c r="KWL9" s="15"/>
      <x:c r="KWM9" s="15"/>
      <x:c r="KWN9" s="15"/>
      <x:c r="KWO9" s="15"/>
      <x:c r="KWP9" s="15"/>
      <x:c r="KWQ9" s="15"/>
      <x:c r="KWR9" s="15"/>
      <x:c r="KWS9" s="15"/>
      <x:c r="KWT9" s="15"/>
      <x:c r="KWU9" s="15"/>
      <x:c r="KWV9" s="15"/>
      <x:c r="KWW9" s="15"/>
      <x:c r="KWX9" s="15"/>
      <x:c r="KWY9" s="15"/>
      <x:c r="KWZ9" s="15"/>
      <x:c r="KXA9" s="15"/>
      <x:c r="KXB9" s="15"/>
      <x:c r="KXC9" s="15"/>
      <x:c r="KXD9" s="15"/>
      <x:c r="KXE9" s="15"/>
      <x:c r="KXF9" s="15"/>
      <x:c r="KXG9" s="15"/>
      <x:c r="KXH9" s="15"/>
      <x:c r="KXI9" s="15"/>
      <x:c r="KXJ9" s="15"/>
      <x:c r="KXK9" s="15"/>
      <x:c r="KXL9" s="15"/>
      <x:c r="KXM9" s="15"/>
      <x:c r="KXN9" s="15"/>
      <x:c r="KXO9" s="15"/>
      <x:c r="KXP9" s="15"/>
      <x:c r="KXQ9" s="15"/>
      <x:c r="KXR9" s="15"/>
      <x:c r="KXS9" s="15"/>
      <x:c r="KXT9" s="15"/>
      <x:c r="KXU9" s="15"/>
      <x:c r="KXV9" s="15"/>
      <x:c r="KXW9" s="15"/>
      <x:c r="KXX9" s="15"/>
      <x:c r="KXY9" s="15"/>
      <x:c r="KXZ9" s="15"/>
      <x:c r="KYA9" s="15"/>
      <x:c r="KYB9" s="15"/>
      <x:c r="KYC9" s="15"/>
      <x:c r="KYD9" s="15"/>
      <x:c r="KYE9" s="15"/>
      <x:c r="KYF9" s="15"/>
      <x:c r="KYG9" s="15"/>
      <x:c r="KYH9" s="15"/>
      <x:c r="KYI9" s="15"/>
      <x:c r="KYJ9" s="15"/>
      <x:c r="KYK9" s="15"/>
      <x:c r="KYL9" s="15"/>
      <x:c r="KYM9" s="15"/>
      <x:c r="KYN9" s="15"/>
      <x:c r="KYO9" s="15"/>
      <x:c r="KYP9" s="15"/>
      <x:c r="KYQ9" s="15"/>
      <x:c r="KYR9" s="15"/>
      <x:c r="KYS9" s="15"/>
      <x:c r="KYT9" s="15"/>
      <x:c r="KYU9" s="15"/>
      <x:c r="KYV9" s="15"/>
      <x:c r="KYW9" s="15"/>
      <x:c r="KYX9" s="15"/>
      <x:c r="KYY9" s="15"/>
      <x:c r="KYZ9" s="15"/>
      <x:c r="KZA9" s="15"/>
      <x:c r="KZB9" s="15"/>
      <x:c r="KZC9" s="15"/>
      <x:c r="KZD9" s="15"/>
      <x:c r="KZE9" s="15"/>
      <x:c r="KZF9" s="15"/>
      <x:c r="KZG9" s="15"/>
      <x:c r="KZH9" s="15"/>
      <x:c r="KZI9" s="15"/>
      <x:c r="KZJ9" s="15"/>
      <x:c r="KZK9" s="15"/>
      <x:c r="KZL9" s="15"/>
      <x:c r="KZM9" s="15"/>
      <x:c r="KZN9" s="15"/>
      <x:c r="KZO9" s="15"/>
      <x:c r="KZP9" s="15"/>
      <x:c r="KZQ9" s="15"/>
      <x:c r="KZR9" s="15"/>
      <x:c r="KZS9" s="15"/>
      <x:c r="KZT9" s="15"/>
      <x:c r="KZU9" s="15"/>
      <x:c r="KZV9" s="15"/>
      <x:c r="KZW9" s="15"/>
      <x:c r="KZX9" s="15"/>
      <x:c r="KZY9" s="15"/>
      <x:c r="KZZ9" s="15"/>
      <x:c r="LAA9" s="15"/>
      <x:c r="LAB9" s="15"/>
      <x:c r="LAC9" s="15"/>
      <x:c r="LAD9" s="15"/>
      <x:c r="LAE9" s="15"/>
      <x:c r="LAF9" s="15"/>
      <x:c r="LAG9" s="15"/>
      <x:c r="LAH9" s="15"/>
      <x:c r="LAI9" s="15"/>
      <x:c r="LAJ9" s="15"/>
      <x:c r="LAK9" s="15"/>
      <x:c r="LAL9" s="15"/>
      <x:c r="LAM9" s="15"/>
      <x:c r="LAN9" s="15"/>
      <x:c r="LAO9" s="15"/>
      <x:c r="LAP9" s="15"/>
      <x:c r="LAQ9" s="15"/>
      <x:c r="LAR9" s="15"/>
      <x:c r="LAS9" s="15"/>
      <x:c r="LAT9" s="15"/>
      <x:c r="LAU9" s="15"/>
      <x:c r="LAV9" s="15"/>
      <x:c r="LAW9" s="15"/>
      <x:c r="LAX9" s="15"/>
      <x:c r="LAY9" s="15"/>
      <x:c r="LAZ9" s="15"/>
      <x:c r="LBA9" s="15"/>
      <x:c r="LBB9" s="15"/>
      <x:c r="LBC9" s="15"/>
      <x:c r="LBD9" s="15"/>
      <x:c r="LBE9" s="15"/>
      <x:c r="LBF9" s="15"/>
      <x:c r="LBG9" s="15"/>
      <x:c r="LBH9" s="15"/>
      <x:c r="LBI9" s="15"/>
      <x:c r="LBJ9" s="15"/>
      <x:c r="LBK9" s="15"/>
      <x:c r="LBL9" s="15"/>
      <x:c r="LBM9" s="15"/>
      <x:c r="LBN9" s="15"/>
      <x:c r="LBO9" s="15"/>
      <x:c r="LBP9" s="15"/>
      <x:c r="LBQ9" s="15"/>
      <x:c r="LBR9" s="15"/>
      <x:c r="LBS9" s="15"/>
      <x:c r="LBT9" s="15"/>
      <x:c r="LBU9" s="15"/>
      <x:c r="LBV9" s="15"/>
      <x:c r="LBW9" s="15"/>
      <x:c r="LBX9" s="15"/>
      <x:c r="LBY9" s="15"/>
      <x:c r="LBZ9" s="15"/>
      <x:c r="LCA9" s="15"/>
      <x:c r="LCB9" s="15"/>
      <x:c r="LCC9" s="15"/>
      <x:c r="LCD9" s="15"/>
      <x:c r="LCE9" s="15"/>
      <x:c r="LCF9" s="15"/>
      <x:c r="LCG9" s="15"/>
      <x:c r="LCH9" s="15"/>
      <x:c r="LCI9" s="15"/>
      <x:c r="LCJ9" s="15"/>
      <x:c r="LCK9" s="15"/>
      <x:c r="LCL9" s="15"/>
      <x:c r="LCM9" s="15"/>
      <x:c r="LCN9" s="15"/>
      <x:c r="LCO9" s="15"/>
      <x:c r="LCP9" s="15"/>
      <x:c r="LCQ9" s="15"/>
      <x:c r="LCR9" s="15"/>
      <x:c r="LCS9" s="15"/>
      <x:c r="LCT9" s="15"/>
      <x:c r="LCU9" s="15"/>
      <x:c r="LCV9" s="15"/>
      <x:c r="LCW9" s="15"/>
      <x:c r="LCX9" s="15"/>
      <x:c r="LCY9" s="15"/>
      <x:c r="LCZ9" s="15"/>
      <x:c r="LDA9" s="15"/>
      <x:c r="LDB9" s="15"/>
      <x:c r="LDC9" s="15"/>
      <x:c r="LDD9" s="15"/>
      <x:c r="LDE9" s="15"/>
      <x:c r="LDF9" s="15"/>
      <x:c r="LDG9" s="15"/>
      <x:c r="LDH9" s="15"/>
      <x:c r="LDI9" s="15"/>
      <x:c r="LDJ9" s="15"/>
      <x:c r="LDK9" s="15"/>
      <x:c r="LDL9" s="15"/>
      <x:c r="LDM9" s="15"/>
      <x:c r="LDN9" s="15"/>
      <x:c r="LDO9" s="15"/>
      <x:c r="LDP9" s="15"/>
      <x:c r="LDQ9" s="15"/>
      <x:c r="LDR9" s="15"/>
      <x:c r="LDS9" s="15"/>
      <x:c r="LDT9" s="15"/>
      <x:c r="LDU9" s="15"/>
      <x:c r="LDV9" s="15"/>
      <x:c r="LDW9" s="15"/>
      <x:c r="LDX9" s="15"/>
      <x:c r="LDY9" s="15"/>
      <x:c r="LDZ9" s="15"/>
      <x:c r="LEA9" s="15"/>
      <x:c r="LEB9" s="15"/>
      <x:c r="LEC9" s="15"/>
      <x:c r="LED9" s="15"/>
      <x:c r="LEE9" s="15"/>
      <x:c r="LEF9" s="15"/>
      <x:c r="LEG9" s="15"/>
      <x:c r="LEH9" s="15"/>
      <x:c r="LEI9" s="15"/>
      <x:c r="LEJ9" s="15"/>
      <x:c r="LEK9" s="15"/>
      <x:c r="LEL9" s="15"/>
      <x:c r="LEM9" s="15"/>
      <x:c r="LEN9" s="15"/>
      <x:c r="LEO9" s="15"/>
      <x:c r="LEP9" s="15"/>
      <x:c r="LEQ9" s="15"/>
      <x:c r="LER9" s="15"/>
      <x:c r="LES9" s="15"/>
      <x:c r="LET9" s="15"/>
      <x:c r="LEU9" s="15"/>
      <x:c r="LEV9" s="15"/>
      <x:c r="LEW9" s="15"/>
      <x:c r="LEX9" s="15"/>
      <x:c r="LEY9" s="15"/>
      <x:c r="LEZ9" s="15"/>
      <x:c r="LFA9" s="15"/>
      <x:c r="LFB9" s="15"/>
      <x:c r="LFC9" s="15"/>
      <x:c r="LFD9" s="15"/>
      <x:c r="LFE9" s="15"/>
      <x:c r="LFF9" s="15"/>
      <x:c r="LFG9" s="15"/>
      <x:c r="LFH9" s="15"/>
      <x:c r="LFI9" s="15"/>
      <x:c r="LFJ9" s="15"/>
      <x:c r="LFK9" s="15"/>
      <x:c r="LFL9" s="15"/>
      <x:c r="LFM9" s="15"/>
      <x:c r="LFN9" s="15"/>
      <x:c r="LFO9" s="15"/>
      <x:c r="LFP9" s="15"/>
      <x:c r="LFQ9" s="15"/>
      <x:c r="LFR9" s="15"/>
      <x:c r="LFS9" s="15"/>
      <x:c r="LFT9" s="15"/>
      <x:c r="LFU9" s="15"/>
      <x:c r="LFV9" s="15"/>
      <x:c r="LFW9" s="15"/>
      <x:c r="LFX9" s="15"/>
      <x:c r="LFY9" s="15"/>
      <x:c r="LFZ9" s="15"/>
      <x:c r="LGA9" s="15"/>
      <x:c r="LGB9" s="15"/>
      <x:c r="LGC9" s="15"/>
      <x:c r="LGD9" s="15"/>
      <x:c r="LGE9" s="15"/>
      <x:c r="LGF9" s="15"/>
      <x:c r="LGG9" s="15"/>
      <x:c r="LGH9" s="15"/>
      <x:c r="LGI9" s="15"/>
      <x:c r="LGJ9" s="15"/>
      <x:c r="LGK9" s="15"/>
      <x:c r="LGL9" s="15"/>
      <x:c r="LGM9" s="15"/>
      <x:c r="LGN9" s="15"/>
      <x:c r="LGO9" s="15"/>
      <x:c r="LGP9" s="15"/>
      <x:c r="LGQ9" s="15"/>
      <x:c r="LGR9" s="15"/>
      <x:c r="LGS9" s="15"/>
      <x:c r="LGT9" s="15"/>
      <x:c r="LGU9" s="15"/>
      <x:c r="LGV9" s="15"/>
      <x:c r="LGW9" s="15"/>
      <x:c r="LGX9" s="15"/>
      <x:c r="LGY9" s="15"/>
      <x:c r="LGZ9" s="15"/>
      <x:c r="LHA9" s="15"/>
      <x:c r="LHB9" s="15"/>
      <x:c r="LHC9" s="15"/>
      <x:c r="LHD9" s="15"/>
      <x:c r="LHE9" s="15"/>
      <x:c r="LHF9" s="15"/>
      <x:c r="LHG9" s="15"/>
      <x:c r="LHH9" s="15"/>
      <x:c r="LHI9" s="15"/>
      <x:c r="LHJ9" s="15"/>
      <x:c r="LHK9" s="15"/>
      <x:c r="LHL9" s="15"/>
      <x:c r="LHM9" s="15"/>
      <x:c r="LHN9" s="15"/>
      <x:c r="LHO9" s="15"/>
      <x:c r="LHP9" s="15"/>
      <x:c r="LHQ9" s="15"/>
      <x:c r="LHR9" s="15"/>
      <x:c r="LHS9" s="15"/>
      <x:c r="LHT9" s="15"/>
      <x:c r="LHU9" s="15"/>
      <x:c r="LHV9" s="15"/>
      <x:c r="LHW9" s="15"/>
      <x:c r="LHX9" s="15"/>
      <x:c r="LHY9" s="15"/>
      <x:c r="LHZ9" s="15"/>
      <x:c r="LIA9" s="15"/>
      <x:c r="LIB9" s="15"/>
      <x:c r="LIC9" s="15"/>
      <x:c r="LID9" s="15"/>
      <x:c r="LIE9" s="15"/>
      <x:c r="LIF9" s="15"/>
      <x:c r="LIG9" s="15"/>
      <x:c r="LIH9" s="15"/>
      <x:c r="LII9" s="15"/>
      <x:c r="LIJ9" s="15"/>
      <x:c r="LIK9" s="15"/>
      <x:c r="LIL9" s="15"/>
      <x:c r="LIM9" s="15"/>
      <x:c r="LIN9" s="15"/>
      <x:c r="LIO9" s="15"/>
      <x:c r="LIP9" s="15"/>
      <x:c r="LIQ9" s="15"/>
      <x:c r="LIR9" s="15"/>
      <x:c r="LIS9" s="15"/>
      <x:c r="LIT9" s="15"/>
      <x:c r="LIU9" s="15"/>
      <x:c r="LIV9" s="15"/>
      <x:c r="LIW9" s="15"/>
      <x:c r="LIX9" s="15"/>
      <x:c r="LIY9" s="15"/>
      <x:c r="LIZ9" s="15"/>
      <x:c r="LJA9" s="15"/>
      <x:c r="LJB9" s="15"/>
      <x:c r="LJC9" s="15"/>
      <x:c r="LJD9" s="15"/>
      <x:c r="LJE9" s="15"/>
      <x:c r="LJF9" s="15"/>
      <x:c r="LJG9" s="15"/>
      <x:c r="LJH9" s="15"/>
      <x:c r="LJI9" s="15"/>
      <x:c r="LJJ9" s="15"/>
      <x:c r="LJK9" s="15"/>
      <x:c r="LJL9" s="15"/>
      <x:c r="LJM9" s="15"/>
      <x:c r="LJN9" s="15"/>
      <x:c r="LJO9" s="15"/>
      <x:c r="LJP9" s="15"/>
      <x:c r="LJQ9" s="15"/>
      <x:c r="LJR9" s="15"/>
      <x:c r="LJS9" s="15"/>
      <x:c r="LJT9" s="15"/>
      <x:c r="LJU9" s="15"/>
      <x:c r="LJV9" s="15"/>
      <x:c r="LJW9" s="15"/>
      <x:c r="LJX9" s="15"/>
      <x:c r="LJY9" s="15"/>
      <x:c r="LJZ9" s="15"/>
      <x:c r="LKA9" s="15"/>
      <x:c r="LKB9" s="15"/>
      <x:c r="LKC9" s="15"/>
      <x:c r="LKD9" s="15"/>
      <x:c r="LKE9" s="15"/>
      <x:c r="LKF9" s="15"/>
      <x:c r="LKG9" s="15"/>
      <x:c r="LKH9" s="15"/>
      <x:c r="LKI9" s="15"/>
      <x:c r="LKJ9" s="15"/>
      <x:c r="LKK9" s="15"/>
      <x:c r="LKL9" s="15"/>
      <x:c r="LKM9" s="15"/>
      <x:c r="LKN9" s="15"/>
      <x:c r="LKO9" s="15"/>
      <x:c r="LKP9" s="15"/>
      <x:c r="LKQ9" s="15"/>
      <x:c r="LKR9" s="15"/>
      <x:c r="LKS9" s="15"/>
      <x:c r="LKT9" s="15"/>
      <x:c r="LKU9" s="15"/>
      <x:c r="LKV9" s="15"/>
      <x:c r="LKW9" s="15"/>
      <x:c r="LKX9" s="15"/>
      <x:c r="LKY9" s="15"/>
      <x:c r="LKZ9" s="15"/>
      <x:c r="LLA9" s="15"/>
      <x:c r="LLB9" s="15"/>
      <x:c r="LLC9" s="15"/>
      <x:c r="LLD9" s="15"/>
      <x:c r="LLE9" s="15"/>
      <x:c r="LLF9" s="15"/>
      <x:c r="LLG9" s="15"/>
      <x:c r="LLH9" s="15"/>
      <x:c r="LLI9" s="15"/>
      <x:c r="LLJ9" s="15"/>
      <x:c r="LLK9" s="15"/>
      <x:c r="LLL9" s="15"/>
      <x:c r="LLM9" s="15"/>
      <x:c r="LLN9" s="15"/>
      <x:c r="LLO9" s="15"/>
      <x:c r="LLP9" s="15"/>
      <x:c r="LLQ9" s="15"/>
      <x:c r="LLR9" s="15"/>
      <x:c r="LLS9" s="15"/>
      <x:c r="LLT9" s="15"/>
      <x:c r="LLU9" s="15"/>
      <x:c r="LLV9" s="15"/>
      <x:c r="LLW9" s="15"/>
      <x:c r="LLX9" s="15"/>
      <x:c r="LLY9" s="15"/>
      <x:c r="LLZ9" s="15"/>
      <x:c r="LMA9" s="15"/>
      <x:c r="LMB9" s="15"/>
      <x:c r="LMC9" s="15"/>
      <x:c r="LMD9" s="15"/>
      <x:c r="LME9" s="15"/>
      <x:c r="LMF9" s="15"/>
      <x:c r="LMG9" s="15"/>
      <x:c r="LMH9" s="15"/>
      <x:c r="LMI9" s="15"/>
      <x:c r="LMJ9" s="15"/>
      <x:c r="LMK9" s="15"/>
      <x:c r="LML9" s="15"/>
      <x:c r="LMM9" s="15"/>
      <x:c r="LMN9" s="15"/>
      <x:c r="LMO9" s="15"/>
      <x:c r="LMP9" s="15"/>
      <x:c r="LMQ9" s="15"/>
      <x:c r="LMR9" s="15"/>
      <x:c r="LMS9" s="15"/>
      <x:c r="LMT9" s="15"/>
      <x:c r="LMU9" s="15"/>
      <x:c r="LMV9" s="15"/>
      <x:c r="LMW9" s="15"/>
      <x:c r="LMX9" s="15"/>
      <x:c r="LMY9" s="15"/>
      <x:c r="LMZ9" s="15"/>
      <x:c r="LNA9" s="15"/>
      <x:c r="LNB9" s="15"/>
      <x:c r="LNC9" s="15"/>
      <x:c r="LND9" s="15"/>
      <x:c r="LNE9" s="15"/>
      <x:c r="LNF9" s="15"/>
      <x:c r="LNG9" s="15"/>
      <x:c r="LNH9" s="15"/>
      <x:c r="LNI9" s="15"/>
      <x:c r="LNJ9" s="15"/>
      <x:c r="LNK9" s="15"/>
      <x:c r="LNL9" s="15"/>
      <x:c r="LNM9" s="15"/>
      <x:c r="LNN9" s="15"/>
      <x:c r="LNO9" s="15"/>
      <x:c r="LNP9" s="15"/>
      <x:c r="LNQ9" s="15"/>
      <x:c r="LNR9" s="15"/>
      <x:c r="LNS9" s="15"/>
      <x:c r="LNT9" s="15"/>
      <x:c r="LNU9" s="15"/>
      <x:c r="LNV9" s="15"/>
      <x:c r="LNW9" s="15"/>
      <x:c r="LNX9" s="15"/>
      <x:c r="LNY9" s="15"/>
      <x:c r="LNZ9" s="15"/>
      <x:c r="LOA9" s="15"/>
      <x:c r="LOB9" s="15"/>
      <x:c r="LOC9" s="15"/>
      <x:c r="LOD9" s="15"/>
      <x:c r="LOE9" s="15"/>
      <x:c r="LOF9" s="15"/>
      <x:c r="LOG9" s="15"/>
      <x:c r="LOH9" s="15"/>
      <x:c r="LOI9" s="15"/>
      <x:c r="LOJ9" s="15"/>
      <x:c r="LOK9" s="15"/>
      <x:c r="LOL9" s="15"/>
      <x:c r="LOM9" s="15"/>
      <x:c r="LON9" s="15"/>
      <x:c r="LOO9" s="15"/>
      <x:c r="LOP9" s="15"/>
      <x:c r="LOQ9" s="15"/>
      <x:c r="LOR9" s="15"/>
      <x:c r="LOS9" s="15"/>
      <x:c r="LOT9" s="15"/>
      <x:c r="LOU9" s="15"/>
      <x:c r="LOV9" s="15"/>
      <x:c r="LOW9" s="15"/>
      <x:c r="LOX9" s="15"/>
      <x:c r="LOY9" s="15"/>
      <x:c r="LOZ9" s="15"/>
      <x:c r="LPA9" s="15"/>
      <x:c r="LPB9" s="15"/>
      <x:c r="LPC9" s="15"/>
      <x:c r="LPD9" s="15"/>
      <x:c r="LPE9" s="15"/>
      <x:c r="LPF9" s="15"/>
      <x:c r="LPG9" s="15"/>
      <x:c r="LPH9" s="15"/>
      <x:c r="LPI9" s="15"/>
      <x:c r="LPJ9" s="15"/>
      <x:c r="LPK9" s="15"/>
      <x:c r="LPL9" s="15"/>
      <x:c r="LPM9" s="15"/>
      <x:c r="LPN9" s="15"/>
      <x:c r="LPO9" s="15"/>
      <x:c r="LPP9" s="15"/>
      <x:c r="LPQ9" s="15"/>
      <x:c r="LPR9" s="15"/>
      <x:c r="LPS9" s="15"/>
      <x:c r="LPT9" s="15"/>
      <x:c r="LPU9" s="15"/>
      <x:c r="LPV9" s="15"/>
      <x:c r="LPW9" s="15"/>
      <x:c r="LPX9" s="15"/>
      <x:c r="LPY9" s="15"/>
      <x:c r="LPZ9" s="15"/>
      <x:c r="LQA9" s="15"/>
      <x:c r="LQB9" s="15"/>
      <x:c r="LQC9" s="15"/>
      <x:c r="LQD9" s="15"/>
      <x:c r="LQE9" s="15"/>
      <x:c r="LQF9" s="15"/>
      <x:c r="LQG9" s="15"/>
      <x:c r="LQH9" s="15"/>
      <x:c r="LQI9" s="15"/>
      <x:c r="LQJ9" s="15"/>
      <x:c r="LQK9" s="15"/>
      <x:c r="LQL9" s="15"/>
      <x:c r="LQM9" s="15"/>
      <x:c r="LQN9" s="15"/>
      <x:c r="LQO9" s="15"/>
      <x:c r="LQP9" s="15"/>
      <x:c r="LQQ9" s="15"/>
      <x:c r="LQR9" s="15"/>
      <x:c r="LQS9" s="15"/>
      <x:c r="LQT9" s="15"/>
      <x:c r="LQU9" s="15"/>
      <x:c r="LQV9" s="15"/>
      <x:c r="LQW9" s="15"/>
      <x:c r="LQX9" s="15"/>
      <x:c r="LQY9" s="15"/>
      <x:c r="LQZ9" s="15"/>
      <x:c r="LRA9" s="15"/>
      <x:c r="LRB9" s="15"/>
      <x:c r="LRC9" s="15"/>
      <x:c r="LRD9" s="15"/>
      <x:c r="LRE9" s="15"/>
      <x:c r="LRF9" s="15"/>
      <x:c r="LRG9" s="15"/>
      <x:c r="LRH9" s="15"/>
      <x:c r="LRI9" s="15"/>
      <x:c r="LRJ9" s="15"/>
      <x:c r="LRK9" s="15"/>
      <x:c r="LRL9" s="15"/>
      <x:c r="LRM9" s="15"/>
      <x:c r="LRN9" s="15"/>
      <x:c r="LRO9" s="15"/>
      <x:c r="LRP9" s="15"/>
      <x:c r="LRQ9" s="15"/>
      <x:c r="LRR9" s="15"/>
      <x:c r="LRS9" s="15"/>
      <x:c r="LRT9" s="15"/>
      <x:c r="LRU9" s="15"/>
      <x:c r="LRV9" s="15"/>
      <x:c r="LRW9" s="15"/>
      <x:c r="LRX9" s="15"/>
      <x:c r="LRY9" s="15"/>
      <x:c r="LRZ9" s="15"/>
      <x:c r="LSA9" s="15"/>
      <x:c r="LSB9" s="15"/>
      <x:c r="LSC9" s="15"/>
      <x:c r="LSD9" s="15"/>
      <x:c r="LSE9" s="15"/>
      <x:c r="LSF9" s="15"/>
      <x:c r="LSG9" s="15"/>
      <x:c r="LSH9" s="15"/>
      <x:c r="LSI9" s="15"/>
      <x:c r="LSJ9" s="15"/>
      <x:c r="LSK9" s="15"/>
      <x:c r="LSL9" s="15"/>
      <x:c r="LSM9" s="15"/>
      <x:c r="LSN9" s="15"/>
      <x:c r="LSO9" s="15"/>
      <x:c r="LSP9" s="15"/>
      <x:c r="LSQ9" s="15"/>
      <x:c r="LSR9" s="15"/>
      <x:c r="LSS9" s="15"/>
      <x:c r="LST9" s="15"/>
      <x:c r="LSU9" s="15"/>
      <x:c r="LSV9" s="15"/>
      <x:c r="LSW9" s="15"/>
      <x:c r="LSX9" s="15"/>
      <x:c r="LSY9" s="15"/>
      <x:c r="LSZ9" s="15"/>
      <x:c r="LTA9" s="15"/>
      <x:c r="LTB9" s="15"/>
      <x:c r="LTC9" s="15"/>
      <x:c r="LTD9" s="15"/>
      <x:c r="LTE9" s="15"/>
      <x:c r="LTF9" s="15"/>
      <x:c r="LTG9" s="15"/>
      <x:c r="LTH9" s="15"/>
      <x:c r="LTI9" s="15"/>
      <x:c r="LTJ9" s="15"/>
      <x:c r="LTK9" s="15"/>
      <x:c r="LTL9" s="15"/>
      <x:c r="LTM9" s="15"/>
      <x:c r="LTN9" s="15"/>
      <x:c r="LTO9" s="15"/>
      <x:c r="LTP9" s="15"/>
      <x:c r="LTQ9" s="15"/>
      <x:c r="LTR9" s="15"/>
      <x:c r="LTS9" s="15"/>
      <x:c r="LTT9" s="15"/>
      <x:c r="LTU9" s="15"/>
      <x:c r="LTV9" s="15"/>
      <x:c r="LTW9" s="15"/>
      <x:c r="LTX9" s="15"/>
      <x:c r="LTY9" s="15"/>
      <x:c r="LTZ9" s="15"/>
      <x:c r="LUA9" s="15"/>
      <x:c r="LUB9" s="15"/>
      <x:c r="LUC9" s="15"/>
      <x:c r="LUD9" s="15"/>
      <x:c r="LUE9" s="15"/>
      <x:c r="LUF9" s="15"/>
      <x:c r="LUG9" s="15"/>
      <x:c r="LUH9" s="15"/>
      <x:c r="LUI9" s="15"/>
      <x:c r="LUJ9" s="15"/>
      <x:c r="LUK9" s="15"/>
      <x:c r="LUL9" s="15"/>
      <x:c r="LUM9" s="15"/>
      <x:c r="LUN9" s="15"/>
      <x:c r="LUO9" s="15"/>
      <x:c r="LUP9" s="15"/>
      <x:c r="LUQ9" s="15"/>
      <x:c r="LUR9" s="15"/>
      <x:c r="LUS9" s="15"/>
      <x:c r="LUT9" s="15"/>
      <x:c r="LUU9" s="15"/>
      <x:c r="LUV9" s="15"/>
      <x:c r="LUW9" s="15"/>
      <x:c r="LUX9" s="15"/>
      <x:c r="LUY9" s="15"/>
      <x:c r="LUZ9" s="15"/>
      <x:c r="LVA9" s="15"/>
      <x:c r="LVB9" s="15"/>
      <x:c r="LVC9" s="15"/>
      <x:c r="LVD9" s="15"/>
      <x:c r="LVE9" s="15"/>
      <x:c r="LVF9" s="15"/>
      <x:c r="LVG9" s="15"/>
      <x:c r="LVH9" s="15"/>
      <x:c r="LVI9" s="15"/>
      <x:c r="LVJ9" s="15"/>
      <x:c r="LVK9" s="15"/>
      <x:c r="LVL9" s="15"/>
      <x:c r="LVM9" s="15"/>
      <x:c r="LVN9" s="15"/>
      <x:c r="LVO9" s="15"/>
      <x:c r="LVP9" s="15"/>
      <x:c r="LVQ9" s="15"/>
      <x:c r="LVR9" s="15"/>
      <x:c r="LVS9" s="15"/>
      <x:c r="LVT9" s="15"/>
      <x:c r="LVU9" s="15"/>
      <x:c r="LVV9" s="15"/>
      <x:c r="LVW9" s="15"/>
      <x:c r="LVX9" s="15"/>
      <x:c r="LVY9" s="15"/>
      <x:c r="LVZ9" s="15"/>
      <x:c r="LWA9" s="15"/>
      <x:c r="LWB9" s="15"/>
      <x:c r="LWC9" s="15"/>
      <x:c r="LWD9" s="15"/>
      <x:c r="LWE9" s="15"/>
      <x:c r="LWF9" s="15"/>
      <x:c r="LWG9" s="15"/>
      <x:c r="LWH9" s="15"/>
      <x:c r="LWI9" s="15"/>
      <x:c r="LWJ9" s="15"/>
      <x:c r="LWK9" s="15"/>
      <x:c r="LWL9" s="15"/>
      <x:c r="LWM9" s="15"/>
      <x:c r="LWN9" s="15"/>
      <x:c r="LWO9" s="15"/>
      <x:c r="LWP9" s="15"/>
      <x:c r="LWQ9" s="15"/>
      <x:c r="LWR9" s="15"/>
      <x:c r="LWS9" s="15"/>
      <x:c r="LWT9" s="15"/>
      <x:c r="LWU9" s="15"/>
      <x:c r="LWV9" s="15"/>
      <x:c r="LWW9" s="15"/>
      <x:c r="LWX9" s="15"/>
      <x:c r="LWY9" s="15"/>
      <x:c r="LWZ9" s="15"/>
      <x:c r="LXA9" s="15"/>
      <x:c r="LXB9" s="15"/>
      <x:c r="LXC9" s="15"/>
      <x:c r="LXD9" s="15"/>
      <x:c r="LXE9" s="15"/>
      <x:c r="LXF9" s="15"/>
      <x:c r="LXG9" s="15"/>
      <x:c r="LXH9" s="15"/>
      <x:c r="LXI9" s="15"/>
      <x:c r="LXJ9" s="15"/>
      <x:c r="LXK9" s="15"/>
      <x:c r="LXL9" s="15"/>
      <x:c r="LXM9" s="15"/>
      <x:c r="LXN9" s="15"/>
      <x:c r="LXO9" s="15"/>
      <x:c r="LXP9" s="15"/>
      <x:c r="LXQ9" s="15"/>
      <x:c r="LXR9" s="15"/>
      <x:c r="LXS9" s="15"/>
      <x:c r="LXT9" s="15"/>
      <x:c r="LXU9" s="15"/>
      <x:c r="LXV9" s="15"/>
      <x:c r="LXW9" s="15"/>
      <x:c r="LXX9" s="15"/>
      <x:c r="LXY9" s="15"/>
      <x:c r="LXZ9" s="15"/>
      <x:c r="LYA9" s="15"/>
      <x:c r="LYB9" s="15"/>
      <x:c r="LYC9" s="15"/>
      <x:c r="LYD9" s="15"/>
      <x:c r="LYE9" s="15"/>
      <x:c r="LYF9" s="15"/>
      <x:c r="LYG9" s="15"/>
      <x:c r="LYH9" s="15"/>
      <x:c r="LYI9" s="15"/>
      <x:c r="LYJ9" s="15"/>
      <x:c r="LYK9" s="15"/>
      <x:c r="LYL9" s="15"/>
      <x:c r="LYM9" s="15"/>
      <x:c r="LYN9" s="15"/>
      <x:c r="LYO9" s="15"/>
      <x:c r="LYP9" s="15"/>
      <x:c r="LYQ9" s="15"/>
      <x:c r="LYR9" s="15"/>
      <x:c r="LYS9" s="15"/>
      <x:c r="LYT9" s="15"/>
      <x:c r="LYU9" s="15"/>
      <x:c r="LYV9" s="15"/>
      <x:c r="LYW9" s="15"/>
      <x:c r="LYX9" s="15"/>
      <x:c r="LYY9" s="15"/>
      <x:c r="LYZ9" s="15"/>
      <x:c r="LZA9" s="15"/>
      <x:c r="LZB9" s="15"/>
      <x:c r="LZC9" s="15"/>
      <x:c r="LZD9" s="15"/>
      <x:c r="LZE9" s="15"/>
      <x:c r="LZF9" s="15"/>
      <x:c r="LZG9" s="15"/>
      <x:c r="LZH9" s="15"/>
      <x:c r="LZI9" s="15"/>
      <x:c r="LZJ9" s="15"/>
      <x:c r="LZK9" s="15"/>
      <x:c r="LZL9" s="15"/>
      <x:c r="LZM9" s="15"/>
      <x:c r="LZN9" s="15"/>
      <x:c r="LZO9" s="15"/>
      <x:c r="LZP9" s="15"/>
      <x:c r="LZQ9" s="15"/>
      <x:c r="LZR9" s="15"/>
      <x:c r="LZS9" s="15"/>
      <x:c r="LZT9" s="15"/>
      <x:c r="LZU9" s="15"/>
      <x:c r="LZV9" s="15"/>
      <x:c r="LZW9" s="15"/>
      <x:c r="LZX9" s="15"/>
      <x:c r="LZY9" s="15"/>
      <x:c r="LZZ9" s="15"/>
      <x:c r="MAA9" s="15"/>
      <x:c r="MAB9" s="15"/>
      <x:c r="MAC9" s="15"/>
      <x:c r="MAD9" s="15"/>
      <x:c r="MAE9" s="15"/>
      <x:c r="MAF9" s="15"/>
      <x:c r="MAG9" s="15"/>
      <x:c r="MAH9" s="15"/>
      <x:c r="MAI9" s="15"/>
      <x:c r="MAJ9" s="15"/>
      <x:c r="MAK9" s="15"/>
      <x:c r="MAL9" s="15"/>
      <x:c r="MAM9" s="15"/>
      <x:c r="MAN9" s="15"/>
      <x:c r="MAO9" s="15"/>
      <x:c r="MAP9" s="15"/>
      <x:c r="MAQ9" s="15"/>
      <x:c r="MAR9" s="15"/>
      <x:c r="MAS9" s="15"/>
      <x:c r="MAT9" s="15"/>
      <x:c r="MAU9" s="15"/>
      <x:c r="MAV9" s="15"/>
      <x:c r="MAW9" s="15"/>
      <x:c r="MAX9" s="15"/>
      <x:c r="MAY9" s="15"/>
      <x:c r="MAZ9" s="15"/>
      <x:c r="MBA9" s="15"/>
      <x:c r="MBB9" s="15"/>
      <x:c r="MBC9" s="15"/>
      <x:c r="MBD9" s="15"/>
      <x:c r="MBE9" s="15"/>
      <x:c r="MBF9" s="15"/>
      <x:c r="MBG9" s="15"/>
      <x:c r="MBH9" s="15"/>
      <x:c r="MBI9" s="15"/>
      <x:c r="MBJ9" s="15"/>
      <x:c r="MBK9" s="15"/>
      <x:c r="MBL9" s="15"/>
      <x:c r="MBM9" s="15"/>
      <x:c r="MBN9" s="15"/>
      <x:c r="MBO9" s="15"/>
      <x:c r="MBP9" s="15"/>
      <x:c r="MBQ9" s="15"/>
      <x:c r="MBR9" s="15"/>
      <x:c r="MBS9" s="15"/>
      <x:c r="MBT9" s="15"/>
      <x:c r="MBU9" s="15"/>
      <x:c r="MBV9" s="15"/>
      <x:c r="MBW9" s="15"/>
      <x:c r="MBX9" s="15"/>
      <x:c r="MBY9" s="15"/>
      <x:c r="MBZ9" s="15"/>
      <x:c r="MCA9" s="15"/>
      <x:c r="MCB9" s="15"/>
      <x:c r="MCC9" s="15"/>
      <x:c r="MCD9" s="15"/>
      <x:c r="MCE9" s="15"/>
      <x:c r="MCF9" s="15"/>
      <x:c r="MCG9" s="15"/>
      <x:c r="MCH9" s="15"/>
      <x:c r="MCI9" s="15"/>
      <x:c r="MCJ9" s="15"/>
      <x:c r="MCK9" s="15"/>
      <x:c r="MCL9" s="15"/>
      <x:c r="MCM9" s="15"/>
      <x:c r="MCN9" s="15"/>
      <x:c r="MCO9" s="15"/>
      <x:c r="MCP9" s="15"/>
      <x:c r="MCQ9" s="15"/>
      <x:c r="MCR9" s="15"/>
      <x:c r="MCS9" s="15"/>
      <x:c r="MCT9" s="15"/>
      <x:c r="MCU9" s="15"/>
      <x:c r="MCV9" s="15"/>
      <x:c r="MCW9" s="15"/>
      <x:c r="MCX9" s="15"/>
      <x:c r="MCY9" s="15"/>
      <x:c r="MCZ9" s="15"/>
      <x:c r="MDA9" s="15"/>
      <x:c r="MDB9" s="15"/>
      <x:c r="MDC9" s="15"/>
      <x:c r="MDD9" s="15"/>
      <x:c r="MDE9" s="15"/>
      <x:c r="MDF9" s="15"/>
      <x:c r="MDG9" s="15"/>
      <x:c r="MDH9" s="15"/>
      <x:c r="MDI9" s="15"/>
      <x:c r="MDJ9" s="15"/>
      <x:c r="MDK9" s="15"/>
      <x:c r="MDL9" s="15"/>
      <x:c r="MDM9" s="15"/>
      <x:c r="MDN9" s="15"/>
      <x:c r="MDO9" s="15"/>
      <x:c r="MDP9" s="15"/>
      <x:c r="MDQ9" s="15"/>
      <x:c r="MDR9" s="15"/>
      <x:c r="MDS9" s="15"/>
      <x:c r="MDT9" s="15"/>
      <x:c r="MDU9" s="15"/>
      <x:c r="MDV9" s="15"/>
      <x:c r="MDW9" s="15"/>
      <x:c r="MDX9" s="15"/>
      <x:c r="MDY9" s="15"/>
      <x:c r="MDZ9" s="15"/>
      <x:c r="MEA9" s="15"/>
      <x:c r="MEB9" s="15"/>
      <x:c r="MEC9" s="15"/>
      <x:c r="MED9" s="15"/>
      <x:c r="MEE9" s="15"/>
      <x:c r="MEF9" s="15"/>
      <x:c r="MEG9" s="15"/>
      <x:c r="MEH9" s="15"/>
      <x:c r="MEI9" s="15"/>
      <x:c r="MEJ9" s="15"/>
      <x:c r="MEK9" s="15"/>
      <x:c r="MEL9" s="15"/>
      <x:c r="MEM9" s="15"/>
      <x:c r="MEN9" s="15"/>
      <x:c r="MEO9" s="15"/>
      <x:c r="MEP9" s="15"/>
      <x:c r="MEQ9" s="15"/>
      <x:c r="MER9" s="15"/>
      <x:c r="MES9" s="15"/>
      <x:c r="MET9" s="15"/>
      <x:c r="MEU9" s="15"/>
      <x:c r="MEV9" s="15"/>
      <x:c r="MEW9" s="15"/>
      <x:c r="MEX9" s="15"/>
      <x:c r="MEY9" s="15"/>
      <x:c r="MEZ9" s="15"/>
      <x:c r="MFA9" s="15"/>
      <x:c r="MFB9" s="15"/>
      <x:c r="MFC9" s="15"/>
      <x:c r="MFD9" s="15"/>
      <x:c r="MFE9" s="15"/>
      <x:c r="MFF9" s="15"/>
      <x:c r="MFG9" s="15"/>
      <x:c r="MFH9" s="15"/>
      <x:c r="MFI9" s="15"/>
      <x:c r="MFJ9" s="15"/>
      <x:c r="MFK9" s="15"/>
      <x:c r="MFL9" s="15"/>
      <x:c r="MFM9" s="15"/>
      <x:c r="MFN9" s="15"/>
      <x:c r="MFO9" s="15"/>
      <x:c r="MFP9" s="15"/>
      <x:c r="MFQ9" s="15"/>
      <x:c r="MFR9" s="15"/>
      <x:c r="MFS9" s="15"/>
      <x:c r="MFT9" s="15"/>
      <x:c r="MFU9" s="15"/>
      <x:c r="MFV9" s="15"/>
      <x:c r="MFW9" s="15"/>
      <x:c r="MFX9" s="15"/>
      <x:c r="MFY9" s="15"/>
      <x:c r="MFZ9" s="15"/>
      <x:c r="MGA9" s="15"/>
      <x:c r="MGB9" s="15"/>
      <x:c r="MGC9" s="15"/>
      <x:c r="MGD9" s="15"/>
      <x:c r="MGE9" s="15"/>
      <x:c r="MGF9" s="15"/>
      <x:c r="MGG9" s="15"/>
      <x:c r="MGH9" s="15"/>
      <x:c r="MGI9" s="15"/>
      <x:c r="MGJ9" s="15"/>
      <x:c r="MGK9" s="15"/>
      <x:c r="MGL9" s="15"/>
      <x:c r="MGM9" s="15"/>
      <x:c r="MGN9" s="15"/>
      <x:c r="MGO9" s="15"/>
      <x:c r="MGP9" s="15"/>
      <x:c r="MGQ9" s="15"/>
      <x:c r="MGR9" s="15"/>
      <x:c r="MGS9" s="15"/>
      <x:c r="MGT9" s="15"/>
      <x:c r="MGU9" s="15"/>
      <x:c r="MGV9" s="15"/>
      <x:c r="MGW9" s="15"/>
      <x:c r="MGX9" s="15"/>
      <x:c r="MGY9" s="15"/>
      <x:c r="MGZ9" s="15"/>
      <x:c r="MHA9" s="15"/>
      <x:c r="MHB9" s="15"/>
      <x:c r="MHC9" s="15"/>
      <x:c r="MHD9" s="15"/>
      <x:c r="MHE9" s="15"/>
      <x:c r="MHF9" s="15"/>
      <x:c r="MHG9" s="15"/>
      <x:c r="MHH9" s="15"/>
      <x:c r="MHI9" s="15"/>
      <x:c r="MHJ9" s="15"/>
      <x:c r="MHK9" s="15"/>
      <x:c r="MHL9" s="15"/>
      <x:c r="MHM9" s="15"/>
      <x:c r="MHN9" s="15"/>
      <x:c r="MHO9" s="15"/>
      <x:c r="MHP9" s="15"/>
      <x:c r="MHQ9" s="15"/>
      <x:c r="MHR9" s="15"/>
      <x:c r="MHS9" s="15"/>
      <x:c r="MHT9" s="15"/>
      <x:c r="MHU9" s="15"/>
      <x:c r="MHV9" s="15"/>
      <x:c r="MHW9" s="15"/>
      <x:c r="MHX9" s="15"/>
      <x:c r="MHY9" s="15"/>
      <x:c r="MHZ9" s="15"/>
      <x:c r="MIA9" s="15"/>
      <x:c r="MIB9" s="15"/>
      <x:c r="MIC9" s="15"/>
      <x:c r="MID9" s="15"/>
      <x:c r="MIE9" s="15"/>
      <x:c r="MIF9" s="15"/>
      <x:c r="MIG9" s="15"/>
      <x:c r="MIH9" s="15"/>
      <x:c r="MII9" s="15"/>
      <x:c r="MIJ9" s="15"/>
      <x:c r="MIK9" s="15"/>
      <x:c r="MIL9" s="15"/>
      <x:c r="MIM9" s="15"/>
      <x:c r="MIN9" s="15"/>
      <x:c r="MIO9" s="15"/>
      <x:c r="MIP9" s="15"/>
      <x:c r="MIQ9" s="15"/>
      <x:c r="MIR9" s="15"/>
      <x:c r="MIS9" s="15"/>
      <x:c r="MIT9" s="15"/>
      <x:c r="MIU9" s="15"/>
      <x:c r="MIV9" s="15"/>
      <x:c r="MIW9" s="15"/>
      <x:c r="MIX9" s="15"/>
      <x:c r="MIY9" s="15"/>
      <x:c r="MIZ9" s="15"/>
      <x:c r="MJA9" s="15"/>
      <x:c r="MJB9" s="15"/>
      <x:c r="MJC9" s="15"/>
      <x:c r="MJD9" s="15"/>
      <x:c r="MJE9" s="15"/>
      <x:c r="MJF9" s="15"/>
      <x:c r="MJG9" s="15"/>
      <x:c r="MJH9" s="15"/>
      <x:c r="MJI9" s="15"/>
      <x:c r="MJJ9" s="15"/>
      <x:c r="MJK9" s="15"/>
      <x:c r="MJL9" s="15"/>
      <x:c r="MJM9" s="15"/>
      <x:c r="MJN9" s="15"/>
      <x:c r="MJO9" s="15"/>
      <x:c r="MJP9" s="15"/>
      <x:c r="MJQ9" s="15"/>
      <x:c r="MJR9" s="15"/>
      <x:c r="MJS9" s="15"/>
      <x:c r="MJT9" s="15"/>
      <x:c r="MJU9" s="15"/>
      <x:c r="MJV9" s="15"/>
      <x:c r="MJW9" s="15"/>
      <x:c r="MJX9" s="15"/>
      <x:c r="MJY9" s="15"/>
      <x:c r="MJZ9" s="15"/>
      <x:c r="MKA9" s="15"/>
      <x:c r="MKB9" s="15"/>
      <x:c r="MKC9" s="15"/>
      <x:c r="MKD9" s="15"/>
      <x:c r="MKE9" s="15"/>
      <x:c r="MKF9" s="15"/>
      <x:c r="MKG9" s="15"/>
      <x:c r="MKH9" s="15"/>
      <x:c r="MKI9" s="15"/>
      <x:c r="MKJ9" s="15"/>
      <x:c r="MKK9" s="15"/>
      <x:c r="MKL9" s="15"/>
      <x:c r="MKM9" s="15"/>
      <x:c r="MKN9" s="15"/>
      <x:c r="MKO9" s="15"/>
      <x:c r="MKP9" s="15"/>
      <x:c r="MKQ9" s="15"/>
      <x:c r="MKR9" s="15"/>
      <x:c r="MKS9" s="15"/>
      <x:c r="MKT9" s="15"/>
      <x:c r="MKU9" s="15"/>
      <x:c r="MKV9" s="15"/>
      <x:c r="MKW9" s="15"/>
      <x:c r="MKX9" s="15"/>
      <x:c r="MKY9" s="15"/>
      <x:c r="MKZ9" s="15"/>
      <x:c r="MLA9" s="15"/>
      <x:c r="MLB9" s="15"/>
      <x:c r="MLC9" s="15"/>
      <x:c r="MLD9" s="15"/>
      <x:c r="MLE9" s="15"/>
      <x:c r="MLF9" s="15"/>
      <x:c r="MLG9" s="15"/>
      <x:c r="MLH9" s="15"/>
      <x:c r="MLI9" s="15"/>
      <x:c r="MLJ9" s="15"/>
      <x:c r="MLK9" s="15"/>
      <x:c r="MLL9" s="15"/>
      <x:c r="MLM9" s="15"/>
      <x:c r="MLN9" s="15"/>
      <x:c r="MLO9" s="15"/>
      <x:c r="MLP9" s="15"/>
      <x:c r="MLQ9" s="15"/>
      <x:c r="MLR9" s="15"/>
      <x:c r="MLS9" s="15"/>
      <x:c r="MLT9" s="15"/>
      <x:c r="MLU9" s="15"/>
      <x:c r="MLV9" s="15"/>
      <x:c r="MLW9" s="15"/>
      <x:c r="MLX9" s="15"/>
      <x:c r="MLY9" s="15"/>
      <x:c r="MLZ9" s="15"/>
      <x:c r="MMA9" s="15"/>
      <x:c r="MMB9" s="15"/>
      <x:c r="MMC9" s="15"/>
      <x:c r="MMD9" s="15"/>
      <x:c r="MME9" s="15"/>
      <x:c r="MMF9" s="15"/>
      <x:c r="MMG9" s="15"/>
      <x:c r="MMH9" s="15"/>
      <x:c r="MMI9" s="15"/>
      <x:c r="MMJ9" s="15"/>
      <x:c r="MMK9" s="15"/>
      <x:c r="MML9" s="15"/>
      <x:c r="MMM9" s="15"/>
      <x:c r="MMN9" s="15"/>
      <x:c r="MMO9" s="15"/>
      <x:c r="MMP9" s="15"/>
      <x:c r="MMQ9" s="15"/>
      <x:c r="MMR9" s="15"/>
      <x:c r="MMS9" s="15"/>
      <x:c r="MMT9" s="15"/>
      <x:c r="MMU9" s="15"/>
      <x:c r="MMV9" s="15"/>
      <x:c r="MMW9" s="15"/>
      <x:c r="MMX9" s="15"/>
      <x:c r="MMY9" s="15"/>
      <x:c r="MMZ9" s="15"/>
      <x:c r="MNA9" s="15"/>
      <x:c r="MNB9" s="15"/>
      <x:c r="MNC9" s="15"/>
      <x:c r="MND9" s="15"/>
      <x:c r="MNE9" s="15"/>
      <x:c r="MNF9" s="15"/>
      <x:c r="MNG9" s="15"/>
      <x:c r="MNH9" s="15"/>
      <x:c r="MNI9" s="15"/>
      <x:c r="MNJ9" s="15"/>
      <x:c r="MNK9" s="15"/>
      <x:c r="MNL9" s="15"/>
      <x:c r="MNM9" s="15"/>
      <x:c r="MNN9" s="15"/>
      <x:c r="MNO9" s="15"/>
      <x:c r="MNP9" s="15"/>
      <x:c r="MNQ9" s="15"/>
      <x:c r="MNR9" s="15"/>
      <x:c r="MNS9" s="15"/>
      <x:c r="MNT9" s="15"/>
      <x:c r="MNU9" s="15"/>
      <x:c r="MNV9" s="15"/>
      <x:c r="MNW9" s="15"/>
      <x:c r="MNX9" s="15"/>
      <x:c r="MNY9" s="15"/>
      <x:c r="MNZ9" s="15"/>
      <x:c r="MOA9" s="15"/>
      <x:c r="MOB9" s="15"/>
      <x:c r="MOC9" s="15"/>
      <x:c r="MOD9" s="15"/>
      <x:c r="MOE9" s="15"/>
      <x:c r="MOF9" s="15"/>
      <x:c r="MOG9" s="15"/>
      <x:c r="MOH9" s="15"/>
      <x:c r="MOI9" s="15"/>
      <x:c r="MOJ9" s="15"/>
      <x:c r="MOK9" s="15"/>
      <x:c r="MOL9" s="15"/>
      <x:c r="MOM9" s="15"/>
      <x:c r="MON9" s="15"/>
      <x:c r="MOO9" s="15"/>
      <x:c r="MOP9" s="15"/>
      <x:c r="MOQ9" s="15"/>
      <x:c r="MOR9" s="15"/>
      <x:c r="MOS9" s="15"/>
      <x:c r="MOT9" s="15"/>
      <x:c r="MOU9" s="15"/>
      <x:c r="MOV9" s="15"/>
      <x:c r="MOW9" s="15"/>
      <x:c r="MOX9" s="15"/>
      <x:c r="MOY9" s="15"/>
      <x:c r="MOZ9" s="15"/>
      <x:c r="MPA9" s="15"/>
      <x:c r="MPB9" s="15"/>
      <x:c r="MPC9" s="15"/>
      <x:c r="MPD9" s="15"/>
      <x:c r="MPE9" s="15"/>
      <x:c r="MPF9" s="15"/>
      <x:c r="MPG9" s="15"/>
      <x:c r="MPH9" s="15"/>
      <x:c r="MPI9" s="15"/>
      <x:c r="MPJ9" s="15"/>
      <x:c r="MPK9" s="15"/>
      <x:c r="MPL9" s="15"/>
      <x:c r="MPM9" s="15"/>
      <x:c r="MPN9" s="15"/>
      <x:c r="MPO9" s="15"/>
      <x:c r="MPP9" s="15"/>
      <x:c r="MPQ9" s="15"/>
      <x:c r="MPR9" s="15"/>
      <x:c r="MPS9" s="15"/>
      <x:c r="MPT9" s="15"/>
      <x:c r="MPU9" s="15"/>
      <x:c r="MPV9" s="15"/>
      <x:c r="MPW9" s="15"/>
      <x:c r="MPX9" s="15"/>
      <x:c r="MPY9" s="15"/>
      <x:c r="MPZ9" s="15"/>
      <x:c r="MQA9" s="15"/>
      <x:c r="MQB9" s="15"/>
      <x:c r="MQC9" s="15"/>
      <x:c r="MQD9" s="15"/>
      <x:c r="MQE9" s="15"/>
      <x:c r="MQF9" s="15"/>
      <x:c r="MQG9" s="15"/>
      <x:c r="MQH9" s="15"/>
      <x:c r="MQI9" s="15"/>
      <x:c r="MQJ9" s="15"/>
      <x:c r="MQK9" s="15"/>
      <x:c r="MQL9" s="15"/>
      <x:c r="MQM9" s="15"/>
      <x:c r="MQN9" s="15"/>
      <x:c r="MQO9" s="15"/>
      <x:c r="MQP9" s="15"/>
      <x:c r="MQQ9" s="15"/>
      <x:c r="MQR9" s="15"/>
      <x:c r="MQS9" s="15"/>
      <x:c r="MQT9" s="15"/>
      <x:c r="MQU9" s="15"/>
      <x:c r="MQV9" s="15"/>
      <x:c r="MQW9" s="15"/>
      <x:c r="MQX9" s="15"/>
      <x:c r="MQY9" s="15"/>
      <x:c r="MQZ9" s="15"/>
      <x:c r="MRA9" s="15"/>
      <x:c r="MRB9" s="15"/>
      <x:c r="MRC9" s="15"/>
      <x:c r="MRD9" s="15"/>
      <x:c r="MRE9" s="15"/>
      <x:c r="MRF9" s="15"/>
      <x:c r="MRG9" s="15"/>
      <x:c r="MRH9" s="15"/>
      <x:c r="MRI9" s="15"/>
      <x:c r="MRJ9" s="15"/>
      <x:c r="MRK9" s="15"/>
      <x:c r="MRL9" s="15"/>
      <x:c r="MRM9" s="15"/>
      <x:c r="MRN9" s="15"/>
      <x:c r="MRO9" s="15"/>
      <x:c r="MRP9" s="15"/>
      <x:c r="MRQ9" s="15"/>
      <x:c r="MRR9" s="15"/>
      <x:c r="MRS9" s="15"/>
      <x:c r="MRT9" s="15"/>
      <x:c r="MRU9" s="15"/>
      <x:c r="MRV9" s="15"/>
      <x:c r="MRW9" s="15"/>
      <x:c r="MRX9" s="15"/>
      <x:c r="MRY9" s="15"/>
      <x:c r="MRZ9" s="15"/>
      <x:c r="MSA9" s="15"/>
      <x:c r="MSB9" s="15"/>
      <x:c r="MSC9" s="15"/>
      <x:c r="MSD9" s="15"/>
      <x:c r="MSE9" s="15"/>
      <x:c r="MSF9" s="15"/>
      <x:c r="MSG9" s="15"/>
      <x:c r="MSH9" s="15"/>
      <x:c r="MSI9" s="15"/>
      <x:c r="MSJ9" s="15"/>
      <x:c r="MSK9" s="15"/>
      <x:c r="MSL9" s="15"/>
      <x:c r="MSM9" s="15"/>
      <x:c r="MSN9" s="15"/>
      <x:c r="MSO9" s="15"/>
      <x:c r="MSP9" s="15"/>
      <x:c r="MSQ9" s="15"/>
      <x:c r="MSR9" s="15"/>
      <x:c r="MSS9" s="15"/>
      <x:c r="MST9" s="15"/>
      <x:c r="MSU9" s="15"/>
      <x:c r="MSV9" s="15"/>
      <x:c r="MSW9" s="15"/>
      <x:c r="MSX9" s="15"/>
      <x:c r="MSY9" s="15"/>
      <x:c r="MSZ9" s="15"/>
      <x:c r="MTA9" s="15"/>
      <x:c r="MTB9" s="15"/>
      <x:c r="MTC9" s="15"/>
      <x:c r="MTD9" s="15"/>
      <x:c r="MTE9" s="15"/>
      <x:c r="MTF9" s="15"/>
      <x:c r="MTG9" s="15"/>
      <x:c r="MTH9" s="15"/>
      <x:c r="MTI9" s="15"/>
      <x:c r="MTJ9" s="15"/>
      <x:c r="MTK9" s="15"/>
      <x:c r="MTL9" s="15"/>
      <x:c r="MTM9" s="15"/>
      <x:c r="MTN9" s="15"/>
      <x:c r="MTO9" s="15"/>
      <x:c r="MTP9" s="15"/>
      <x:c r="MTQ9" s="15"/>
      <x:c r="MTR9" s="15"/>
      <x:c r="MTS9" s="15"/>
      <x:c r="MTT9" s="15"/>
      <x:c r="MTU9" s="15"/>
      <x:c r="MTV9" s="15"/>
      <x:c r="MTW9" s="15"/>
      <x:c r="MTX9" s="15"/>
      <x:c r="MTY9" s="15"/>
      <x:c r="MTZ9" s="15"/>
      <x:c r="MUA9" s="15"/>
      <x:c r="MUB9" s="15"/>
      <x:c r="MUC9" s="15"/>
      <x:c r="MUD9" s="15"/>
      <x:c r="MUE9" s="15"/>
      <x:c r="MUF9" s="15"/>
      <x:c r="MUG9" s="15"/>
      <x:c r="MUH9" s="15"/>
      <x:c r="MUI9" s="15"/>
      <x:c r="MUJ9" s="15"/>
      <x:c r="MUK9" s="15"/>
      <x:c r="MUL9" s="15"/>
      <x:c r="MUM9" s="15"/>
      <x:c r="MUN9" s="15"/>
      <x:c r="MUO9" s="15"/>
      <x:c r="MUP9" s="15"/>
      <x:c r="MUQ9" s="15"/>
      <x:c r="MUR9" s="15"/>
      <x:c r="MUS9" s="15"/>
      <x:c r="MUT9" s="15"/>
      <x:c r="MUU9" s="15"/>
      <x:c r="MUV9" s="15"/>
      <x:c r="MUW9" s="15"/>
      <x:c r="MUX9" s="15"/>
      <x:c r="MUY9" s="15"/>
      <x:c r="MUZ9" s="15"/>
      <x:c r="MVA9" s="15"/>
      <x:c r="MVB9" s="15"/>
      <x:c r="MVC9" s="15"/>
      <x:c r="MVD9" s="15"/>
      <x:c r="MVE9" s="15"/>
      <x:c r="MVF9" s="15"/>
      <x:c r="MVG9" s="15"/>
      <x:c r="MVH9" s="15"/>
      <x:c r="MVI9" s="15"/>
      <x:c r="MVJ9" s="15"/>
      <x:c r="MVK9" s="15"/>
      <x:c r="MVL9" s="15"/>
      <x:c r="MVM9" s="15"/>
      <x:c r="MVN9" s="15"/>
      <x:c r="MVO9" s="15"/>
      <x:c r="MVP9" s="15"/>
      <x:c r="MVQ9" s="15"/>
      <x:c r="MVR9" s="15"/>
      <x:c r="MVS9" s="15"/>
      <x:c r="MVT9" s="15"/>
      <x:c r="MVU9" s="15"/>
      <x:c r="MVV9" s="15"/>
      <x:c r="MVW9" s="15"/>
      <x:c r="MVX9" s="15"/>
      <x:c r="MVY9" s="15"/>
      <x:c r="MVZ9" s="15"/>
      <x:c r="MWA9" s="15"/>
      <x:c r="MWB9" s="15"/>
      <x:c r="MWC9" s="15"/>
      <x:c r="MWD9" s="15"/>
      <x:c r="MWE9" s="15"/>
      <x:c r="MWF9" s="15"/>
      <x:c r="MWG9" s="15"/>
      <x:c r="MWH9" s="15"/>
      <x:c r="MWI9" s="15"/>
      <x:c r="MWJ9" s="15"/>
      <x:c r="MWK9" s="15"/>
      <x:c r="MWL9" s="15"/>
      <x:c r="MWM9" s="15"/>
      <x:c r="MWN9" s="15"/>
      <x:c r="MWO9" s="15"/>
      <x:c r="MWP9" s="15"/>
      <x:c r="MWQ9" s="15"/>
      <x:c r="MWR9" s="15"/>
      <x:c r="MWS9" s="15"/>
      <x:c r="MWT9" s="15"/>
      <x:c r="MWU9" s="15"/>
      <x:c r="MWV9" s="15"/>
      <x:c r="MWW9" s="15"/>
      <x:c r="MWX9" s="15"/>
      <x:c r="MWY9" s="15"/>
      <x:c r="MWZ9" s="15"/>
      <x:c r="MXA9" s="15"/>
      <x:c r="MXB9" s="15"/>
      <x:c r="MXC9" s="15"/>
      <x:c r="MXD9" s="15"/>
      <x:c r="MXE9" s="15"/>
      <x:c r="MXF9" s="15"/>
      <x:c r="MXG9" s="15"/>
      <x:c r="MXH9" s="15"/>
      <x:c r="MXI9" s="15"/>
      <x:c r="MXJ9" s="15"/>
      <x:c r="MXK9" s="15"/>
      <x:c r="MXL9" s="15"/>
      <x:c r="MXM9" s="15"/>
      <x:c r="MXN9" s="15"/>
      <x:c r="MXO9" s="15"/>
      <x:c r="MXP9" s="15"/>
      <x:c r="MXQ9" s="15"/>
      <x:c r="MXR9" s="15"/>
      <x:c r="MXS9" s="15"/>
      <x:c r="MXT9" s="15"/>
      <x:c r="MXU9" s="15"/>
      <x:c r="MXV9" s="15"/>
      <x:c r="MXW9" s="15"/>
      <x:c r="MXX9" s="15"/>
      <x:c r="MXY9" s="15"/>
      <x:c r="MXZ9" s="15"/>
      <x:c r="MYA9" s="15"/>
      <x:c r="MYB9" s="15"/>
      <x:c r="MYC9" s="15"/>
      <x:c r="MYD9" s="15"/>
      <x:c r="MYE9" s="15"/>
      <x:c r="MYF9" s="15"/>
      <x:c r="MYG9" s="15"/>
      <x:c r="MYH9" s="15"/>
      <x:c r="MYI9" s="15"/>
      <x:c r="MYJ9" s="15"/>
      <x:c r="MYK9" s="15"/>
      <x:c r="MYL9" s="15"/>
      <x:c r="MYM9" s="15"/>
      <x:c r="MYN9" s="15"/>
      <x:c r="MYO9" s="15"/>
      <x:c r="MYP9" s="15"/>
      <x:c r="MYQ9" s="15"/>
      <x:c r="MYR9" s="15"/>
      <x:c r="MYS9" s="15"/>
      <x:c r="MYT9" s="15"/>
      <x:c r="MYU9" s="15"/>
      <x:c r="MYV9" s="15"/>
      <x:c r="MYW9" s="15"/>
      <x:c r="MYX9" s="15"/>
      <x:c r="MYY9" s="15"/>
      <x:c r="MYZ9" s="15"/>
      <x:c r="MZA9" s="15"/>
      <x:c r="MZB9" s="15"/>
      <x:c r="MZC9" s="15"/>
      <x:c r="MZD9" s="15"/>
      <x:c r="MZE9" s="15"/>
      <x:c r="MZF9" s="15"/>
      <x:c r="MZG9" s="15"/>
      <x:c r="MZH9" s="15"/>
      <x:c r="MZI9" s="15"/>
      <x:c r="MZJ9" s="15"/>
      <x:c r="MZK9" s="15"/>
      <x:c r="MZL9" s="15"/>
      <x:c r="MZM9" s="15"/>
      <x:c r="MZN9" s="15"/>
      <x:c r="MZO9" s="15"/>
      <x:c r="MZP9" s="15"/>
      <x:c r="MZQ9" s="15"/>
      <x:c r="MZR9" s="15"/>
      <x:c r="MZS9" s="15"/>
      <x:c r="MZT9" s="15"/>
      <x:c r="MZU9" s="15"/>
      <x:c r="MZV9" s="15"/>
      <x:c r="MZW9" s="15"/>
      <x:c r="MZX9" s="15"/>
      <x:c r="MZY9" s="15"/>
      <x:c r="MZZ9" s="15"/>
      <x:c r="NAA9" s="15"/>
      <x:c r="NAB9" s="15"/>
      <x:c r="NAC9" s="15"/>
      <x:c r="NAD9" s="15"/>
      <x:c r="NAE9" s="15"/>
      <x:c r="NAF9" s="15"/>
      <x:c r="NAG9" s="15"/>
      <x:c r="NAH9" s="15"/>
      <x:c r="NAI9" s="15"/>
      <x:c r="NAJ9" s="15"/>
      <x:c r="NAK9" s="15"/>
      <x:c r="NAL9" s="15"/>
      <x:c r="NAM9" s="15"/>
      <x:c r="NAN9" s="15"/>
      <x:c r="NAO9" s="15"/>
      <x:c r="NAP9" s="15"/>
      <x:c r="NAQ9" s="15"/>
      <x:c r="NAR9" s="15"/>
      <x:c r="NAS9" s="15"/>
      <x:c r="NAT9" s="15"/>
      <x:c r="NAU9" s="15"/>
      <x:c r="NAV9" s="15"/>
      <x:c r="NAW9" s="15"/>
      <x:c r="NAX9" s="15"/>
      <x:c r="NAY9" s="15"/>
      <x:c r="NAZ9" s="15"/>
      <x:c r="NBA9" s="15"/>
      <x:c r="NBB9" s="15"/>
      <x:c r="NBC9" s="15"/>
      <x:c r="NBD9" s="15"/>
      <x:c r="NBE9" s="15"/>
      <x:c r="NBF9" s="15"/>
      <x:c r="NBG9" s="15"/>
      <x:c r="NBH9" s="15"/>
      <x:c r="NBI9" s="15"/>
      <x:c r="NBJ9" s="15"/>
      <x:c r="NBK9" s="15"/>
      <x:c r="NBL9" s="15"/>
      <x:c r="NBM9" s="15"/>
      <x:c r="NBN9" s="15"/>
      <x:c r="NBO9" s="15"/>
      <x:c r="NBP9" s="15"/>
      <x:c r="NBQ9" s="15"/>
      <x:c r="NBR9" s="15"/>
      <x:c r="NBS9" s="15"/>
      <x:c r="NBT9" s="15"/>
      <x:c r="NBU9" s="15"/>
      <x:c r="NBV9" s="15"/>
      <x:c r="NBW9" s="15"/>
      <x:c r="NBX9" s="15"/>
      <x:c r="NBY9" s="15"/>
      <x:c r="NBZ9" s="15"/>
      <x:c r="NCA9" s="15"/>
      <x:c r="NCB9" s="15"/>
      <x:c r="NCC9" s="15"/>
      <x:c r="NCD9" s="15"/>
      <x:c r="NCE9" s="15"/>
      <x:c r="NCF9" s="15"/>
      <x:c r="NCG9" s="15"/>
      <x:c r="NCH9" s="15"/>
      <x:c r="NCI9" s="15"/>
      <x:c r="NCJ9" s="15"/>
      <x:c r="NCK9" s="15"/>
      <x:c r="NCL9" s="15"/>
      <x:c r="NCM9" s="15"/>
      <x:c r="NCN9" s="15"/>
      <x:c r="NCO9" s="15"/>
      <x:c r="NCP9" s="15"/>
      <x:c r="NCQ9" s="15"/>
      <x:c r="NCR9" s="15"/>
      <x:c r="NCS9" s="15"/>
      <x:c r="NCT9" s="15"/>
      <x:c r="NCU9" s="15"/>
      <x:c r="NCV9" s="15"/>
      <x:c r="NCW9" s="15"/>
      <x:c r="NCX9" s="15"/>
      <x:c r="NCY9" s="15"/>
      <x:c r="NCZ9" s="15"/>
      <x:c r="NDA9" s="15"/>
      <x:c r="NDB9" s="15"/>
      <x:c r="NDC9" s="15"/>
      <x:c r="NDD9" s="15"/>
      <x:c r="NDE9" s="15"/>
      <x:c r="NDF9" s="15"/>
      <x:c r="NDG9" s="15"/>
      <x:c r="NDH9" s="15"/>
      <x:c r="NDI9" s="15"/>
      <x:c r="NDJ9" s="15"/>
      <x:c r="NDK9" s="15"/>
      <x:c r="NDL9" s="15"/>
      <x:c r="NDM9" s="15"/>
      <x:c r="NDN9" s="15"/>
      <x:c r="NDO9" s="15"/>
      <x:c r="NDP9" s="15"/>
      <x:c r="NDQ9" s="15"/>
      <x:c r="NDR9" s="15"/>
      <x:c r="NDS9" s="15"/>
      <x:c r="NDT9" s="15"/>
      <x:c r="NDU9" s="15"/>
      <x:c r="NDV9" s="15"/>
      <x:c r="NDW9" s="15"/>
      <x:c r="NDX9" s="15"/>
      <x:c r="NDY9" s="15"/>
      <x:c r="NDZ9" s="15"/>
      <x:c r="NEA9" s="15"/>
      <x:c r="NEB9" s="15"/>
      <x:c r="NEC9" s="15"/>
      <x:c r="NED9" s="15"/>
      <x:c r="NEE9" s="15"/>
      <x:c r="NEF9" s="15"/>
      <x:c r="NEG9" s="15"/>
      <x:c r="NEH9" s="15"/>
      <x:c r="NEI9" s="15"/>
      <x:c r="NEJ9" s="15"/>
      <x:c r="NEK9" s="15"/>
      <x:c r="NEL9" s="15"/>
      <x:c r="NEM9" s="15"/>
      <x:c r="NEN9" s="15"/>
      <x:c r="NEO9" s="15"/>
      <x:c r="NEP9" s="15"/>
      <x:c r="NEQ9" s="15"/>
      <x:c r="NER9" s="15"/>
      <x:c r="NES9" s="15"/>
      <x:c r="NET9" s="15"/>
      <x:c r="NEU9" s="15"/>
      <x:c r="NEV9" s="15"/>
      <x:c r="NEW9" s="15"/>
      <x:c r="NEX9" s="15"/>
      <x:c r="NEY9" s="15"/>
      <x:c r="NEZ9" s="15"/>
      <x:c r="NFA9" s="15"/>
      <x:c r="NFB9" s="15"/>
      <x:c r="NFC9" s="15"/>
      <x:c r="NFD9" s="15"/>
      <x:c r="NFE9" s="15"/>
      <x:c r="NFF9" s="15"/>
      <x:c r="NFG9" s="15"/>
      <x:c r="NFH9" s="15"/>
      <x:c r="NFI9" s="15"/>
      <x:c r="NFJ9" s="15"/>
      <x:c r="NFK9" s="15"/>
      <x:c r="NFL9" s="15"/>
      <x:c r="NFM9" s="15"/>
      <x:c r="NFN9" s="15"/>
      <x:c r="NFO9" s="15"/>
      <x:c r="NFP9" s="15"/>
      <x:c r="NFQ9" s="15"/>
      <x:c r="NFR9" s="15"/>
      <x:c r="NFS9" s="15"/>
      <x:c r="NFT9" s="15"/>
      <x:c r="NFU9" s="15"/>
      <x:c r="NFV9" s="15"/>
      <x:c r="NFW9" s="15"/>
      <x:c r="NFX9" s="15"/>
      <x:c r="NFY9" s="15"/>
      <x:c r="NFZ9" s="15"/>
      <x:c r="NGA9" s="15"/>
      <x:c r="NGB9" s="15"/>
      <x:c r="NGC9" s="15"/>
      <x:c r="NGD9" s="15"/>
      <x:c r="NGE9" s="15"/>
      <x:c r="NGF9" s="15"/>
      <x:c r="NGG9" s="15"/>
      <x:c r="NGH9" s="15"/>
      <x:c r="NGI9" s="15"/>
      <x:c r="NGJ9" s="15"/>
      <x:c r="NGK9" s="15"/>
      <x:c r="NGL9" s="15"/>
      <x:c r="NGM9" s="15"/>
      <x:c r="NGN9" s="15"/>
      <x:c r="NGO9" s="15"/>
      <x:c r="NGP9" s="15"/>
      <x:c r="NGQ9" s="15"/>
      <x:c r="NGR9" s="15"/>
      <x:c r="NGS9" s="15"/>
      <x:c r="NGT9" s="15"/>
      <x:c r="NGU9" s="15"/>
      <x:c r="NGV9" s="15"/>
      <x:c r="NGW9" s="15"/>
      <x:c r="NGX9" s="15"/>
      <x:c r="NGY9" s="15"/>
      <x:c r="NGZ9" s="15"/>
      <x:c r="NHA9" s="15"/>
      <x:c r="NHB9" s="15"/>
      <x:c r="NHC9" s="15"/>
      <x:c r="NHD9" s="15"/>
      <x:c r="NHE9" s="15"/>
      <x:c r="NHF9" s="15"/>
      <x:c r="NHG9" s="15"/>
      <x:c r="NHH9" s="15"/>
      <x:c r="NHI9" s="15"/>
      <x:c r="NHJ9" s="15"/>
      <x:c r="NHK9" s="15"/>
      <x:c r="NHL9" s="15"/>
      <x:c r="NHM9" s="15"/>
      <x:c r="NHN9" s="15"/>
      <x:c r="NHO9" s="15"/>
      <x:c r="NHP9" s="15"/>
      <x:c r="NHQ9" s="15"/>
      <x:c r="NHR9" s="15"/>
      <x:c r="NHS9" s="15"/>
      <x:c r="NHT9" s="15"/>
      <x:c r="NHU9" s="15"/>
      <x:c r="NHV9" s="15"/>
      <x:c r="NHW9" s="15"/>
      <x:c r="NHX9" s="15"/>
      <x:c r="NHY9" s="15"/>
      <x:c r="NHZ9" s="15"/>
      <x:c r="NIA9" s="15"/>
      <x:c r="NIB9" s="15"/>
      <x:c r="NIC9" s="15"/>
      <x:c r="NID9" s="15"/>
      <x:c r="NIE9" s="15"/>
      <x:c r="NIF9" s="15"/>
      <x:c r="NIG9" s="15"/>
      <x:c r="NIH9" s="15"/>
      <x:c r="NII9" s="15"/>
      <x:c r="NIJ9" s="15"/>
      <x:c r="NIK9" s="15"/>
      <x:c r="NIL9" s="15"/>
      <x:c r="NIM9" s="15"/>
      <x:c r="NIN9" s="15"/>
      <x:c r="NIO9" s="15"/>
      <x:c r="NIP9" s="15"/>
      <x:c r="NIQ9" s="15"/>
      <x:c r="NIR9" s="15"/>
      <x:c r="NIS9" s="15"/>
      <x:c r="NIT9" s="15"/>
      <x:c r="NIU9" s="15"/>
      <x:c r="NIV9" s="15"/>
      <x:c r="NIW9" s="15"/>
      <x:c r="NIX9" s="15"/>
      <x:c r="NIY9" s="15"/>
      <x:c r="NIZ9" s="15"/>
      <x:c r="NJA9" s="15"/>
      <x:c r="NJB9" s="15"/>
      <x:c r="NJC9" s="15"/>
      <x:c r="NJD9" s="15"/>
      <x:c r="NJE9" s="15"/>
      <x:c r="NJF9" s="15"/>
      <x:c r="NJG9" s="15"/>
      <x:c r="NJH9" s="15"/>
      <x:c r="NJI9" s="15"/>
      <x:c r="NJJ9" s="15"/>
      <x:c r="NJK9" s="15"/>
      <x:c r="NJL9" s="15"/>
      <x:c r="NJM9" s="15"/>
      <x:c r="NJN9" s="15"/>
      <x:c r="NJO9" s="15"/>
      <x:c r="NJP9" s="15"/>
      <x:c r="NJQ9" s="15"/>
      <x:c r="NJR9" s="15"/>
      <x:c r="NJS9" s="15"/>
      <x:c r="NJT9" s="15"/>
      <x:c r="NJU9" s="15"/>
      <x:c r="NJV9" s="15"/>
      <x:c r="NJW9" s="15"/>
      <x:c r="NJX9" s="15"/>
      <x:c r="NJY9" s="15"/>
      <x:c r="NJZ9" s="15"/>
      <x:c r="NKA9" s="15"/>
      <x:c r="NKB9" s="15"/>
      <x:c r="NKC9" s="15"/>
      <x:c r="NKD9" s="15"/>
      <x:c r="NKE9" s="15"/>
      <x:c r="NKF9" s="15"/>
      <x:c r="NKG9" s="15"/>
      <x:c r="NKH9" s="15"/>
      <x:c r="NKI9" s="15"/>
      <x:c r="NKJ9" s="15"/>
      <x:c r="NKK9" s="15"/>
      <x:c r="NKL9" s="15"/>
      <x:c r="NKM9" s="15"/>
      <x:c r="NKN9" s="15"/>
      <x:c r="NKO9" s="15"/>
      <x:c r="NKP9" s="15"/>
      <x:c r="NKQ9" s="15"/>
      <x:c r="NKR9" s="15"/>
      <x:c r="NKS9" s="15"/>
      <x:c r="NKT9" s="15"/>
      <x:c r="NKU9" s="15"/>
      <x:c r="NKV9" s="15"/>
      <x:c r="NKW9" s="15"/>
      <x:c r="NKX9" s="15"/>
      <x:c r="NKY9" s="15"/>
      <x:c r="NKZ9" s="15"/>
      <x:c r="NLA9" s="15"/>
      <x:c r="NLB9" s="15"/>
      <x:c r="NLC9" s="15"/>
      <x:c r="NLD9" s="15"/>
      <x:c r="NLE9" s="15"/>
      <x:c r="NLF9" s="15"/>
      <x:c r="NLG9" s="15"/>
      <x:c r="NLH9" s="15"/>
      <x:c r="NLI9" s="15"/>
      <x:c r="NLJ9" s="15"/>
      <x:c r="NLK9" s="15"/>
      <x:c r="NLL9" s="15"/>
      <x:c r="NLM9" s="15"/>
      <x:c r="NLN9" s="15"/>
      <x:c r="NLO9" s="15"/>
      <x:c r="NLP9" s="15"/>
      <x:c r="NLQ9" s="15"/>
      <x:c r="NLR9" s="15"/>
      <x:c r="NLS9" s="15"/>
      <x:c r="NLT9" s="15"/>
      <x:c r="NLU9" s="15"/>
      <x:c r="NLV9" s="15"/>
      <x:c r="NLW9" s="15"/>
      <x:c r="NLX9" s="15"/>
      <x:c r="NLY9" s="15"/>
      <x:c r="NLZ9" s="15"/>
      <x:c r="NMA9" s="15"/>
      <x:c r="NMB9" s="15"/>
      <x:c r="NMC9" s="15"/>
      <x:c r="NMD9" s="15"/>
      <x:c r="NME9" s="15"/>
      <x:c r="NMF9" s="15"/>
      <x:c r="NMG9" s="15"/>
      <x:c r="NMH9" s="15"/>
      <x:c r="NMI9" s="15"/>
      <x:c r="NMJ9" s="15"/>
      <x:c r="NMK9" s="15"/>
      <x:c r="NML9" s="15"/>
      <x:c r="NMM9" s="15"/>
      <x:c r="NMN9" s="15"/>
      <x:c r="NMO9" s="15"/>
      <x:c r="NMP9" s="15"/>
      <x:c r="NMQ9" s="15"/>
      <x:c r="NMR9" s="15"/>
      <x:c r="NMS9" s="15"/>
      <x:c r="NMT9" s="15"/>
      <x:c r="NMU9" s="15"/>
      <x:c r="NMV9" s="15"/>
      <x:c r="NMW9" s="15"/>
      <x:c r="NMX9" s="15"/>
      <x:c r="NMY9" s="15"/>
      <x:c r="NMZ9" s="15"/>
      <x:c r="NNA9" s="15"/>
      <x:c r="NNB9" s="15"/>
      <x:c r="NNC9" s="15"/>
      <x:c r="NND9" s="15"/>
      <x:c r="NNE9" s="15"/>
      <x:c r="NNF9" s="15"/>
      <x:c r="NNG9" s="15"/>
      <x:c r="NNH9" s="15"/>
      <x:c r="NNI9" s="15"/>
      <x:c r="NNJ9" s="15"/>
      <x:c r="NNK9" s="15"/>
      <x:c r="NNL9" s="15"/>
      <x:c r="NNM9" s="15"/>
      <x:c r="NNN9" s="15"/>
      <x:c r="NNO9" s="15"/>
      <x:c r="NNP9" s="15"/>
      <x:c r="NNQ9" s="15"/>
      <x:c r="NNR9" s="15"/>
      <x:c r="NNS9" s="15"/>
      <x:c r="NNT9" s="15"/>
      <x:c r="NNU9" s="15"/>
      <x:c r="NNV9" s="15"/>
      <x:c r="NNW9" s="15"/>
      <x:c r="NNX9" s="15"/>
      <x:c r="NNY9" s="15"/>
      <x:c r="NNZ9" s="15"/>
      <x:c r="NOA9" s="15"/>
      <x:c r="NOB9" s="15"/>
      <x:c r="NOC9" s="15"/>
      <x:c r="NOD9" s="15"/>
      <x:c r="NOE9" s="15"/>
      <x:c r="NOF9" s="15"/>
      <x:c r="NOG9" s="15"/>
      <x:c r="NOH9" s="15"/>
      <x:c r="NOI9" s="15"/>
      <x:c r="NOJ9" s="15"/>
      <x:c r="NOK9" s="15"/>
      <x:c r="NOL9" s="15"/>
      <x:c r="NOM9" s="15"/>
      <x:c r="NON9" s="15"/>
      <x:c r="NOO9" s="15"/>
      <x:c r="NOP9" s="15"/>
      <x:c r="NOQ9" s="15"/>
      <x:c r="NOR9" s="15"/>
      <x:c r="NOS9" s="15"/>
      <x:c r="NOT9" s="15"/>
      <x:c r="NOU9" s="15"/>
      <x:c r="NOV9" s="15"/>
      <x:c r="NOW9" s="15"/>
      <x:c r="NOX9" s="15"/>
      <x:c r="NOY9" s="15"/>
      <x:c r="NOZ9" s="15"/>
      <x:c r="NPA9" s="15"/>
      <x:c r="NPB9" s="15"/>
      <x:c r="NPC9" s="15"/>
      <x:c r="NPD9" s="15"/>
      <x:c r="NPE9" s="15"/>
      <x:c r="NPF9" s="15"/>
      <x:c r="NPG9" s="15"/>
      <x:c r="NPH9" s="15"/>
      <x:c r="NPI9" s="15"/>
      <x:c r="NPJ9" s="15"/>
      <x:c r="NPK9" s="15"/>
      <x:c r="NPL9" s="15"/>
      <x:c r="NPM9" s="15"/>
      <x:c r="NPN9" s="15"/>
      <x:c r="NPO9" s="15"/>
      <x:c r="NPP9" s="15"/>
      <x:c r="NPQ9" s="15"/>
      <x:c r="NPR9" s="15"/>
      <x:c r="NPS9" s="15"/>
      <x:c r="NPT9" s="15"/>
      <x:c r="NPU9" s="15"/>
      <x:c r="NPV9" s="15"/>
      <x:c r="NPW9" s="15"/>
      <x:c r="NPX9" s="15"/>
      <x:c r="NPY9" s="15"/>
      <x:c r="NPZ9" s="15"/>
      <x:c r="NQA9" s="15"/>
      <x:c r="NQB9" s="15"/>
      <x:c r="NQC9" s="15"/>
      <x:c r="NQD9" s="15"/>
      <x:c r="NQE9" s="15"/>
      <x:c r="NQF9" s="15"/>
      <x:c r="NQG9" s="15"/>
      <x:c r="NQH9" s="15"/>
      <x:c r="NQI9" s="15"/>
      <x:c r="NQJ9" s="15"/>
      <x:c r="NQK9" s="15"/>
      <x:c r="NQL9" s="15"/>
      <x:c r="NQM9" s="15"/>
      <x:c r="NQN9" s="15"/>
      <x:c r="NQO9" s="15"/>
      <x:c r="NQP9" s="15"/>
      <x:c r="NQQ9" s="15"/>
      <x:c r="NQR9" s="15"/>
      <x:c r="NQS9" s="15"/>
      <x:c r="NQT9" s="15"/>
      <x:c r="NQU9" s="15"/>
      <x:c r="NQV9" s="15"/>
      <x:c r="NQW9" s="15"/>
      <x:c r="NQX9" s="15"/>
      <x:c r="NQY9" s="15"/>
      <x:c r="NQZ9" s="15"/>
      <x:c r="NRA9" s="15"/>
      <x:c r="NRB9" s="15"/>
      <x:c r="NRC9" s="15"/>
      <x:c r="NRD9" s="15"/>
      <x:c r="NRE9" s="15"/>
      <x:c r="NRF9" s="15"/>
      <x:c r="NRG9" s="15"/>
      <x:c r="NRH9" s="15"/>
      <x:c r="NRI9" s="15"/>
      <x:c r="NRJ9" s="15"/>
      <x:c r="NRK9" s="15"/>
      <x:c r="NRL9" s="15"/>
      <x:c r="NRM9" s="15"/>
      <x:c r="NRN9" s="15"/>
      <x:c r="NRO9" s="15"/>
      <x:c r="NRP9" s="15"/>
      <x:c r="NRQ9" s="15"/>
      <x:c r="NRR9" s="15"/>
      <x:c r="NRS9" s="15"/>
      <x:c r="NRT9" s="15"/>
      <x:c r="NRU9" s="15"/>
      <x:c r="NRV9" s="15"/>
      <x:c r="NRW9" s="15"/>
      <x:c r="NRX9" s="15"/>
      <x:c r="NRY9" s="15"/>
      <x:c r="NRZ9" s="15"/>
      <x:c r="NSA9" s="15"/>
      <x:c r="NSB9" s="15"/>
      <x:c r="NSC9" s="15"/>
      <x:c r="NSD9" s="15"/>
      <x:c r="NSE9" s="15"/>
      <x:c r="NSF9" s="15"/>
      <x:c r="NSG9" s="15"/>
      <x:c r="NSH9" s="15"/>
      <x:c r="NSI9" s="15"/>
      <x:c r="NSJ9" s="15"/>
      <x:c r="NSK9" s="15"/>
      <x:c r="NSL9" s="15"/>
      <x:c r="NSM9" s="15"/>
      <x:c r="NSN9" s="15"/>
      <x:c r="NSO9" s="15"/>
      <x:c r="NSP9" s="15"/>
      <x:c r="NSQ9" s="15"/>
      <x:c r="NSR9" s="15"/>
      <x:c r="NSS9" s="15"/>
      <x:c r="NST9" s="15"/>
      <x:c r="NSU9" s="15"/>
      <x:c r="NSV9" s="15"/>
      <x:c r="NSW9" s="15"/>
      <x:c r="NSX9" s="15"/>
      <x:c r="NSY9" s="15"/>
      <x:c r="NSZ9" s="15"/>
      <x:c r="NTA9" s="15"/>
      <x:c r="NTB9" s="15"/>
      <x:c r="NTC9" s="15"/>
      <x:c r="NTD9" s="15"/>
      <x:c r="NTE9" s="15"/>
      <x:c r="NTF9" s="15"/>
      <x:c r="NTG9" s="15"/>
      <x:c r="NTH9" s="15"/>
      <x:c r="NTI9" s="15"/>
      <x:c r="NTJ9" s="15"/>
      <x:c r="NTK9" s="15"/>
      <x:c r="NTL9" s="15"/>
      <x:c r="NTM9" s="15"/>
      <x:c r="NTN9" s="15"/>
      <x:c r="NTO9" s="15"/>
      <x:c r="NTP9" s="15"/>
      <x:c r="NTQ9" s="15"/>
      <x:c r="NTR9" s="15"/>
      <x:c r="NTS9" s="15"/>
      <x:c r="NTT9" s="15"/>
      <x:c r="NTU9" s="15"/>
      <x:c r="NTV9" s="15"/>
      <x:c r="NTW9" s="15"/>
      <x:c r="NTX9" s="15"/>
      <x:c r="NTY9" s="15"/>
      <x:c r="NTZ9" s="15"/>
      <x:c r="NUA9" s="15"/>
      <x:c r="NUB9" s="15"/>
      <x:c r="NUC9" s="15"/>
      <x:c r="NUD9" s="15"/>
      <x:c r="NUE9" s="15"/>
      <x:c r="NUF9" s="15"/>
      <x:c r="NUG9" s="15"/>
      <x:c r="NUH9" s="15"/>
      <x:c r="NUI9" s="15"/>
      <x:c r="NUJ9" s="15"/>
      <x:c r="NUK9" s="15"/>
      <x:c r="NUL9" s="15"/>
      <x:c r="NUM9" s="15"/>
      <x:c r="NUN9" s="15"/>
      <x:c r="NUO9" s="15"/>
      <x:c r="NUP9" s="15"/>
      <x:c r="NUQ9" s="15"/>
      <x:c r="NUR9" s="15"/>
      <x:c r="NUS9" s="15"/>
      <x:c r="NUT9" s="15"/>
      <x:c r="NUU9" s="15"/>
      <x:c r="NUV9" s="15"/>
      <x:c r="NUW9" s="15"/>
      <x:c r="NUX9" s="15"/>
      <x:c r="NUY9" s="15"/>
      <x:c r="NUZ9" s="15"/>
      <x:c r="NVA9" s="15"/>
      <x:c r="NVB9" s="15"/>
      <x:c r="NVC9" s="15"/>
      <x:c r="NVD9" s="15"/>
      <x:c r="NVE9" s="15"/>
      <x:c r="NVF9" s="15"/>
      <x:c r="NVG9" s="15"/>
      <x:c r="NVH9" s="15"/>
      <x:c r="NVI9" s="15"/>
      <x:c r="NVJ9" s="15"/>
      <x:c r="NVK9" s="15"/>
      <x:c r="NVL9" s="15"/>
      <x:c r="NVM9" s="15"/>
      <x:c r="NVN9" s="15"/>
      <x:c r="NVO9" s="15"/>
      <x:c r="NVP9" s="15"/>
      <x:c r="NVQ9" s="15"/>
      <x:c r="NVR9" s="15"/>
      <x:c r="NVS9" s="15"/>
      <x:c r="NVT9" s="15"/>
      <x:c r="NVU9" s="15"/>
      <x:c r="NVV9" s="15"/>
      <x:c r="NVW9" s="15"/>
      <x:c r="NVX9" s="15"/>
      <x:c r="NVY9" s="15"/>
      <x:c r="NVZ9" s="15"/>
      <x:c r="NWA9" s="15"/>
      <x:c r="NWB9" s="15"/>
      <x:c r="NWC9" s="15"/>
      <x:c r="NWD9" s="15"/>
      <x:c r="NWE9" s="15"/>
      <x:c r="NWF9" s="15"/>
      <x:c r="NWG9" s="15"/>
      <x:c r="NWH9" s="15"/>
      <x:c r="NWI9" s="15"/>
      <x:c r="NWJ9" s="15"/>
      <x:c r="NWK9" s="15"/>
      <x:c r="NWL9" s="15"/>
      <x:c r="NWM9" s="15"/>
      <x:c r="NWN9" s="15"/>
      <x:c r="NWO9" s="15"/>
      <x:c r="NWP9" s="15"/>
      <x:c r="NWQ9" s="15"/>
      <x:c r="NWR9" s="15"/>
      <x:c r="NWS9" s="15"/>
      <x:c r="NWT9" s="15"/>
      <x:c r="NWU9" s="15"/>
      <x:c r="NWV9" s="15"/>
      <x:c r="NWW9" s="15"/>
      <x:c r="NWX9" s="15"/>
      <x:c r="NWY9" s="15"/>
      <x:c r="NWZ9" s="15"/>
      <x:c r="NXA9" s="15"/>
      <x:c r="NXB9" s="15"/>
      <x:c r="NXC9" s="15"/>
      <x:c r="NXD9" s="15"/>
      <x:c r="NXE9" s="15"/>
      <x:c r="NXF9" s="15"/>
      <x:c r="NXG9" s="15"/>
      <x:c r="NXH9" s="15"/>
      <x:c r="NXI9" s="15"/>
      <x:c r="NXJ9" s="15"/>
      <x:c r="NXK9" s="15"/>
      <x:c r="NXL9" s="15"/>
      <x:c r="NXM9" s="15"/>
      <x:c r="NXN9" s="15"/>
      <x:c r="NXO9" s="15"/>
      <x:c r="NXP9" s="15"/>
      <x:c r="NXQ9" s="15"/>
      <x:c r="NXR9" s="15"/>
      <x:c r="NXS9" s="15"/>
      <x:c r="NXT9" s="15"/>
      <x:c r="NXU9" s="15"/>
      <x:c r="NXV9" s="15"/>
      <x:c r="NXW9" s="15"/>
      <x:c r="NXX9" s="15"/>
      <x:c r="NXY9" s="15"/>
      <x:c r="NXZ9" s="15"/>
      <x:c r="NYA9" s="15"/>
      <x:c r="NYB9" s="15"/>
      <x:c r="NYC9" s="15"/>
      <x:c r="NYD9" s="15"/>
      <x:c r="NYE9" s="15"/>
      <x:c r="NYF9" s="15"/>
      <x:c r="NYG9" s="15"/>
      <x:c r="NYH9" s="15"/>
      <x:c r="NYI9" s="15"/>
      <x:c r="NYJ9" s="15"/>
      <x:c r="NYK9" s="15"/>
      <x:c r="NYL9" s="15"/>
      <x:c r="NYM9" s="15"/>
      <x:c r="NYN9" s="15"/>
      <x:c r="NYO9" s="15"/>
      <x:c r="NYP9" s="15"/>
      <x:c r="NYQ9" s="15"/>
      <x:c r="NYR9" s="15"/>
      <x:c r="NYS9" s="15"/>
      <x:c r="NYT9" s="15"/>
      <x:c r="NYU9" s="15"/>
      <x:c r="NYV9" s="15"/>
      <x:c r="NYW9" s="15"/>
      <x:c r="NYX9" s="15"/>
      <x:c r="NYY9" s="15"/>
      <x:c r="NYZ9" s="15"/>
      <x:c r="NZA9" s="15"/>
      <x:c r="NZB9" s="15"/>
      <x:c r="NZC9" s="15"/>
      <x:c r="NZD9" s="15"/>
      <x:c r="NZE9" s="15"/>
      <x:c r="NZF9" s="15"/>
      <x:c r="NZG9" s="15"/>
      <x:c r="NZH9" s="15"/>
      <x:c r="NZI9" s="15"/>
      <x:c r="NZJ9" s="15"/>
      <x:c r="NZK9" s="15"/>
      <x:c r="NZL9" s="15"/>
      <x:c r="NZM9" s="15"/>
      <x:c r="NZN9" s="15"/>
      <x:c r="NZO9" s="15"/>
      <x:c r="NZP9" s="15"/>
      <x:c r="NZQ9" s="15"/>
      <x:c r="NZR9" s="15"/>
      <x:c r="NZS9" s="15"/>
      <x:c r="NZT9" s="15"/>
      <x:c r="NZU9" s="15"/>
      <x:c r="NZV9" s="15"/>
      <x:c r="NZW9" s="15"/>
      <x:c r="NZX9" s="15"/>
      <x:c r="NZY9" s="15"/>
      <x:c r="NZZ9" s="15"/>
      <x:c r="OAA9" s="15"/>
      <x:c r="OAB9" s="15"/>
      <x:c r="OAC9" s="15"/>
      <x:c r="OAD9" s="15"/>
      <x:c r="OAE9" s="15"/>
      <x:c r="OAF9" s="15"/>
      <x:c r="OAG9" s="15"/>
      <x:c r="OAH9" s="15"/>
      <x:c r="OAI9" s="15"/>
      <x:c r="OAJ9" s="15"/>
      <x:c r="OAK9" s="15"/>
      <x:c r="OAL9" s="15"/>
      <x:c r="OAM9" s="15"/>
      <x:c r="OAN9" s="15"/>
      <x:c r="OAO9" s="15"/>
      <x:c r="OAP9" s="15"/>
      <x:c r="OAQ9" s="15"/>
      <x:c r="OAR9" s="15"/>
      <x:c r="OAS9" s="15"/>
      <x:c r="OAT9" s="15"/>
      <x:c r="OAU9" s="15"/>
      <x:c r="OAV9" s="15"/>
      <x:c r="OAW9" s="15"/>
      <x:c r="OAX9" s="15"/>
      <x:c r="OAY9" s="15"/>
      <x:c r="OAZ9" s="15"/>
      <x:c r="OBA9" s="15"/>
      <x:c r="OBB9" s="15"/>
      <x:c r="OBC9" s="15"/>
      <x:c r="OBD9" s="15"/>
      <x:c r="OBE9" s="15"/>
      <x:c r="OBF9" s="15"/>
      <x:c r="OBG9" s="15"/>
      <x:c r="OBH9" s="15"/>
      <x:c r="OBI9" s="15"/>
      <x:c r="OBJ9" s="15"/>
      <x:c r="OBK9" s="15"/>
      <x:c r="OBL9" s="15"/>
      <x:c r="OBM9" s="15"/>
      <x:c r="OBN9" s="15"/>
      <x:c r="OBO9" s="15"/>
      <x:c r="OBP9" s="15"/>
      <x:c r="OBQ9" s="15"/>
      <x:c r="OBR9" s="15"/>
      <x:c r="OBS9" s="15"/>
      <x:c r="OBT9" s="15"/>
      <x:c r="OBU9" s="15"/>
      <x:c r="OBV9" s="15"/>
      <x:c r="OBW9" s="15"/>
      <x:c r="OBX9" s="15"/>
      <x:c r="OBY9" s="15"/>
      <x:c r="OBZ9" s="15"/>
      <x:c r="OCA9" s="15"/>
      <x:c r="OCB9" s="15"/>
      <x:c r="OCC9" s="15"/>
      <x:c r="OCD9" s="15"/>
      <x:c r="OCE9" s="15"/>
      <x:c r="OCF9" s="15"/>
      <x:c r="OCG9" s="15"/>
      <x:c r="OCH9" s="15"/>
      <x:c r="OCI9" s="15"/>
      <x:c r="OCJ9" s="15"/>
      <x:c r="OCK9" s="15"/>
      <x:c r="OCL9" s="15"/>
      <x:c r="OCM9" s="15"/>
      <x:c r="OCN9" s="15"/>
      <x:c r="OCO9" s="15"/>
      <x:c r="OCP9" s="15"/>
      <x:c r="OCQ9" s="15"/>
      <x:c r="OCR9" s="15"/>
      <x:c r="OCS9" s="15"/>
      <x:c r="OCT9" s="15"/>
      <x:c r="OCU9" s="15"/>
      <x:c r="OCV9" s="15"/>
      <x:c r="OCW9" s="15"/>
      <x:c r="OCX9" s="15"/>
      <x:c r="OCY9" s="15"/>
      <x:c r="OCZ9" s="15"/>
      <x:c r="ODA9" s="15"/>
      <x:c r="ODB9" s="15"/>
      <x:c r="ODC9" s="15"/>
      <x:c r="ODD9" s="15"/>
      <x:c r="ODE9" s="15"/>
      <x:c r="ODF9" s="15"/>
      <x:c r="ODG9" s="15"/>
      <x:c r="ODH9" s="15"/>
      <x:c r="ODI9" s="15"/>
      <x:c r="ODJ9" s="15"/>
      <x:c r="ODK9" s="15"/>
      <x:c r="ODL9" s="15"/>
      <x:c r="ODM9" s="15"/>
      <x:c r="ODN9" s="15"/>
      <x:c r="ODO9" s="15"/>
      <x:c r="ODP9" s="15"/>
      <x:c r="ODQ9" s="15"/>
      <x:c r="ODR9" s="15"/>
      <x:c r="ODS9" s="15"/>
      <x:c r="ODT9" s="15"/>
      <x:c r="ODU9" s="15"/>
      <x:c r="ODV9" s="15"/>
      <x:c r="ODW9" s="15"/>
      <x:c r="ODX9" s="15"/>
      <x:c r="ODY9" s="15"/>
      <x:c r="ODZ9" s="15"/>
      <x:c r="OEA9" s="15"/>
      <x:c r="OEB9" s="15"/>
      <x:c r="OEC9" s="15"/>
      <x:c r="OED9" s="15"/>
      <x:c r="OEE9" s="15"/>
      <x:c r="OEF9" s="15"/>
      <x:c r="OEG9" s="15"/>
      <x:c r="OEH9" s="15"/>
      <x:c r="OEI9" s="15"/>
      <x:c r="OEJ9" s="15"/>
      <x:c r="OEK9" s="15"/>
      <x:c r="OEL9" s="15"/>
      <x:c r="OEM9" s="15"/>
      <x:c r="OEN9" s="15"/>
      <x:c r="OEO9" s="15"/>
      <x:c r="OEP9" s="15"/>
      <x:c r="OEQ9" s="15"/>
      <x:c r="OER9" s="15"/>
      <x:c r="OES9" s="15"/>
      <x:c r="OET9" s="15"/>
      <x:c r="OEU9" s="15"/>
      <x:c r="OEV9" s="15"/>
      <x:c r="OEW9" s="15"/>
      <x:c r="OEX9" s="15"/>
      <x:c r="OEY9" s="15"/>
      <x:c r="OEZ9" s="15"/>
      <x:c r="OFA9" s="15"/>
      <x:c r="OFB9" s="15"/>
      <x:c r="OFC9" s="15"/>
      <x:c r="OFD9" s="15"/>
      <x:c r="OFE9" s="15"/>
      <x:c r="OFF9" s="15"/>
      <x:c r="OFG9" s="15"/>
      <x:c r="OFH9" s="15"/>
      <x:c r="OFI9" s="15"/>
      <x:c r="OFJ9" s="15"/>
      <x:c r="OFK9" s="15"/>
      <x:c r="OFL9" s="15"/>
      <x:c r="OFM9" s="15"/>
      <x:c r="OFN9" s="15"/>
      <x:c r="OFO9" s="15"/>
      <x:c r="OFP9" s="15"/>
      <x:c r="OFQ9" s="15"/>
      <x:c r="OFR9" s="15"/>
      <x:c r="OFS9" s="15"/>
      <x:c r="OFT9" s="15"/>
      <x:c r="OFU9" s="15"/>
      <x:c r="OFV9" s="15"/>
      <x:c r="OFW9" s="15"/>
      <x:c r="OFX9" s="15"/>
      <x:c r="OFY9" s="15"/>
      <x:c r="OFZ9" s="15"/>
      <x:c r="OGA9" s="15"/>
      <x:c r="OGB9" s="15"/>
      <x:c r="OGC9" s="15"/>
      <x:c r="OGD9" s="15"/>
      <x:c r="OGE9" s="15"/>
      <x:c r="OGF9" s="15"/>
      <x:c r="OGG9" s="15"/>
      <x:c r="OGH9" s="15"/>
      <x:c r="OGI9" s="15"/>
      <x:c r="OGJ9" s="15"/>
      <x:c r="OGK9" s="15"/>
      <x:c r="OGL9" s="15"/>
      <x:c r="OGM9" s="15"/>
      <x:c r="OGN9" s="15"/>
      <x:c r="OGO9" s="15"/>
      <x:c r="OGP9" s="15"/>
      <x:c r="OGQ9" s="15"/>
      <x:c r="OGR9" s="15"/>
      <x:c r="OGS9" s="15"/>
      <x:c r="OGT9" s="15"/>
      <x:c r="OGU9" s="15"/>
      <x:c r="OGV9" s="15"/>
      <x:c r="OGW9" s="15"/>
      <x:c r="OGX9" s="15"/>
      <x:c r="OGY9" s="15"/>
      <x:c r="OGZ9" s="15"/>
      <x:c r="OHA9" s="15"/>
      <x:c r="OHB9" s="15"/>
      <x:c r="OHC9" s="15"/>
      <x:c r="OHD9" s="15"/>
      <x:c r="OHE9" s="15"/>
      <x:c r="OHF9" s="15"/>
      <x:c r="OHG9" s="15"/>
      <x:c r="OHH9" s="15"/>
      <x:c r="OHI9" s="15"/>
      <x:c r="OHJ9" s="15"/>
      <x:c r="OHK9" s="15"/>
      <x:c r="OHL9" s="15"/>
      <x:c r="OHM9" s="15"/>
      <x:c r="OHN9" s="15"/>
      <x:c r="OHO9" s="15"/>
      <x:c r="OHP9" s="15"/>
      <x:c r="OHQ9" s="15"/>
      <x:c r="OHR9" s="15"/>
      <x:c r="OHS9" s="15"/>
      <x:c r="OHT9" s="15"/>
      <x:c r="OHU9" s="15"/>
      <x:c r="OHV9" s="15"/>
      <x:c r="OHW9" s="15"/>
      <x:c r="OHX9" s="15"/>
      <x:c r="OHY9" s="15"/>
      <x:c r="OHZ9" s="15"/>
      <x:c r="OIA9" s="15"/>
      <x:c r="OIB9" s="15"/>
      <x:c r="OIC9" s="15"/>
      <x:c r="OID9" s="15"/>
      <x:c r="OIE9" s="15"/>
      <x:c r="OIF9" s="15"/>
      <x:c r="OIG9" s="15"/>
      <x:c r="OIH9" s="15"/>
      <x:c r="OII9" s="15"/>
      <x:c r="OIJ9" s="15"/>
      <x:c r="OIK9" s="15"/>
      <x:c r="OIL9" s="15"/>
      <x:c r="OIM9" s="15"/>
      <x:c r="OIN9" s="15"/>
      <x:c r="OIO9" s="15"/>
      <x:c r="OIP9" s="15"/>
      <x:c r="OIQ9" s="15"/>
      <x:c r="OIR9" s="15"/>
      <x:c r="OIS9" s="15"/>
      <x:c r="OIT9" s="15"/>
      <x:c r="OIU9" s="15"/>
      <x:c r="OIV9" s="15"/>
      <x:c r="OIW9" s="15"/>
      <x:c r="OIX9" s="15"/>
      <x:c r="OIY9" s="15"/>
      <x:c r="OIZ9" s="15"/>
      <x:c r="OJA9" s="15"/>
      <x:c r="OJB9" s="15"/>
      <x:c r="OJC9" s="15"/>
      <x:c r="OJD9" s="15"/>
      <x:c r="OJE9" s="15"/>
      <x:c r="OJF9" s="15"/>
      <x:c r="OJG9" s="15"/>
      <x:c r="OJH9" s="15"/>
      <x:c r="OJI9" s="15"/>
      <x:c r="OJJ9" s="15"/>
      <x:c r="OJK9" s="15"/>
      <x:c r="OJL9" s="15"/>
      <x:c r="OJM9" s="15"/>
      <x:c r="OJN9" s="15"/>
      <x:c r="OJO9" s="15"/>
      <x:c r="OJP9" s="15"/>
      <x:c r="OJQ9" s="15"/>
      <x:c r="OJR9" s="15"/>
      <x:c r="OJS9" s="15"/>
      <x:c r="OJT9" s="15"/>
      <x:c r="OJU9" s="15"/>
      <x:c r="OJV9" s="15"/>
      <x:c r="OJW9" s="15"/>
      <x:c r="OJX9" s="15"/>
      <x:c r="OJY9" s="15"/>
      <x:c r="OJZ9" s="15"/>
      <x:c r="OKA9" s="15"/>
      <x:c r="OKB9" s="15"/>
      <x:c r="OKC9" s="15"/>
      <x:c r="OKD9" s="15"/>
      <x:c r="OKE9" s="15"/>
      <x:c r="OKF9" s="15"/>
      <x:c r="OKG9" s="15"/>
      <x:c r="OKH9" s="15"/>
      <x:c r="OKI9" s="15"/>
      <x:c r="OKJ9" s="15"/>
      <x:c r="OKK9" s="15"/>
      <x:c r="OKL9" s="15"/>
      <x:c r="OKM9" s="15"/>
      <x:c r="OKN9" s="15"/>
      <x:c r="OKO9" s="15"/>
      <x:c r="OKP9" s="15"/>
      <x:c r="OKQ9" s="15"/>
      <x:c r="OKR9" s="15"/>
      <x:c r="OKS9" s="15"/>
      <x:c r="OKT9" s="15"/>
      <x:c r="OKU9" s="15"/>
      <x:c r="OKV9" s="15"/>
      <x:c r="OKW9" s="15"/>
      <x:c r="OKX9" s="15"/>
      <x:c r="OKY9" s="15"/>
      <x:c r="OKZ9" s="15"/>
      <x:c r="OLA9" s="15"/>
      <x:c r="OLB9" s="15"/>
      <x:c r="OLC9" s="15"/>
      <x:c r="OLD9" s="15"/>
      <x:c r="OLE9" s="15"/>
      <x:c r="OLF9" s="15"/>
      <x:c r="OLG9" s="15"/>
      <x:c r="OLH9" s="15"/>
      <x:c r="OLI9" s="15"/>
      <x:c r="OLJ9" s="15"/>
      <x:c r="OLK9" s="15"/>
      <x:c r="OLL9" s="15"/>
      <x:c r="OLM9" s="15"/>
      <x:c r="OLN9" s="15"/>
      <x:c r="OLO9" s="15"/>
      <x:c r="OLP9" s="15"/>
      <x:c r="OLQ9" s="15"/>
      <x:c r="OLR9" s="15"/>
      <x:c r="OLS9" s="15"/>
      <x:c r="OLT9" s="15"/>
      <x:c r="OLU9" s="15"/>
      <x:c r="OLV9" s="15"/>
      <x:c r="OLW9" s="15"/>
      <x:c r="OLX9" s="15"/>
      <x:c r="OLY9" s="15"/>
      <x:c r="OLZ9" s="15"/>
      <x:c r="OMA9" s="15"/>
      <x:c r="OMB9" s="15"/>
      <x:c r="OMC9" s="15"/>
      <x:c r="OMD9" s="15"/>
      <x:c r="OME9" s="15"/>
      <x:c r="OMF9" s="15"/>
      <x:c r="OMG9" s="15"/>
      <x:c r="OMH9" s="15"/>
      <x:c r="OMI9" s="15"/>
      <x:c r="OMJ9" s="15"/>
      <x:c r="OMK9" s="15"/>
      <x:c r="OML9" s="15"/>
      <x:c r="OMM9" s="15"/>
      <x:c r="OMN9" s="15"/>
      <x:c r="OMO9" s="15"/>
      <x:c r="OMP9" s="15"/>
      <x:c r="OMQ9" s="15"/>
      <x:c r="OMR9" s="15"/>
      <x:c r="OMS9" s="15"/>
      <x:c r="OMT9" s="15"/>
      <x:c r="OMU9" s="15"/>
      <x:c r="OMV9" s="15"/>
      <x:c r="OMW9" s="15"/>
      <x:c r="OMX9" s="15"/>
      <x:c r="OMY9" s="15"/>
      <x:c r="OMZ9" s="15"/>
      <x:c r="ONA9" s="15"/>
      <x:c r="ONB9" s="15"/>
      <x:c r="ONC9" s="15"/>
      <x:c r="OND9" s="15"/>
      <x:c r="ONE9" s="15"/>
      <x:c r="ONF9" s="15"/>
      <x:c r="ONG9" s="15"/>
      <x:c r="ONH9" s="15"/>
      <x:c r="ONI9" s="15"/>
      <x:c r="ONJ9" s="15"/>
      <x:c r="ONK9" s="15"/>
      <x:c r="ONL9" s="15"/>
      <x:c r="ONM9" s="15"/>
      <x:c r="ONN9" s="15"/>
      <x:c r="ONO9" s="15"/>
      <x:c r="ONP9" s="15"/>
      <x:c r="ONQ9" s="15"/>
      <x:c r="ONR9" s="15"/>
      <x:c r="ONS9" s="15"/>
      <x:c r="ONT9" s="15"/>
      <x:c r="ONU9" s="15"/>
      <x:c r="ONV9" s="15"/>
      <x:c r="ONW9" s="15"/>
      <x:c r="ONX9" s="15"/>
      <x:c r="ONY9" s="15"/>
      <x:c r="ONZ9" s="15"/>
      <x:c r="OOA9" s="15"/>
      <x:c r="OOB9" s="15"/>
      <x:c r="OOC9" s="15"/>
      <x:c r="OOD9" s="15"/>
      <x:c r="OOE9" s="15"/>
      <x:c r="OOF9" s="15"/>
      <x:c r="OOG9" s="15"/>
      <x:c r="OOH9" s="15"/>
      <x:c r="OOI9" s="15"/>
      <x:c r="OOJ9" s="15"/>
      <x:c r="OOK9" s="15"/>
      <x:c r="OOL9" s="15"/>
      <x:c r="OOM9" s="15"/>
      <x:c r="OON9" s="15"/>
      <x:c r="OOO9" s="15"/>
      <x:c r="OOP9" s="15"/>
      <x:c r="OOQ9" s="15"/>
      <x:c r="OOR9" s="15"/>
      <x:c r="OOS9" s="15"/>
      <x:c r="OOT9" s="15"/>
      <x:c r="OOU9" s="15"/>
      <x:c r="OOV9" s="15"/>
      <x:c r="OOW9" s="15"/>
      <x:c r="OOX9" s="15"/>
      <x:c r="OOY9" s="15"/>
      <x:c r="OOZ9" s="15"/>
      <x:c r="OPA9" s="15"/>
      <x:c r="OPB9" s="15"/>
      <x:c r="OPC9" s="15"/>
      <x:c r="OPD9" s="15"/>
      <x:c r="OPE9" s="15"/>
      <x:c r="OPF9" s="15"/>
      <x:c r="OPG9" s="15"/>
      <x:c r="OPH9" s="15"/>
      <x:c r="OPI9" s="15"/>
      <x:c r="OPJ9" s="15"/>
      <x:c r="OPK9" s="15"/>
      <x:c r="OPL9" s="15"/>
      <x:c r="OPM9" s="15"/>
      <x:c r="OPN9" s="15"/>
      <x:c r="OPO9" s="15"/>
      <x:c r="OPP9" s="15"/>
      <x:c r="OPQ9" s="15"/>
      <x:c r="OPR9" s="15"/>
      <x:c r="OPS9" s="15"/>
      <x:c r="OPT9" s="15"/>
      <x:c r="OPU9" s="15"/>
      <x:c r="OPV9" s="15"/>
      <x:c r="OPW9" s="15"/>
      <x:c r="OPX9" s="15"/>
      <x:c r="OPY9" s="15"/>
      <x:c r="OPZ9" s="15"/>
      <x:c r="OQA9" s="15"/>
      <x:c r="OQB9" s="15"/>
      <x:c r="OQC9" s="15"/>
      <x:c r="OQD9" s="15"/>
      <x:c r="OQE9" s="15"/>
      <x:c r="OQF9" s="15"/>
      <x:c r="OQG9" s="15"/>
      <x:c r="OQH9" s="15"/>
      <x:c r="OQI9" s="15"/>
      <x:c r="OQJ9" s="15"/>
      <x:c r="OQK9" s="15"/>
      <x:c r="OQL9" s="15"/>
      <x:c r="OQM9" s="15"/>
      <x:c r="OQN9" s="15"/>
      <x:c r="OQO9" s="15"/>
      <x:c r="OQP9" s="15"/>
      <x:c r="OQQ9" s="15"/>
      <x:c r="OQR9" s="15"/>
      <x:c r="OQS9" s="15"/>
      <x:c r="OQT9" s="15"/>
      <x:c r="OQU9" s="15"/>
      <x:c r="OQV9" s="15"/>
      <x:c r="OQW9" s="15"/>
      <x:c r="OQX9" s="15"/>
      <x:c r="OQY9" s="15"/>
      <x:c r="OQZ9" s="15"/>
      <x:c r="ORA9" s="15"/>
      <x:c r="ORB9" s="15"/>
      <x:c r="ORC9" s="15"/>
      <x:c r="ORD9" s="15"/>
      <x:c r="ORE9" s="15"/>
      <x:c r="ORF9" s="15"/>
      <x:c r="ORG9" s="15"/>
      <x:c r="ORH9" s="15"/>
      <x:c r="ORI9" s="15"/>
      <x:c r="ORJ9" s="15"/>
      <x:c r="ORK9" s="15"/>
      <x:c r="ORL9" s="15"/>
      <x:c r="ORM9" s="15"/>
      <x:c r="ORN9" s="15"/>
      <x:c r="ORO9" s="15"/>
      <x:c r="ORP9" s="15"/>
      <x:c r="ORQ9" s="15"/>
      <x:c r="ORR9" s="15"/>
      <x:c r="ORS9" s="15"/>
      <x:c r="ORT9" s="15"/>
      <x:c r="ORU9" s="15"/>
      <x:c r="ORV9" s="15"/>
      <x:c r="ORW9" s="15"/>
      <x:c r="ORX9" s="15"/>
      <x:c r="ORY9" s="15"/>
      <x:c r="ORZ9" s="15"/>
      <x:c r="OSA9" s="15"/>
      <x:c r="OSB9" s="15"/>
      <x:c r="OSC9" s="15"/>
      <x:c r="OSD9" s="15"/>
      <x:c r="OSE9" s="15"/>
      <x:c r="OSF9" s="15"/>
      <x:c r="OSG9" s="15"/>
      <x:c r="OSH9" s="15"/>
      <x:c r="OSI9" s="15"/>
      <x:c r="OSJ9" s="15"/>
      <x:c r="OSK9" s="15"/>
      <x:c r="OSL9" s="15"/>
      <x:c r="OSM9" s="15"/>
      <x:c r="OSN9" s="15"/>
      <x:c r="OSO9" s="15"/>
      <x:c r="OSP9" s="15"/>
      <x:c r="OSQ9" s="15"/>
      <x:c r="OSR9" s="15"/>
      <x:c r="OSS9" s="15"/>
      <x:c r="OST9" s="15"/>
      <x:c r="OSU9" s="15"/>
      <x:c r="OSV9" s="15"/>
      <x:c r="OSW9" s="15"/>
      <x:c r="OSX9" s="15"/>
      <x:c r="OSY9" s="15"/>
      <x:c r="OSZ9" s="15"/>
      <x:c r="OTA9" s="15"/>
      <x:c r="OTB9" s="15"/>
      <x:c r="OTC9" s="15"/>
      <x:c r="OTD9" s="15"/>
      <x:c r="OTE9" s="15"/>
      <x:c r="OTF9" s="15"/>
      <x:c r="OTG9" s="15"/>
      <x:c r="OTH9" s="15"/>
      <x:c r="OTI9" s="15"/>
      <x:c r="OTJ9" s="15"/>
      <x:c r="OTK9" s="15"/>
      <x:c r="OTL9" s="15"/>
      <x:c r="OTM9" s="15"/>
      <x:c r="OTN9" s="15"/>
      <x:c r="OTO9" s="15"/>
      <x:c r="OTP9" s="15"/>
      <x:c r="OTQ9" s="15"/>
      <x:c r="OTR9" s="15"/>
      <x:c r="OTS9" s="15"/>
      <x:c r="OTT9" s="15"/>
      <x:c r="OTU9" s="15"/>
      <x:c r="OTV9" s="15"/>
      <x:c r="OTW9" s="15"/>
      <x:c r="OTX9" s="15"/>
      <x:c r="OTY9" s="15"/>
      <x:c r="OTZ9" s="15"/>
      <x:c r="OUA9" s="15"/>
      <x:c r="OUB9" s="15"/>
      <x:c r="OUC9" s="15"/>
      <x:c r="OUD9" s="15"/>
      <x:c r="OUE9" s="15"/>
      <x:c r="OUF9" s="15"/>
      <x:c r="OUG9" s="15"/>
      <x:c r="OUH9" s="15"/>
      <x:c r="OUI9" s="15"/>
      <x:c r="OUJ9" s="15"/>
      <x:c r="OUK9" s="15"/>
      <x:c r="OUL9" s="15"/>
      <x:c r="OUM9" s="15"/>
      <x:c r="OUN9" s="15"/>
      <x:c r="OUO9" s="15"/>
      <x:c r="OUP9" s="15"/>
      <x:c r="OUQ9" s="15"/>
      <x:c r="OUR9" s="15"/>
      <x:c r="OUS9" s="15"/>
      <x:c r="OUT9" s="15"/>
      <x:c r="OUU9" s="15"/>
      <x:c r="OUV9" s="15"/>
      <x:c r="OUW9" s="15"/>
      <x:c r="OUX9" s="15"/>
      <x:c r="OUY9" s="15"/>
      <x:c r="OUZ9" s="15"/>
      <x:c r="OVA9" s="15"/>
      <x:c r="OVB9" s="15"/>
      <x:c r="OVC9" s="15"/>
      <x:c r="OVD9" s="15"/>
      <x:c r="OVE9" s="15"/>
      <x:c r="OVF9" s="15"/>
      <x:c r="OVG9" s="15"/>
      <x:c r="OVH9" s="15"/>
      <x:c r="OVI9" s="15"/>
      <x:c r="OVJ9" s="15"/>
      <x:c r="OVK9" s="15"/>
      <x:c r="OVL9" s="15"/>
      <x:c r="OVM9" s="15"/>
      <x:c r="OVN9" s="15"/>
      <x:c r="OVO9" s="15"/>
      <x:c r="OVP9" s="15"/>
      <x:c r="OVQ9" s="15"/>
      <x:c r="OVR9" s="15"/>
      <x:c r="OVS9" s="15"/>
      <x:c r="OVT9" s="15"/>
      <x:c r="OVU9" s="15"/>
      <x:c r="OVV9" s="15"/>
      <x:c r="OVW9" s="15"/>
      <x:c r="OVX9" s="15"/>
      <x:c r="OVY9" s="15"/>
      <x:c r="OVZ9" s="15"/>
      <x:c r="OWA9" s="15"/>
      <x:c r="OWB9" s="15"/>
      <x:c r="OWC9" s="15"/>
      <x:c r="OWD9" s="15"/>
      <x:c r="OWE9" s="15"/>
      <x:c r="OWF9" s="15"/>
      <x:c r="OWG9" s="15"/>
      <x:c r="OWH9" s="15"/>
      <x:c r="OWI9" s="15"/>
      <x:c r="OWJ9" s="15"/>
      <x:c r="OWK9" s="15"/>
      <x:c r="OWL9" s="15"/>
      <x:c r="OWM9" s="15"/>
      <x:c r="OWN9" s="15"/>
      <x:c r="OWO9" s="15"/>
      <x:c r="OWP9" s="15"/>
      <x:c r="OWQ9" s="15"/>
      <x:c r="OWR9" s="15"/>
      <x:c r="OWS9" s="15"/>
      <x:c r="OWT9" s="15"/>
      <x:c r="OWU9" s="15"/>
      <x:c r="OWV9" s="15"/>
      <x:c r="OWW9" s="15"/>
      <x:c r="OWX9" s="15"/>
      <x:c r="OWY9" s="15"/>
      <x:c r="OWZ9" s="15"/>
      <x:c r="OXA9" s="15"/>
      <x:c r="OXB9" s="15"/>
      <x:c r="OXC9" s="15"/>
      <x:c r="OXD9" s="15"/>
      <x:c r="OXE9" s="15"/>
      <x:c r="OXF9" s="15"/>
      <x:c r="OXG9" s="15"/>
      <x:c r="OXH9" s="15"/>
      <x:c r="OXI9" s="15"/>
      <x:c r="OXJ9" s="15"/>
      <x:c r="OXK9" s="15"/>
      <x:c r="OXL9" s="15"/>
      <x:c r="OXM9" s="15"/>
      <x:c r="OXN9" s="15"/>
      <x:c r="OXO9" s="15"/>
      <x:c r="OXP9" s="15"/>
      <x:c r="OXQ9" s="15"/>
      <x:c r="OXR9" s="15"/>
      <x:c r="OXS9" s="15"/>
      <x:c r="OXT9" s="15"/>
      <x:c r="OXU9" s="15"/>
      <x:c r="OXV9" s="15"/>
      <x:c r="OXW9" s="15"/>
      <x:c r="OXX9" s="15"/>
      <x:c r="OXY9" s="15"/>
      <x:c r="OXZ9" s="15"/>
      <x:c r="OYA9" s="15"/>
      <x:c r="OYB9" s="15"/>
      <x:c r="OYC9" s="15"/>
      <x:c r="OYD9" s="15"/>
      <x:c r="OYE9" s="15"/>
      <x:c r="OYF9" s="15"/>
      <x:c r="OYG9" s="15"/>
      <x:c r="OYH9" s="15"/>
      <x:c r="OYI9" s="15"/>
      <x:c r="OYJ9" s="15"/>
      <x:c r="OYK9" s="15"/>
      <x:c r="OYL9" s="15"/>
      <x:c r="OYM9" s="15"/>
      <x:c r="OYN9" s="15"/>
      <x:c r="OYO9" s="15"/>
      <x:c r="OYP9" s="15"/>
      <x:c r="OYQ9" s="15"/>
      <x:c r="OYR9" s="15"/>
      <x:c r="OYS9" s="15"/>
      <x:c r="OYT9" s="15"/>
      <x:c r="OYU9" s="15"/>
      <x:c r="OYV9" s="15"/>
      <x:c r="OYW9" s="15"/>
      <x:c r="OYX9" s="15"/>
      <x:c r="OYY9" s="15"/>
      <x:c r="OYZ9" s="15"/>
      <x:c r="OZA9" s="15"/>
      <x:c r="OZB9" s="15"/>
      <x:c r="OZC9" s="15"/>
      <x:c r="OZD9" s="15"/>
      <x:c r="OZE9" s="15"/>
      <x:c r="OZF9" s="15"/>
      <x:c r="OZG9" s="15"/>
      <x:c r="OZH9" s="15"/>
      <x:c r="OZI9" s="15"/>
      <x:c r="OZJ9" s="15"/>
      <x:c r="OZK9" s="15"/>
      <x:c r="OZL9" s="15"/>
      <x:c r="OZM9" s="15"/>
      <x:c r="OZN9" s="15"/>
      <x:c r="OZO9" s="15"/>
      <x:c r="OZP9" s="15"/>
      <x:c r="OZQ9" s="15"/>
      <x:c r="OZR9" s="15"/>
      <x:c r="OZS9" s="15"/>
      <x:c r="OZT9" s="15"/>
      <x:c r="OZU9" s="15"/>
      <x:c r="OZV9" s="15"/>
      <x:c r="OZW9" s="15"/>
      <x:c r="OZX9" s="15"/>
      <x:c r="OZY9" s="15"/>
      <x:c r="OZZ9" s="15"/>
      <x:c r="PAA9" s="15"/>
      <x:c r="PAB9" s="15"/>
      <x:c r="PAC9" s="15"/>
      <x:c r="PAD9" s="15"/>
      <x:c r="PAE9" s="15"/>
      <x:c r="PAF9" s="15"/>
      <x:c r="PAG9" s="15"/>
      <x:c r="PAH9" s="15"/>
      <x:c r="PAI9" s="15"/>
      <x:c r="PAJ9" s="15"/>
      <x:c r="PAK9" s="15"/>
      <x:c r="PAL9" s="15"/>
      <x:c r="PAM9" s="15"/>
      <x:c r="PAN9" s="15"/>
      <x:c r="PAO9" s="15"/>
      <x:c r="PAP9" s="15"/>
      <x:c r="PAQ9" s="15"/>
      <x:c r="PAR9" s="15"/>
      <x:c r="PAS9" s="15"/>
      <x:c r="PAT9" s="15"/>
      <x:c r="PAU9" s="15"/>
      <x:c r="PAV9" s="15"/>
      <x:c r="PAW9" s="15"/>
      <x:c r="PAX9" s="15"/>
      <x:c r="PAY9" s="15"/>
      <x:c r="PAZ9" s="15"/>
      <x:c r="PBA9" s="15"/>
      <x:c r="PBB9" s="15"/>
      <x:c r="PBC9" s="15"/>
      <x:c r="PBD9" s="15"/>
      <x:c r="PBE9" s="15"/>
      <x:c r="PBF9" s="15"/>
      <x:c r="PBG9" s="15"/>
      <x:c r="PBH9" s="15"/>
      <x:c r="PBI9" s="15"/>
      <x:c r="PBJ9" s="15"/>
      <x:c r="PBK9" s="15"/>
      <x:c r="PBL9" s="15"/>
      <x:c r="PBM9" s="15"/>
      <x:c r="PBN9" s="15"/>
      <x:c r="PBO9" s="15"/>
      <x:c r="PBP9" s="15"/>
      <x:c r="PBQ9" s="15"/>
      <x:c r="PBR9" s="15"/>
      <x:c r="PBS9" s="15"/>
      <x:c r="PBT9" s="15"/>
      <x:c r="PBU9" s="15"/>
      <x:c r="PBV9" s="15"/>
      <x:c r="PBW9" s="15"/>
      <x:c r="PBX9" s="15"/>
      <x:c r="PBY9" s="15"/>
      <x:c r="PBZ9" s="15"/>
      <x:c r="PCA9" s="15"/>
      <x:c r="PCB9" s="15"/>
      <x:c r="PCC9" s="15"/>
      <x:c r="PCD9" s="15"/>
      <x:c r="PCE9" s="15"/>
      <x:c r="PCF9" s="15"/>
      <x:c r="PCG9" s="15"/>
      <x:c r="PCH9" s="15"/>
      <x:c r="PCI9" s="15"/>
      <x:c r="PCJ9" s="15"/>
      <x:c r="PCK9" s="15"/>
      <x:c r="PCL9" s="15"/>
      <x:c r="PCM9" s="15"/>
      <x:c r="PCN9" s="15"/>
      <x:c r="PCO9" s="15"/>
      <x:c r="PCP9" s="15"/>
      <x:c r="PCQ9" s="15"/>
      <x:c r="PCR9" s="15"/>
      <x:c r="PCS9" s="15"/>
      <x:c r="PCT9" s="15"/>
      <x:c r="PCU9" s="15"/>
      <x:c r="PCV9" s="15"/>
      <x:c r="PCW9" s="15"/>
      <x:c r="PCX9" s="15"/>
      <x:c r="PCY9" s="15"/>
      <x:c r="PCZ9" s="15"/>
      <x:c r="PDA9" s="15"/>
      <x:c r="PDB9" s="15"/>
      <x:c r="PDC9" s="15"/>
      <x:c r="PDD9" s="15"/>
      <x:c r="PDE9" s="15"/>
      <x:c r="PDF9" s="15"/>
      <x:c r="PDG9" s="15"/>
      <x:c r="PDH9" s="15"/>
      <x:c r="PDI9" s="15"/>
      <x:c r="PDJ9" s="15"/>
      <x:c r="PDK9" s="15"/>
      <x:c r="PDL9" s="15"/>
      <x:c r="PDM9" s="15"/>
      <x:c r="PDN9" s="15"/>
      <x:c r="PDO9" s="15"/>
      <x:c r="PDP9" s="15"/>
      <x:c r="PDQ9" s="15"/>
      <x:c r="PDR9" s="15"/>
      <x:c r="PDS9" s="15"/>
      <x:c r="PDT9" s="15"/>
      <x:c r="PDU9" s="15"/>
      <x:c r="PDV9" s="15"/>
      <x:c r="PDW9" s="15"/>
      <x:c r="PDX9" s="15"/>
      <x:c r="PDY9" s="15"/>
      <x:c r="PDZ9" s="15"/>
      <x:c r="PEA9" s="15"/>
      <x:c r="PEB9" s="15"/>
      <x:c r="PEC9" s="15"/>
      <x:c r="PED9" s="15"/>
      <x:c r="PEE9" s="15"/>
      <x:c r="PEF9" s="15"/>
      <x:c r="PEG9" s="15"/>
      <x:c r="PEH9" s="15"/>
      <x:c r="PEI9" s="15"/>
      <x:c r="PEJ9" s="15"/>
      <x:c r="PEK9" s="15"/>
      <x:c r="PEL9" s="15"/>
      <x:c r="PEM9" s="15"/>
      <x:c r="PEN9" s="15"/>
      <x:c r="PEO9" s="15"/>
      <x:c r="PEP9" s="15"/>
      <x:c r="PEQ9" s="15"/>
      <x:c r="PER9" s="15"/>
      <x:c r="PES9" s="15"/>
      <x:c r="PET9" s="15"/>
      <x:c r="PEU9" s="15"/>
      <x:c r="PEV9" s="15"/>
      <x:c r="PEW9" s="15"/>
      <x:c r="PEX9" s="15"/>
      <x:c r="PEY9" s="15"/>
      <x:c r="PEZ9" s="15"/>
      <x:c r="PFA9" s="15"/>
      <x:c r="PFB9" s="15"/>
      <x:c r="PFC9" s="15"/>
      <x:c r="PFD9" s="15"/>
      <x:c r="PFE9" s="15"/>
      <x:c r="PFF9" s="15"/>
      <x:c r="PFG9" s="15"/>
      <x:c r="PFH9" s="15"/>
      <x:c r="PFI9" s="15"/>
      <x:c r="PFJ9" s="15"/>
      <x:c r="PFK9" s="15"/>
      <x:c r="PFL9" s="15"/>
      <x:c r="PFM9" s="15"/>
      <x:c r="PFN9" s="15"/>
      <x:c r="PFO9" s="15"/>
      <x:c r="PFP9" s="15"/>
      <x:c r="PFQ9" s="15"/>
      <x:c r="PFR9" s="15"/>
      <x:c r="PFS9" s="15"/>
      <x:c r="PFT9" s="15"/>
      <x:c r="PFU9" s="15"/>
      <x:c r="PFV9" s="15"/>
      <x:c r="PFW9" s="15"/>
      <x:c r="PFX9" s="15"/>
      <x:c r="PFY9" s="15"/>
      <x:c r="PFZ9" s="15"/>
      <x:c r="PGA9" s="15"/>
      <x:c r="PGB9" s="15"/>
      <x:c r="PGC9" s="15"/>
      <x:c r="PGD9" s="15"/>
      <x:c r="PGE9" s="15"/>
      <x:c r="PGF9" s="15"/>
      <x:c r="PGG9" s="15"/>
      <x:c r="PGH9" s="15"/>
      <x:c r="PGI9" s="15"/>
      <x:c r="PGJ9" s="15"/>
      <x:c r="PGK9" s="15"/>
      <x:c r="PGL9" s="15"/>
      <x:c r="PGM9" s="15"/>
      <x:c r="PGN9" s="15"/>
      <x:c r="PGO9" s="15"/>
      <x:c r="PGP9" s="15"/>
      <x:c r="PGQ9" s="15"/>
      <x:c r="PGR9" s="15"/>
      <x:c r="PGS9" s="15"/>
      <x:c r="PGT9" s="15"/>
      <x:c r="PGU9" s="15"/>
      <x:c r="PGV9" s="15"/>
      <x:c r="PGW9" s="15"/>
      <x:c r="PGX9" s="15"/>
      <x:c r="PGY9" s="15"/>
      <x:c r="PGZ9" s="15"/>
      <x:c r="PHA9" s="15"/>
      <x:c r="PHB9" s="15"/>
      <x:c r="PHC9" s="15"/>
      <x:c r="PHD9" s="15"/>
      <x:c r="PHE9" s="15"/>
      <x:c r="PHF9" s="15"/>
      <x:c r="PHG9" s="15"/>
      <x:c r="PHH9" s="15"/>
      <x:c r="PHI9" s="15"/>
      <x:c r="PHJ9" s="15"/>
      <x:c r="PHK9" s="15"/>
      <x:c r="PHL9" s="15"/>
      <x:c r="PHM9" s="15"/>
      <x:c r="PHN9" s="15"/>
      <x:c r="PHO9" s="15"/>
      <x:c r="PHP9" s="15"/>
      <x:c r="PHQ9" s="15"/>
      <x:c r="PHR9" s="15"/>
      <x:c r="PHS9" s="15"/>
      <x:c r="PHT9" s="15"/>
      <x:c r="PHU9" s="15"/>
      <x:c r="PHV9" s="15"/>
      <x:c r="PHW9" s="15"/>
      <x:c r="PHX9" s="15"/>
      <x:c r="PHY9" s="15"/>
      <x:c r="PHZ9" s="15"/>
      <x:c r="PIA9" s="15"/>
      <x:c r="PIB9" s="15"/>
      <x:c r="PIC9" s="15"/>
      <x:c r="PID9" s="15"/>
      <x:c r="PIE9" s="15"/>
      <x:c r="PIF9" s="15"/>
      <x:c r="PIG9" s="15"/>
      <x:c r="PIH9" s="15"/>
      <x:c r="PII9" s="15"/>
      <x:c r="PIJ9" s="15"/>
      <x:c r="PIK9" s="15"/>
      <x:c r="PIL9" s="15"/>
      <x:c r="PIM9" s="15"/>
      <x:c r="PIN9" s="15"/>
      <x:c r="PIO9" s="15"/>
      <x:c r="PIP9" s="15"/>
      <x:c r="PIQ9" s="15"/>
      <x:c r="PIR9" s="15"/>
      <x:c r="PIS9" s="15"/>
      <x:c r="PIT9" s="15"/>
      <x:c r="PIU9" s="15"/>
      <x:c r="PIV9" s="15"/>
      <x:c r="PIW9" s="15"/>
      <x:c r="PIX9" s="15"/>
      <x:c r="PIY9" s="15"/>
      <x:c r="PIZ9" s="15"/>
      <x:c r="PJA9" s="15"/>
      <x:c r="PJB9" s="15"/>
      <x:c r="PJC9" s="15"/>
      <x:c r="PJD9" s="15"/>
      <x:c r="PJE9" s="15"/>
      <x:c r="PJF9" s="15"/>
      <x:c r="PJG9" s="15"/>
      <x:c r="PJH9" s="15"/>
      <x:c r="PJI9" s="15"/>
      <x:c r="PJJ9" s="15"/>
      <x:c r="PJK9" s="15"/>
      <x:c r="PJL9" s="15"/>
      <x:c r="PJM9" s="15"/>
      <x:c r="PJN9" s="15"/>
      <x:c r="PJO9" s="15"/>
      <x:c r="PJP9" s="15"/>
      <x:c r="PJQ9" s="15"/>
      <x:c r="PJR9" s="15"/>
      <x:c r="PJS9" s="15"/>
      <x:c r="PJT9" s="15"/>
      <x:c r="PJU9" s="15"/>
      <x:c r="PJV9" s="15"/>
      <x:c r="PJW9" s="15"/>
      <x:c r="PJX9" s="15"/>
      <x:c r="PJY9" s="15"/>
      <x:c r="PJZ9" s="15"/>
      <x:c r="PKA9" s="15"/>
      <x:c r="PKB9" s="15"/>
      <x:c r="PKC9" s="15"/>
      <x:c r="PKD9" s="15"/>
      <x:c r="PKE9" s="15"/>
      <x:c r="PKF9" s="15"/>
      <x:c r="PKG9" s="15"/>
      <x:c r="PKH9" s="15"/>
      <x:c r="PKI9" s="15"/>
      <x:c r="PKJ9" s="15"/>
      <x:c r="PKK9" s="15"/>
      <x:c r="PKL9" s="15"/>
      <x:c r="PKM9" s="15"/>
      <x:c r="PKN9" s="15"/>
      <x:c r="PKO9" s="15"/>
      <x:c r="PKP9" s="15"/>
      <x:c r="PKQ9" s="15"/>
      <x:c r="PKR9" s="15"/>
      <x:c r="PKS9" s="15"/>
      <x:c r="PKT9" s="15"/>
      <x:c r="PKU9" s="15"/>
      <x:c r="PKV9" s="15"/>
      <x:c r="PKW9" s="15"/>
      <x:c r="PKX9" s="15"/>
      <x:c r="PKY9" s="15"/>
      <x:c r="PKZ9" s="15"/>
      <x:c r="PLA9" s="15"/>
      <x:c r="PLB9" s="15"/>
      <x:c r="PLC9" s="15"/>
      <x:c r="PLD9" s="15"/>
      <x:c r="PLE9" s="15"/>
      <x:c r="PLF9" s="15"/>
      <x:c r="PLG9" s="15"/>
      <x:c r="PLH9" s="15"/>
      <x:c r="PLI9" s="15"/>
      <x:c r="PLJ9" s="15"/>
      <x:c r="PLK9" s="15"/>
      <x:c r="PLL9" s="15"/>
      <x:c r="PLM9" s="15"/>
      <x:c r="PLN9" s="15"/>
      <x:c r="PLO9" s="15"/>
      <x:c r="PLP9" s="15"/>
      <x:c r="PLQ9" s="15"/>
      <x:c r="PLR9" s="15"/>
      <x:c r="PLS9" s="15"/>
      <x:c r="PLT9" s="15"/>
      <x:c r="PLU9" s="15"/>
      <x:c r="PLV9" s="15"/>
      <x:c r="PLW9" s="15"/>
      <x:c r="PLX9" s="15"/>
      <x:c r="PLY9" s="15"/>
      <x:c r="PLZ9" s="15"/>
      <x:c r="PMA9" s="15"/>
      <x:c r="PMB9" s="15"/>
      <x:c r="PMC9" s="15"/>
      <x:c r="PMD9" s="15"/>
      <x:c r="PME9" s="15"/>
      <x:c r="PMF9" s="15"/>
      <x:c r="PMG9" s="15"/>
      <x:c r="PMH9" s="15"/>
      <x:c r="PMI9" s="15"/>
      <x:c r="PMJ9" s="15"/>
      <x:c r="PMK9" s="15"/>
      <x:c r="PML9" s="15"/>
      <x:c r="PMM9" s="15"/>
      <x:c r="PMN9" s="15"/>
      <x:c r="PMO9" s="15"/>
      <x:c r="PMP9" s="15"/>
      <x:c r="PMQ9" s="15"/>
      <x:c r="PMR9" s="15"/>
      <x:c r="PMS9" s="15"/>
      <x:c r="PMT9" s="15"/>
      <x:c r="PMU9" s="15"/>
      <x:c r="PMV9" s="15"/>
      <x:c r="PMW9" s="15"/>
      <x:c r="PMX9" s="15"/>
      <x:c r="PMY9" s="15"/>
      <x:c r="PMZ9" s="15"/>
      <x:c r="PNA9" s="15"/>
      <x:c r="PNB9" s="15"/>
      <x:c r="PNC9" s="15"/>
      <x:c r="PND9" s="15"/>
      <x:c r="PNE9" s="15"/>
      <x:c r="PNF9" s="15"/>
      <x:c r="PNG9" s="15"/>
      <x:c r="PNH9" s="15"/>
      <x:c r="PNI9" s="15"/>
      <x:c r="PNJ9" s="15"/>
      <x:c r="PNK9" s="15"/>
      <x:c r="PNL9" s="15"/>
      <x:c r="PNM9" s="15"/>
      <x:c r="PNN9" s="15"/>
      <x:c r="PNO9" s="15"/>
      <x:c r="PNP9" s="15"/>
      <x:c r="PNQ9" s="15"/>
      <x:c r="PNR9" s="15"/>
      <x:c r="PNS9" s="15"/>
      <x:c r="PNT9" s="15"/>
      <x:c r="PNU9" s="15"/>
      <x:c r="PNV9" s="15"/>
      <x:c r="PNW9" s="15"/>
      <x:c r="PNX9" s="15"/>
      <x:c r="PNY9" s="15"/>
      <x:c r="PNZ9" s="15"/>
      <x:c r="POA9" s="15"/>
      <x:c r="POB9" s="15"/>
      <x:c r="POC9" s="15"/>
      <x:c r="POD9" s="15"/>
      <x:c r="POE9" s="15"/>
      <x:c r="POF9" s="15"/>
      <x:c r="POG9" s="15"/>
      <x:c r="POH9" s="15"/>
      <x:c r="POI9" s="15"/>
      <x:c r="POJ9" s="15"/>
      <x:c r="POK9" s="15"/>
      <x:c r="POL9" s="15"/>
      <x:c r="POM9" s="15"/>
      <x:c r="PON9" s="15"/>
      <x:c r="POO9" s="15"/>
      <x:c r="POP9" s="15"/>
      <x:c r="POQ9" s="15"/>
      <x:c r="POR9" s="15"/>
      <x:c r="POS9" s="15"/>
      <x:c r="POT9" s="15"/>
      <x:c r="POU9" s="15"/>
      <x:c r="POV9" s="15"/>
      <x:c r="POW9" s="15"/>
      <x:c r="POX9" s="15"/>
      <x:c r="POY9" s="15"/>
      <x:c r="POZ9" s="15"/>
      <x:c r="PPA9" s="15"/>
      <x:c r="PPB9" s="15"/>
      <x:c r="PPC9" s="15"/>
      <x:c r="PPD9" s="15"/>
      <x:c r="PPE9" s="15"/>
      <x:c r="PPF9" s="15"/>
      <x:c r="PPG9" s="15"/>
      <x:c r="PPH9" s="15"/>
      <x:c r="PPI9" s="15"/>
      <x:c r="PPJ9" s="15"/>
      <x:c r="PPK9" s="15"/>
      <x:c r="PPL9" s="15"/>
      <x:c r="PPM9" s="15"/>
      <x:c r="PPN9" s="15"/>
      <x:c r="PPO9" s="15"/>
      <x:c r="PPP9" s="15"/>
      <x:c r="PPQ9" s="15"/>
      <x:c r="PPR9" s="15"/>
      <x:c r="PPS9" s="15"/>
      <x:c r="PPT9" s="15"/>
      <x:c r="PPU9" s="15"/>
      <x:c r="PPV9" s="15"/>
      <x:c r="PPW9" s="15"/>
      <x:c r="PPX9" s="15"/>
      <x:c r="PPY9" s="15"/>
      <x:c r="PPZ9" s="15"/>
      <x:c r="PQA9" s="15"/>
      <x:c r="PQB9" s="15"/>
      <x:c r="PQC9" s="15"/>
      <x:c r="PQD9" s="15"/>
      <x:c r="PQE9" s="15"/>
      <x:c r="PQF9" s="15"/>
      <x:c r="PQG9" s="15"/>
      <x:c r="PQH9" s="15"/>
      <x:c r="PQI9" s="15"/>
      <x:c r="PQJ9" s="15"/>
      <x:c r="PQK9" s="15"/>
      <x:c r="PQL9" s="15"/>
      <x:c r="PQM9" s="15"/>
      <x:c r="PQN9" s="15"/>
      <x:c r="PQO9" s="15"/>
      <x:c r="PQP9" s="15"/>
      <x:c r="PQQ9" s="15"/>
      <x:c r="PQR9" s="15"/>
      <x:c r="PQS9" s="15"/>
      <x:c r="PQT9" s="15"/>
      <x:c r="PQU9" s="15"/>
      <x:c r="PQV9" s="15"/>
      <x:c r="PQW9" s="15"/>
      <x:c r="PQX9" s="15"/>
      <x:c r="PQY9" s="15"/>
      <x:c r="PQZ9" s="15"/>
      <x:c r="PRA9" s="15"/>
      <x:c r="PRB9" s="15"/>
      <x:c r="PRC9" s="15"/>
      <x:c r="PRD9" s="15"/>
      <x:c r="PRE9" s="15"/>
      <x:c r="PRF9" s="15"/>
      <x:c r="PRG9" s="15"/>
      <x:c r="PRH9" s="15"/>
      <x:c r="PRI9" s="15"/>
      <x:c r="PRJ9" s="15"/>
      <x:c r="PRK9" s="15"/>
      <x:c r="PRL9" s="15"/>
      <x:c r="PRM9" s="15"/>
      <x:c r="PRN9" s="15"/>
      <x:c r="PRO9" s="15"/>
      <x:c r="PRP9" s="15"/>
      <x:c r="PRQ9" s="15"/>
      <x:c r="PRR9" s="15"/>
      <x:c r="PRS9" s="15"/>
      <x:c r="PRT9" s="15"/>
      <x:c r="PRU9" s="15"/>
      <x:c r="PRV9" s="15"/>
      <x:c r="PRW9" s="15"/>
      <x:c r="PRX9" s="15"/>
      <x:c r="PRY9" s="15"/>
      <x:c r="PRZ9" s="15"/>
      <x:c r="PSA9" s="15"/>
      <x:c r="PSB9" s="15"/>
      <x:c r="PSC9" s="15"/>
      <x:c r="PSD9" s="15"/>
      <x:c r="PSE9" s="15"/>
      <x:c r="PSF9" s="15"/>
      <x:c r="PSG9" s="15"/>
      <x:c r="PSH9" s="15"/>
      <x:c r="PSI9" s="15"/>
      <x:c r="PSJ9" s="15"/>
      <x:c r="PSK9" s="15"/>
      <x:c r="PSL9" s="15"/>
      <x:c r="PSM9" s="15"/>
      <x:c r="PSN9" s="15"/>
      <x:c r="PSO9" s="15"/>
      <x:c r="PSP9" s="15"/>
      <x:c r="PSQ9" s="15"/>
      <x:c r="PSR9" s="15"/>
      <x:c r="PSS9" s="15"/>
      <x:c r="PST9" s="15"/>
      <x:c r="PSU9" s="15"/>
      <x:c r="PSV9" s="15"/>
      <x:c r="PSW9" s="15"/>
      <x:c r="PSX9" s="15"/>
      <x:c r="PSY9" s="15"/>
      <x:c r="PSZ9" s="15"/>
      <x:c r="PTA9" s="15"/>
      <x:c r="PTB9" s="15"/>
      <x:c r="PTC9" s="15"/>
      <x:c r="PTD9" s="15"/>
      <x:c r="PTE9" s="15"/>
      <x:c r="PTF9" s="15"/>
      <x:c r="PTG9" s="15"/>
      <x:c r="PTH9" s="15"/>
      <x:c r="PTI9" s="15"/>
      <x:c r="PTJ9" s="15"/>
      <x:c r="PTK9" s="15"/>
      <x:c r="PTL9" s="15"/>
      <x:c r="PTM9" s="15"/>
      <x:c r="PTN9" s="15"/>
      <x:c r="PTO9" s="15"/>
      <x:c r="PTP9" s="15"/>
      <x:c r="PTQ9" s="15"/>
      <x:c r="PTR9" s="15"/>
      <x:c r="PTS9" s="15"/>
      <x:c r="PTT9" s="15"/>
      <x:c r="PTU9" s="15"/>
      <x:c r="PTV9" s="15"/>
      <x:c r="PTW9" s="15"/>
      <x:c r="PTX9" s="15"/>
      <x:c r="PTY9" s="15"/>
      <x:c r="PTZ9" s="15"/>
      <x:c r="PUA9" s="15"/>
      <x:c r="PUB9" s="15"/>
      <x:c r="PUC9" s="15"/>
      <x:c r="PUD9" s="15"/>
      <x:c r="PUE9" s="15"/>
      <x:c r="PUF9" s="15"/>
      <x:c r="PUG9" s="15"/>
      <x:c r="PUH9" s="15"/>
      <x:c r="PUI9" s="15"/>
      <x:c r="PUJ9" s="15"/>
      <x:c r="PUK9" s="15"/>
      <x:c r="PUL9" s="15"/>
      <x:c r="PUM9" s="15"/>
      <x:c r="PUN9" s="15"/>
      <x:c r="PUO9" s="15"/>
      <x:c r="PUP9" s="15"/>
      <x:c r="PUQ9" s="15"/>
      <x:c r="PUR9" s="15"/>
      <x:c r="PUS9" s="15"/>
      <x:c r="PUT9" s="15"/>
      <x:c r="PUU9" s="15"/>
      <x:c r="PUV9" s="15"/>
      <x:c r="PUW9" s="15"/>
      <x:c r="PUX9" s="15"/>
      <x:c r="PUY9" s="15"/>
      <x:c r="PUZ9" s="15"/>
      <x:c r="PVA9" s="15"/>
      <x:c r="PVB9" s="15"/>
      <x:c r="PVC9" s="15"/>
      <x:c r="PVD9" s="15"/>
      <x:c r="PVE9" s="15"/>
      <x:c r="PVF9" s="15"/>
      <x:c r="PVG9" s="15"/>
      <x:c r="PVH9" s="15"/>
      <x:c r="PVI9" s="15"/>
      <x:c r="PVJ9" s="15"/>
      <x:c r="PVK9" s="15"/>
      <x:c r="PVL9" s="15"/>
      <x:c r="PVM9" s="15"/>
      <x:c r="PVN9" s="15"/>
      <x:c r="PVO9" s="15"/>
      <x:c r="PVP9" s="15"/>
      <x:c r="PVQ9" s="15"/>
      <x:c r="PVR9" s="15"/>
      <x:c r="PVS9" s="15"/>
      <x:c r="PVT9" s="15"/>
      <x:c r="PVU9" s="15"/>
      <x:c r="PVV9" s="15"/>
      <x:c r="PVW9" s="15"/>
      <x:c r="PVX9" s="15"/>
      <x:c r="PVY9" s="15"/>
      <x:c r="PVZ9" s="15"/>
      <x:c r="PWA9" s="15"/>
      <x:c r="PWB9" s="15"/>
      <x:c r="PWC9" s="15"/>
      <x:c r="PWD9" s="15"/>
      <x:c r="PWE9" s="15"/>
      <x:c r="PWF9" s="15"/>
      <x:c r="PWG9" s="15"/>
      <x:c r="PWH9" s="15"/>
      <x:c r="PWI9" s="15"/>
      <x:c r="PWJ9" s="15"/>
      <x:c r="PWK9" s="15"/>
      <x:c r="PWL9" s="15"/>
      <x:c r="PWM9" s="15"/>
      <x:c r="PWN9" s="15"/>
      <x:c r="PWO9" s="15"/>
      <x:c r="PWP9" s="15"/>
      <x:c r="PWQ9" s="15"/>
      <x:c r="PWR9" s="15"/>
      <x:c r="PWS9" s="15"/>
      <x:c r="PWT9" s="15"/>
      <x:c r="PWU9" s="15"/>
      <x:c r="PWV9" s="15"/>
      <x:c r="PWW9" s="15"/>
      <x:c r="PWX9" s="15"/>
      <x:c r="PWY9" s="15"/>
      <x:c r="PWZ9" s="15"/>
      <x:c r="PXA9" s="15"/>
      <x:c r="PXB9" s="15"/>
      <x:c r="PXC9" s="15"/>
      <x:c r="PXD9" s="15"/>
      <x:c r="PXE9" s="15"/>
      <x:c r="PXF9" s="15"/>
      <x:c r="PXG9" s="15"/>
      <x:c r="PXH9" s="15"/>
      <x:c r="PXI9" s="15"/>
      <x:c r="PXJ9" s="15"/>
      <x:c r="PXK9" s="15"/>
      <x:c r="PXL9" s="15"/>
      <x:c r="PXM9" s="15"/>
      <x:c r="PXN9" s="15"/>
      <x:c r="PXO9" s="15"/>
      <x:c r="PXP9" s="15"/>
      <x:c r="PXQ9" s="15"/>
      <x:c r="PXR9" s="15"/>
      <x:c r="PXS9" s="15"/>
      <x:c r="PXT9" s="15"/>
      <x:c r="PXU9" s="15"/>
      <x:c r="PXV9" s="15"/>
      <x:c r="PXW9" s="15"/>
      <x:c r="PXX9" s="15"/>
      <x:c r="PXY9" s="15"/>
      <x:c r="PXZ9" s="15"/>
      <x:c r="PYA9" s="15"/>
      <x:c r="PYB9" s="15"/>
      <x:c r="PYC9" s="15"/>
      <x:c r="PYD9" s="15"/>
      <x:c r="PYE9" s="15"/>
      <x:c r="PYF9" s="15"/>
      <x:c r="PYG9" s="15"/>
      <x:c r="PYH9" s="15"/>
      <x:c r="PYI9" s="15"/>
      <x:c r="PYJ9" s="15"/>
      <x:c r="PYK9" s="15"/>
      <x:c r="PYL9" s="15"/>
      <x:c r="PYM9" s="15"/>
      <x:c r="PYN9" s="15"/>
      <x:c r="PYO9" s="15"/>
      <x:c r="PYP9" s="15"/>
      <x:c r="PYQ9" s="15"/>
      <x:c r="PYR9" s="15"/>
      <x:c r="PYS9" s="15"/>
      <x:c r="PYT9" s="15"/>
      <x:c r="PYU9" s="15"/>
      <x:c r="PYV9" s="15"/>
      <x:c r="PYW9" s="15"/>
      <x:c r="PYX9" s="15"/>
      <x:c r="PYY9" s="15"/>
      <x:c r="PYZ9" s="15"/>
      <x:c r="PZA9" s="15"/>
      <x:c r="PZB9" s="15"/>
      <x:c r="PZC9" s="15"/>
      <x:c r="PZD9" s="15"/>
      <x:c r="PZE9" s="15"/>
      <x:c r="PZF9" s="15"/>
      <x:c r="PZG9" s="15"/>
      <x:c r="PZH9" s="15"/>
      <x:c r="PZI9" s="15"/>
      <x:c r="PZJ9" s="15"/>
      <x:c r="PZK9" s="15"/>
      <x:c r="PZL9" s="15"/>
      <x:c r="PZM9" s="15"/>
      <x:c r="PZN9" s="15"/>
      <x:c r="PZO9" s="15"/>
      <x:c r="PZP9" s="15"/>
      <x:c r="PZQ9" s="15"/>
      <x:c r="PZR9" s="15"/>
      <x:c r="PZS9" s="15"/>
      <x:c r="PZT9" s="15"/>
      <x:c r="PZU9" s="15"/>
      <x:c r="PZV9" s="15"/>
      <x:c r="PZW9" s="15"/>
      <x:c r="PZX9" s="15"/>
      <x:c r="PZY9" s="15"/>
      <x:c r="PZZ9" s="15"/>
      <x:c r="QAA9" s="15"/>
      <x:c r="QAB9" s="15"/>
      <x:c r="QAC9" s="15"/>
      <x:c r="QAD9" s="15"/>
      <x:c r="QAE9" s="15"/>
      <x:c r="QAF9" s="15"/>
      <x:c r="QAG9" s="15"/>
      <x:c r="QAH9" s="15"/>
      <x:c r="QAI9" s="15"/>
      <x:c r="QAJ9" s="15"/>
      <x:c r="QAK9" s="15"/>
      <x:c r="QAL9" s="15"/>
      <x:c r="QAM9" s="15"/>
      <x:c r="QAN9" s="15"/>
      <x:c r="QAO9" s="15"/>
      <x:c r="QAP9" s="15"/>
      <x:c r="QAQ9" s="15"/>
      <x:c r="QAR9" s="15"/>
      <x:c r="QAS9" s="15"/>
      <x:c r="QAT9" s="15"/>
      <x:c r="QAU9" s="15"/>
      <x:c r="QAV9" s="15"/>
      <x:c r="QAW9" s="15"/>
      <x:c r="QAX9" s="15"/>
      <x:c r="QAY9" s="15"/>
      <x:c r="QAZ9" s="15"/>
      <x:c r="QBA9" s="15"/>
      <x:c r="QBB9" s="15"/>
      <x:c r="QBC9" s="15"/>
      <x:c r="QBD9" s="15"/>
      <x:c r="QBE9" s="15"/>
      <x:c r="QBF9" s="15"/>
      <x:c r="QBG9" s="15"/>
      <x:c r="QBH9" s="15"/>
      <x:c r="QBI9" s="15"/>
      <x:c r="QBJ9" s="15"/>
      <x:c r="QBK9" s="15"/>
      <x:c r="QBL9" s="15"/>
      <x:c r="QBM9" s="15"/>
      <x:c r="QBN9" s="15"/>
      <x:c r="QBO9" s="15"/>
      <x:c r="QBP9" s="15"/>
      <x:c r="QBQ9" s="15"/>
      <x:c r="QBR9" s="15"/>
      <x:c r="QBS9" s="15"/>
      <x:c r="QBT9" s="15"/>
      <x:c r="QBU9" s="15"/>
      <x:c r="QBV9" s="15"/>
      <x:c r="QBW9" s="15"/>
      <x:c r="QBX9" s="15"/>
      <x:c r="QBY9" s="15"/>
      <x:c r="QBZ9" s="15"/>
      <x:c r="QCA9" s="15"/>
      <x:c r="QCB9" s="15"/>
      <x:c r="QCC9" s="15"/>
      <x:c r="QCD9" s="15"/>
      <x:c r="QCE9" s="15"/>
      <x:c r="QCF9" s="15"/>
      <x:c r="QCG9" s="15"/>
      <x:c r="QCH9" s="15"/>
      <x:c r="QCI9" s="15"/>
      <x:c r="QCJ9" s="15"/>
      <x:c r="QCK9" s="15"/>
      <x:c r="QCL9" s="15"/>
      <x:c r="QCM9" s="15"/>
      <x:c r="QCN9" s="15"/>
      <x:c r="QCO9" s="15"/>
      <x:c r="QCP9" s="15"/>
      <x:c r="QCQ9" s="15"/>
      <x:c r="QCR9" s="15"/>
      <x:c r="QCS9" s="15"/>
      <x:c r="QCT9" s="15"/>
      <x:c r="QCU9" s="15"/>
      <x:c r="QCV9" s="15"/>
      <x:c r="QCW9" s="15"/>
      <x:c r="QCX9" s="15"/>
      <x:c r="QCY9" s="15"/>
      <x:c r="QCZ9" s="15"/>
      <x:c r="QDA9" s="15"/>
      <x:c r="QDB9" s="15"/>
      <x:c r="QDC9" s="15"/>
      <x:c r="QDD9" s="15"/>
      <x:c r="QDE9" s="15"/>
      <x:c r="QDF9" s="15"/>
      <x:c r="QDG9" s="15"/>
      <x:c r="QDH9" s="15"/>
      <x:c r="QDI9" s="15"/>
      <x:c r="QDJ9" s="15"/>
      <x:c r="QDK9" s="15"/>
      <x:c r="QDL9" s="15"/>
      <x:c r="QDM9" s="15"/>
      <x:c r="QDN9" s="15"/>
      <x:c r="QDO9" s="15"/>
      <x:c r="QDP9" s="15"/>
      <x:c r="QDQ9" s="15"/>
      <x:c r="QDR9" s="15"/>
      <x:c r="QDS9" s="15"/>
      <x:c r="QDT9" s="15"/>
      <x:c r="QDU9" s="15"/>
      <x:c r="QDV9" s="15"/>
      <x:c r="QDW9" s="15"/>
      <x:c r="QDX9" s="15"/>
      <x:c r="QDY9" s="15"/>
      <x:c r="QDZ9" s="15"/>
      <x:c r="QEA9" s="15"/>
      <x:c r="QEB9" s="15"/>
      <x:c r="QEC9" s="15"/>
      <x:c r="QED9" s="15"/>
      <x:c r="QEE9" s="15"/>
      <x:c r="QEF9" s="15"/>
      <x:c r="QEG9" s="15"/>
      <x:c r="QEH9" s="15"/>
      <x:c r="QEI9" s="15"/>
      <x:c r="QEJ9" s="15"/>
      <x:c r="QEK9" s="15"/>
      <x:c r="QEL9" s="15"/>
      <x:c r="QEM9" s="15"/>
      <x:c r="QEN9" s="15"/>
      <x:c r="QEO9" s="15"/>
      <x:c r="QEP9" s="15"/>
      <x:c r="QEQ9" s="15"/>
      <x:c r="QER9" s="15"/>
      <x:c r="QES9" s="15"/>
      <x:c r="QET9" s="15"/>
      <x:c r="QEU9" s="15"/>
      <x:c r="QEV9" s="15"/>
      <x:c r="QEW9" s="15"/>
      <x:c r="QEX9" s="15"/>
      <x:c r="QEY9" s="15"/>
      <x:c r="QEZ9" s="15"/>
      <x:c r="QFA9" s="15"/>
      <x:c r="QFB9" s="15"/>
      <x:c r="QFC9" s="15"/>
      <x:c r="QFD9" s="15"/>
      <x:c r="QFE9" s="15"/>
      <x:c r="QFF9" s="15"/>
      <x:c r="QFG9" s="15"/>
      <x:c r="QFH9" s="15"/>
      <x:c r="QFI9" s="15"/>
      <x:c r="QFJ9" s="15"/>
      <x:c r="QFK9" s="15"/>
      <x:c r="QFL9" s="15"/>
      <x:c r="QFM9" s="15"/>
      <x:c r="QFN9" s="15"/>
      <x:c r="QFO9" s="15"/>
      <x:c r="QFP9" s="15"/>
      <x:c r="QFQ9" s="15"/>
      <x:c r="QFR9" s="15"/>
      <x:c r="QFS9" s="15"/>
      <x:c r="QFT9" s="15"/>
      <x:c r="QFU9" s="15"/>
      <x:c r="QFV9" s="15"/>
      <x:c r="QFW9" s="15"/>
      <x:c r="QFX9" s="15"/>
      <x:c r="QFY9" s="15"/>
      <x:c r="QFZ9" s="15"/>
      <x:c r="QGA9" s="15"/>
      <x:c r="QGB9" s="15"/>
      <x:c r="QGC9" s="15"/>
      <x:c r="QGD9" s="15"/>
      <x:c r="QGE9" s="15"/>
      <x:c r="QGF9" s="15"/>
      <x:c r="QGG9" s="15"/>
      <x:c r="QGH9" s="15"/>
      <x:c r="QGI9" s="15"/>
      <x:c r="QGJ9" s="15"/>
      <x:c r="QGK9" s="15"/>
      <x:c r="QGL9" s="15"/>
      <x:c r="QGM9" s="15"/>
      <x:c r="QGN9" s="15"/>
      <x:c r="QGO9" s="15"/>
      <x:c r="QGP9" s="15"/>
      <x:c r="QGQ9" s="15"/>
      <x:c r="QGR9" s="15"/>
      <x:c r="QGS9" s="15"/>
      <x:c r="QGT9" s="15"/>
      <x:c r="QGU9" s="15"/>
      <x:c r="QGV9" s="15"/>
      <x:c r="QGW9" s="15"/>
      <x:c r="QGX9" s="15"/>
      <x:c r="QGY9" s="15"/>
      <x:c r="QGZ9" s="15"/>
      <x:c r="QHA9" s="15"/>
      <x:c r="QHB9" s="15"/>
      <x:c r="QHC9" s="15"/>
      <x:c r="QHD9" s="15"/>
      <x:c r="QHE9" s="15"/>
      <x:c r="QHF9" s="15"/>
      <x:c r="QHG9" s="15"/>
      <x:c r="QHH9" s="15"/>
      <x:c r="QHI9" s="15"/>
      <x:c r="QHJ9" s="15"/>
      <x:c r="QHK9" s="15"/>
      <x:c r="QHL9" s="15"/>
      <x:c r="QHM9" s="15"/>
      <x:c r="QHN9" s="15"/>
      <x:c r="QHO9" s="15"/>
      <x:c r="QHP9" s="15"/>
      <x:c r="QHQ9" s="15"/>
      <x:c r="QHR9" s="15"/>
      <x:c r="QHS9" s="15"/>
      <x:c r="QHT9" s="15"/>
      <x:c r="QHU9" s="15"/>
      <x:c r="QHV9" s="15"/>
      <x:c r="QHW9" s="15"/>
      <x:c r="QHX9" s="15"/>
      <x:c r="QHY9" s="15"/>
      <x:c r="QHZ9" s="15"/>
      <x:c r="QIA9" s="15"/>
      <x:c r="QIB9" s="15"/>
      <x:c r="QIC9" s="15"/>
      <x:c r="QID9" s="15"/>
      <x:c r="QIE9" s="15"/>
      <x:c r="QIF9" s="15"/>
      <x:c r="QIG9" s="15"/>
      <x:c r="QIH9" s="15"/>
      <x:c r="QII9" s="15"/>
      <x:c r="QIJ9" s="15"/>
      <x:c r="QIK9" s="15"/>
      <x:c r="QIL9" s="15"/>
      <x:c r="QIM9" s="15"/>
      <x:c r="QIN9" s="15"/>
      <x:c r="QIO9" s="15"/>
      <x:c r="QIP9" s="15"/>
      <x:c r="QIQ9" s="15"/>
      <x:c r="QIR9" s="15"/>
      <x:c r="QIS9" s="15"/>
      <x:c r="QIT9" s="15"/>
      <x:c r="QIU9" s="15"/>
      <x:c r="QIV9" s="15"/>
      <x:c r="QIW9" s="15"/>
      <x:c r="QIX9" s="15"/>
      <x:c r="QIY9" s="15"/>
      <x:c r="QIZ9" s="15"/>
      <x:c r="QJA9" s="15"/>
      <x:c r="QJB9" s="15"/>
      <x:c r="QJC9" s="15"/>
      <x:c r="QJD9" s="15"/>
      <x:c r="QJE9" s="15"/>
      <x:c r="QJF9" s="15"/>
      <x:c r="QJG9" s="15"/>
      <x:c r="QJH9" s="15"/>
      <x:c r="QJI9" s="15"/>
      <x:c r="QJJ9" s="15"/>
      <x:c r="QJK9" s="15"/>
      <x:c r="QJL9" s="15"/>
      <x:c r="QJM9" s="15"/>
      <x:c r="QJN9" s="15"/>
      <x:c r="QJO9" s="15"/>
      <x:c r="QJP9" s="15"/>
      <x:c r="QJQ9" s="15"/>
      <x:c r="QJR9" s="15"/>
      <x:c r="QJS9" s="15"/>
      <x:c r="QJT9" s="15"/>
      <x:c r="QJU9" s="15"/>
      <x:c r="QJV9" s="15"/>
      <x:c r="QJW9" s="15"/>
      <x:c r="QJX9" s="15"/>
      <x:c r="QJY9" s="15"/>
      <x:c r="QJZ9" s="15"/>
      <x:c r="QKA9" s="15"/>
      <x:c r="QKB9" s="15"/>
      <x:c r="QKC9" s="15"/>
      <x:c r="QKD9" s="15"/>
      <x:c r="QKE9" s="15"/>
      <x:c r="QKF9" s="15"/>
      <x:c r="QKG9" s="15"/>
      <x:c r="QKH9" s="15"/>
      <x:c r="QKI9" s="15"/>
      <x:c r="QKJ9" s="15"/>
      <x:c r="QKK9" s="15"/>
      <x:c r="QKL9" s="15"/>
      <x:c r="QKM9" s="15"/>
      <x:c r="QKN9" s="15"/>
      <x:c r="QKO9" s="15"/>
      <x:c r="QKP9" s="15"/>
      <x:c r="QKQ9" s="15"/>
      <x:c r="QKR9" s="15"/>
      <x:c r="QKS9" s="15"/>
      <x:c r="QKT9" s="15"/>
      <x:c r="QKU9" s="15"/>
      <x:c r="QKV9" s="15"/>
      <x:c r="QKW9" s="15"/>
      <x:c r="QKX9" s="15"/>
      <x:c r="QKY9" s="15"/>
      <x:c r="QKZ9" s="15"/>
      <x:c r="QLA9" s="15"/>
      <x:c r="QLB9" s="15"/>
      <x:c r="QLC9" s="15"/>
      <x:c r="QLD9" s="15"/>
      <x:c r="QLE9" s="15"/>
      <x:c r="QLF9" s="15"/>
      <x:c r="QLG9" s="15"/>
      <x:c r="QLH9" s="15"/>
      <x:c r="QLI9" s="15"/>
      <x:c r="QLJ9" s="15"/>
      <x:c r="QLK9" s="15"/>
      <x:c r="QLL9" s="15"/>
      <x:c r="QLM9" s="15"/>
      <x:c r="QLN9" s="15"/>
      <x:c r="QLO9" s="15"/>
      <x:c r="QLP9" s="15"/>
      <x:c r="QLQ9" s="15"/>
      <x:c r="QLR9" s="15"/>
      <x:c r="QLS9" s="15"/>
      <x:c r="QLT9" s="15"/>
      <x:c r="QLU9" s="15"/>
      <x:c r="QLV9" s="15"/>
      <x:c r="QLW9" s="15"/>
      <x:c r="QLX9" s="15"/>
      <x:c r="QLY9" s="15"/>
      <x:c r="QLZ9" s="15"/>
      <x:c r="QMA9" s="15"/>
      <x:c r="QMB9" s="15"/>
      <x:c r="QMC9" s="15"/>
      <x:c r="QMD9" s="15"/>
      <x:c r="QME9" s="15"/>
      <x:c r="QMF9" s="15"/>
      <x:c r="QMG9" s="15"/>
      <x:c r="QMH9" s="15"/>
      <x:c r="QMI9" s="15"/>
      <x:c r="QMJ9" s="15"/>
      <x:c r="QMK9" s="15"/>
      <x:c r="QML9" s="15"/>
      <x:c r="QMM9" s="15"/>
      <x:c r="QMN9" s="15"/>
      <x:c r="QMO9" s="15"/>
      <x:c r="QMP9" s="15"/>
      <x:c r="QMQ9" s="15"/>
      <x:c r="QMR9" s="15"/>
      <x:c r="QMS9" s="15"/>
      <x:c r="QMT9" s="15"/>
      <x:c r="QMU9" s="15"/>
      <x:c r="QMV9" s="15"/>
      <x:c r="QMW9" s="15"/>
      <x:c r="QMX9" s="15"/>
      <x:c r="QMY9" s="15"/>
      <x:c r="QMZ9" s="15"/>
      <x:c r="QNA9" s="15"/>
      <x:c r="QNB9" s="15"/>
      <x:c r="QNC9" s="15"/>
      <x:c r="QND9" s="15"/>
      <x:c r="QNE9" s="15"/>
      <x:c r="QNF9" s="15"/>
      <x:c r="QNG9" s="15"/>
      <x:c r="QNH9" s="15"/>
      <x:c r="QNI9" s="15"/>
      <x:c r="QNJ9" s="15"/>
      <x:c r="QNK9" s="15"/>
      <x:c r="QNL9" s="15"/>
      <x:c r="QNM9" s="15"/>
      <x:c r="QNN9" s="15"/>
      <x:c r="QNO9" s="15"/>
      <x:c r="QNP9" s="15"/>
      <x:c r="QNQ9" s="15"/>
      <x:c r="QNR9" s="15"/>
      <x:c r="QNS9" s="15"/>
      <x:c r="QNT9" s="15"/>
      <x:c r="QNU9" s="15"/>
      <x:c r="QNV9" s="15"/>
      <x:c r="QNW9" s="15"/>
      <x:c r="QNX9" s="15"/>
      <x:c r="QNY9" s="15"/>
      <x:c r="QNZ9" s="15"/>
      <x:c r="QOA9" s="15"/>
      <x:c r="QOB9" s="15"/>
      <x:c r="QOC9" s="15"/>
      <x:c r="QOD9" s="15"/>
      <x:c r="QOE9" s="15"/>
      <x:c r="QOF9" s="15"/>
      <x:c r="QOG9" s="15"/>
      <x:c r="QOH9" s="15"/>
      <x:c r="QOI9" s="15"/>
      <x:c r="QOJ9" s="15"/>
      <x:c r="QOK9" s="15"/>
      <x:c r="QOL9" s="15"/>
      <x:c r="QOM9" s="15"/>
      <x:c r="QON9" s="15"/>
      <x:c r="QOO9" s="15"/>
      <x:c r="QOP9" s="15"/>
      <x:c r="QOQ9" s="15"/>
      <x:c r="QOR9" s="15"/>
      <x:c r="QOS9" s="15"/>
      <x:c r="QOT9" s="15"/>
      <x:c r="QOU9" s="15"/>
      <x:c r="QOV9" s="15"/>
      <x:c r="QOW9" s="15"/>
      <x:c r="QOX9" s="15"/>
      <x:c r="QOY9" s="15"/>
      <x:c r="QOZ9" s="15"/>
      <x:c r="QPA9" s="15"/>
      <x:c r="QPB9" s="15"/>
      <x:c r="QPC9" s="15"/>
      <x:c r="QPD9" s="15"/>
      <x:c r="QPE9" s="15"/>
      <x:c r="QPF9" s="15"/>
      <x:c r="QPG9" s="15"/>
      <x:c r="QPH9" s="15"/>
      <x:c r="QPI9" s="15"/>
      <x:c r="QPJ9" s="15"/>
      <x:c r="QPK9" s="15"/>
      <x:c r="QPL9" s="15"/>
      <x:c r="QPM9" s="15"/>
      <x:c r="QPN9" s="15"/>
      <x:c r="QPO9" s="15"/>
      <x:c r="QPP9" s="15"/>
      <x:c r="QPQ9" s="15"/>
      <x:c r="QPR9" s="15"/>
      <x:c r="QPS9" s="15"/>
      <x:c r="QPT9" s="15"/>
      <x:c r="QPU9" s="15"/>
      <x:c r="QPV9" s="15"/>
      <x:c r="QPW9" s="15"/>
      <x:c r="QPX9" s="15"/>
      <x:c r="QPY9" s="15"/>
      <x:c r="QPZ9" s="15"/>
      <x:c r="QQA9" s="15"/>
      <x:c r="QQB9" s="15"/>
      <x:c r="QQC9" s="15"/>
      <x:c r="QQD9" s="15"/>
      <x:c r="QQE9" s="15"/>
      <x:c r="QQF9" s="15"/>
      <x:c r="QQG9" s="15"/>
      <x:c r="QQH9" s="15"/>
      <x:c r="QQI9" s="15"/>
      <x:c r="QQJ9" s="15"/>
      <x:c r="QQK9" s="15"/>
      <x:c r="QQL9" s="15"/>
      <x:c r="QQM9" s="15"/>
      <x:c r="QQN9" s="15"/>
      <x:c r="QQO9" s="15"/>
      <x:c r="QQP9" s="15"/>
      <x:c r="QQQ9" s="15"/>
      <x:c r="QQR9" s="15"/>
      <x:c r="QQS9" s="15"/>
      <x:c r="QQT9" s="15"/>
      <x:c r="QQU9" s="15"/>
      <x:c r="QQV9" s="15"/>
      <x:c r="QQW9" s="15"/>
      <x:c r="QQX9" s="15"/>
      <x:c r="QQY9" s="15"/>
      <x:c r="QQZ9" s="15"/>
      <x:c r="QRA9" s="15"/>
      <x:c r="QRB9" s="15"/>
      <x:c r="QRC9" s="15"/>
      <x:c r="QRD9" s="15"/>
      <x:c r="QRE9" s="15"/>
      <x:c r="QRF9" s="15"/>
      <x:c r="QRG9" s="15"/>
      <x:c r="QRH9" s="15"/>
      <x:c r="QRI9" s="15"/>
      <x:c r="QRJ9" s="15"/>
      <x:c r="QRK9" s="15"/>
      <x:c r="QRL9" s="15"/>
      <x:c r="QRM9" s="15"/>
      <x:c r="QRN9" s="15"/>
      <x:c r="QRO9" s="15"/>
      <x:c r="QRP9" s="15"/>
      <x:c r="QRQ9" s="15"/>
      <x:c r="QRR9" s="15"/>
      <x:c r="QRS9" s="15"/>
      <x:c r="QRT9" s="15"/>
      <x:c r="QRU9" s="15"/>
      <x:c r="QRV9" s="15"/>
      <x:c r="QRW9" s="15"/>
      <x:c r="QRX9" s="15"/>
      <x:c r="QRY9" s="15"/>
      <x:c r="QRZ9" s="15"/>
      <x:c r="QSA9" s="15"/>
      <x:c r="QSB9" s="15"/>
      <x:c r="QSC9" s="15"/>
      <x:c r="QSD9" s="15"/>
      <x:c r="QSE9" s="15"/>
      <x:c r="QSF9" s="15"/>
      <x:c r="QSG9" s="15"/>
      <x:c r="QSH9" s="15"/>
      <x:c r="QSI9" s="15"/>
      <x:c r="QSJ9" s="15"/>
      <x:c r="QSK9" s="15"/>
      <x:c r="QSL9" s="15"/>
      <x:c r="QSM9" s="15"/>
      <x:c r="QSN9" s="15"/>
      <x:c r="QSO9" s="15"/>
      <x:c r="QSP9" s="15"/>
      <x:c r="QSQ9" s="15"/>
      <x:c r="QSR9" s="15"/>
      <x:c r="QSS9" s="15"/>
      <x:c r="QST9" s="15"/>
      <x:c r="QSU9" s="15"/>
      <x:c r="QSV9" s="15"/>
      <x:c r="QSW9" s="15"/>
      <x:c r="QSX9" s="15"/>
      <x:c r="QSY9" s="15"/>
      <x:c r="QSZ9" s="15"/>
      <x:c r="QTA9" s="15"/>
      <x:c r="QTB9" s="15"/>
      <x:c r="QTC9" s="15"/>
      <x:c r="QTD9" s="15"/>
      <x:c r="QTE9" s="15"/>
      <x:c r="QTF9" s="15"/>
      <x:c r="QTG9" s="15"/>
      <x:c r="QTH9" s="15"/>
      <x:c r="QTI9" s="15"/>
      <x:c r="QTJ9" s="15"/>
      <x:c r="QTK9" s="15"/>
      <x:c r="QTL9" s="15"/>
      <x:c r="QTM9" s="15"/>
      <x:c r="QTN9" s="15"/>
      <x:c r="QTO9" s="15"/>
      <x:c r="QTP9" s="15"/>
      <x:c r="QTQ9" s="15"/>
      <x:c r="QTR9" s="15"/>
      <x:c r="QTS9" s="15"/>
      <x:c r="QTT9" s="15"/>
      <x:c r="QTU9" s="15"/>
      <x:c r="QTV9" s="15"/>
      <x:c r="QTW9" s="15"/>
      <x:c r="QTX9" s="15"/>
      <x:c r="QTY9" s="15"/>
      <x:c r="QTZ9" s="15"/>
      <x:c r="QUA9" s="15"/>
      <x:c r="QUB9" s="15"/>
      <x:c r="QUC9" s="15"/>
      <x:c r="QUD9" s="15"/>
      <x:c r="QUE9" s="15"/>
      <x:c r="QUF9" s="15"/>
      <x:c r="QUG9" s="15"/>
      <x:c r="QUH9" s="15"/>
      <x:c r="QUI9" s="15"/>
      <x:c r="QUJ9" s="15"/>
      <x:c r="QUK9" s="15"/>
      <x:c r="QUL9" s="15"/>
      <x:c r="QUM9" s="15"/>
      <x:c r="QUN9" s="15"/>
      <x:c r="QUO9" s="15"/>
      <x:c r="QUP9" s="15"/>
      <x:c r="QUQ9" s="15"/>
      <x:c r="QUR9" s="15"/>
      <x:c r="QUS9" s="15"/>
      <x:c r="QUT9" s="15"/>
      <x:c r="QUU9" s="15"/>
      <x:c r="QUV9" s="15"/>
      <x:c r="QUW9" s="15"/>
      <x:c r="QUX9" s="15"/>
      <x:c r="QUY9" s="15"/>
      <x:c r="QUZ9" s="15"/>
      <x:c r="QVA9" s="15"/>
      <x:c r="QVB9" s="15"/>
      <x:c r="QVC9" s="15"/>
      <x:c r="QVD9" s="15"/>
      <x:c r="QVE9" s="15"/>
      <x:c r="QVF9" s="15"/>
      <x:c r="QVG9" s="15"/>
      <x:c r="QVH9" s="15"/>
      <x:c r="QVI9" s="15"/>
      <x:c r="QVJ9" s="15"/>
      <x:c r="QVK9" s="15"/>
      <x:c r="QVL9" s="15"/>
      <x:c r="QVM9" s="15"/>
      <x:c r="QVN9" s="15"/>
      <x:c r="QVO9" s="15"/>
      <x:c r="QVP9" s="15"/>
      <x:c r="QVQ9" s="15"/>
      <x:c r="QVR9" s="15"/>
      <x:c r="QVS9" s="15"/>
      <x:c r="QVT9" s="15"/>
      <x:c r="QVU9" s="15"/>
      <x:c r="QVV9" s="15"/>
      <x:c r="QVW9" s="15"/>
      <x:c r="QVX9" s="15"/>
      <x:c r="QVY9" s="15"/>
      <x:c r="QVZ9" s="15"/>
      <x:c r="QWA9" s="15"/>
      <x:c r="QWB9" s="15"/>
      <x:c r="QWC9" s="15"/>
      <x:c r="QWD9" s="15"/>
      <x:c r="QWE9" s="15"/>
      <x:c r="QWF9" s="15"/>
      <x:c r="QWG9" s="15"/>
      <x:c r="QWH9" s="15"/>
      <x:c r="QWI9" s="15"/>
      <x:c r="QWJ9" s="15"/>
      <x:c r="QWK9" s="15"/>
      <x:c r="QWL9" s="15"/>
      <x:c r="QWM9" s="15"/>
      <x:c r="QWN9" s="15"/>
      <x:c r="QWO9" s="15"/>
      <x:c r="QWP9" s="15"/>
      <x:c r="QWQ9" s="15"/>
      <x:c r="QWR9" s="15"/>
      <x:c r="QWS9" s="15"/>
      <x:c r="QWT9" s="15"/>
      <x:c r="QWU9" s="15"/>
      <x:c r="QWV9" s="15"/>
      <x:c r="QWW9" s="15"/>
      <x:c r="QWX9" s="15"/>
      <x:c r="QWY9" s="15"/>
      <x:c r="QWZ9" s="15"/>
      <x:c r="QXA9" s="15"/>
      <x:c r="QXB9" s="15"/>
      <x:c r="QXC9" s="15"/>
      <x:c r="QXD9" s="15"/>
      <x:c r="QXE9" s="15"/>
      <x:c r="QXF9" s="15"/>
      <x:c r="QXG9" s="15"/>
      <x:c r="QXH9" s="15"/>
      <x:c r="QXI9" s="15"/>
      <x:c r="QXJ9" s="15"/>
      <x:c r="QXK9" s="15"/>
      <x:c r="QXL9" s="15"/>
      <x:c r="QXM9" s="15"/>
      <x:c r="QXN9" s="15"/>
      <x:c r="QXO9" s="15"/>
      <x:c r="QXP9" s="15"/>
      <x:c r="QXQ9" s="15"/>
      <x:c r="QXR9" s="15"/>
      <x:c r="QXS9" s="15"/>
      <x:c r="QXT9" s="15"/>
      <x:c r="QXU9" s="15"/>
      <x:c r="QXV9" s="15"/>
      <x:c r="QXW9" s="15"/>
      <x:c r="QXX9" s="15"/>
      <x:c r="QXY9" s="15"/>
      <x:c r="QXZ9" s="15"/>
      <x:c r="QYA9" s="15"/>
      <x:c r="QYB9" s="15"/>
      <x:c r="QYC9" s="15"/>
      <x:c r="QYD9" s="15"/>
      <x:c r="QYE9" s="15"/>
      <x:c r="QYF9" s="15"/>
      <x:c r="QYG9" s="15"/>
      <x:c r="QYH9" s="15"/>
      <x:c r="QYI9" s="15"/>
      <x:c r="QYJ9" s="15"/>
      <x:c r="QYK9" s="15"/>
      <x:c r="QYL9" s="15"/>
      <x:c r="QYM9" s="15"/>
      <x:c r="QYN9" s="15"/>
      <x:c r="QYO9" s="15"/>
      <x:c r="QYP9" s="15"/>
      <x:c r="QYQ9" s="15"/>
      <x:c r="QYR9" s="15"/>
      <x:c r="QYS9" s="15"/>
      <x:c r="QYT9" s="15"/>
      <x:c r="QYU9" s="15"/>
      <x:c r="QYV9" s="15"/>
      <x:c r="QYW9" s="15"/>
      <x:c r="QYX9" s="15"/>
      <x:c r="QYY9" s="15"/>
      <x:c r="QYZ9" s="15"/>
      <x:c r="QZA9" s="15"/>
      <x:c r="QZB9" s="15"/>
      <x:c r="QZC9" s="15"/>
      <x:c r="QZD9" s="15"/>
      <x:c r="QZE9" s="15"/>
      <x:c r="QZF9" s="15"/>
      <x:c r="QZG9" s="15"/>
      <x:c r="QZH9" s="15"/>
      <x:c r="QZI9" s="15"/>
      <x:c r="QZJ9" s="15"/>
      <x:c r="QZK9" s="15"/>
      <x:c r="QZL9" s="15"/>
      <x:c r="QZM9" s="15"/>
      <x:c r="QZN9" s="15"/>
      <x:c r="QZO9" s="15"/>
      <x:c r="QZP9" s="15"/>
      <x:c r="QZQ9" s="15"/>
      <x:c r="QZR9" s="15"/>
      <x:c r="QZS9" s="15"/>
      <x:c r="QZT9" s="15"/>
      <x:c r="QZU9" s="15"/>
      <x:c r="QZV9" s="15"/>
      <x:c r="QZW9" s="15"/>
      <x:c r="QZX9" s="15"/>
      <x:c r="QZY9" s="15"/>
      <x:c r="QZZ9" s="15"/>
      <x:c r="RAA9" s="15"/>
      <x:c r="RAB9" s="15"/>
      <x:c r="RAC9" s="15"/>
      <x:c r="RAD9" s="15"/>
      <x:c r="RAE9" s="15"/>
      <x:c r="RAF9" s="15"/>
      <x:c r="RAG9" s="15"/>
      <x:c r="RAH9" s="15"/>
      <x:c r="RAI9" s="15"/>
      <x:c r="RAJ9" s="15"/>
      <x:c r="RAK9" s="15"/>
      <x:c r="RAL9" s="15"/>
      <x:c r="RAM9" s="15"/>
      <x:c r="RAN9" s="15"/>
      <x:c r="RAO9" s="15"/>
      <x:c r="RAP9" s="15"/>
      <x:c r="RAQ9" s="15"/>
      <x:c r="RAR9" s="15"/>
      <x:c r="RAS9" s="15"/>
      <x:c r="RAT9" s="15"/>
      <x:c r="RAU9" s="15"/>
      <x:c r="RAV9" s="15"/>
      <x:c r="RAW9" s="15"/>
      <x:c r="RAX9" s="15"/>
      <x:c r="RAY9" s="15"/>
      <x:c r="RAZ9" s="15"/>
      <x:c r="RBA9" s="15"/>
      <x:c r="RBB9" s="15"/>
      <x:c r="RBC9" s="15"/>
      <x:c r="RBD9" s="15"/>
      <x:c r="RBE9" s="15"/>
      <x:c r="RBF9" s="15"/>
      <x:c r="RBG9" s="15"/>
      <x:c r="RBH9" s="15"/>
      <x:c r="RBI9" s="15"/>
      <x:c r="RBJ9" s="15"/>
      <x:c r="RBK9" s="15"/>
      <x:c r="RBL9" s="15"/>
      <x:c r="RBM9" s="15"/>
      <x:c r="RBN9" s="15"/>
      <x:c r="RBO9" s="15"/>
      <x:c r="RBP9" s="15"/>
      <x:c r="RBQ9" s="15"/>
      <x:c r="RBR9" s="15"/>
      <x:c r="RBS9" s="15"/>
      <x:c r="RBT9" s="15"/>
      <x:c r="RBU9" s="15"/>
      <x:c r="RBV9" s="15"/>
      <x:c r="RBW9" s="15"/>
      <x:c r="RBX9" s="15"/>
      <x:c r="RBY9" s="15"/>
      <x:c r="RBZ9" s="15"/>
      <x:c r="RCA9" s="15"/>
      <x:c r="RCB9" s="15"/>
      <x:c r="RCC9" s="15"/>
      <x:c r="RCD9" s="15"/>
      <x:c r="RCE9" s="15"/>
      <x:c r="RCF9" s="15"/>
      <x:c r="RCG9" s="15"/>
      <x:c r="RCH9" s="15"/>
      <x:c r="RCI9" s="15"/>
      <x:c r="RCJ9" s="15"/>
      <x:c r="RCK9" s="15"/>
      <x:c r="RCL9" s="15"/>
      <x:c r="RCM9" s="15"/>
      <x:c r="RCN9" s="15"/>
      <x:c r="RCO9" s="15"/>
      <x:c r="RCP9" s="15"/>
      <x:c r="RCQ9" s="15"/>
      <x:c r="RCR9" s="15"/>
      <x:c r="RCS9" s="15"/>
      <x:c r="RCT9" s="15"/>
      <x:c r="RCU9" s="15"/>
      <x:c r="RCV9" s="15"/>
      <x:c r="RCW9" s="15"/>
      <x:c r="RCX9" s="15"/>
      <x:c r="RCY9" s="15"/>
      <x:c r="RCZ9" s="15"/>
      <x:c r="RDA9" s="15"/>
      <x:c r="RDB9" s="15"/>
      <x:c r="RDC9" s="15"/>
      <x:c r="RDD9" s="15"/>
      <x:c r="RDE9" s="15"/>
      <x:c r="RDF9" s="15"/>
      <x:c r="RDG9" s="15"/>
      <x:c r="RDH9" s="15"/>
      <x:c r="RDI9" s="15"/>
      <x:c r="RDJ9" s="15"/>
      <x:c r="RDK9" s="15"/>
      <x:c r="RDL9" s="15"/>
      <x:c r="RDM9" s="15"/>
      <x:c r="RDN9" s="15"/>
      <x:c r="RDO9" s="15"/>
      <x:c r="RDP9" s="15"/>
      <x:c r="RDQ9" s="15"/>
      <x:c r="RDR9" s="15"/>
      <x:c r="RDS9" s="15"/>
      <x:c r="RDT9" s="15"/>
      <x:c r="RDU9" s="15"/>
      <x:c r="RDV9" s="15"/>
      <x:c r="RDW9" s="15"/>
      <x:c r="RDX9" s="15"/>
      <x:c r="RDY9" s="15"/>
      <x:c r="RDZ9" s="15"/>
      <x:c r="REA9" s="15"/>
      <x:c r="REB9" s="15"/>
      <x:c r="REC9" s="15"/>
      <x:c r="RED9" s="15"/>
      <x:c r="REE9" s="15"/>
      <x:c r="REF9" s="15"/>
      <x:c r="REG9" s="15"/>
      <x:c r="REH9" s="15"/>
      <x:c r="REI9" s="15"/>
      <x:c r="REJ9" s="15"/>
      <x:c r="REK9" s="15"/>
      <x:c r="REL9" s="15"/>
      <x:c r="REM9" s="15"/>
      <x:c r="REN9" s="15"/>
      <x:c r="REO9" s="15"/>
      <x:c r="REP9" s="15"/>
      <x:c r="REQ9" s="15"/>
      <x:c r="RER9" s="15"/>
      <x:c r="RES9" s="15"/>
      <x:c r="RET9" s="15"/>
      <x:c r="REU9" s="15"/>
      <x:c r="REV9" s="15"/>
      <x:c r="REW9" s="15"/>
      <x:c r="REX9" s="15"/>
      <x:c r="REY9" s="15"/>
      <x:c r="REZ9" s="15"/>
      <x:c r="RFA9" s="15"/>
      <x:c r="RFB9" s="15"/>
      <x:c r="RFC9" s="15"/>
      <x:c r="RFD9" s="15"/>
      <x:c r="RFE9" s="15"/>
      <x:c r="RFF9" s="15"/>
      <x:c r="RFG9" s="15"/>
      <x:c r="RFH9" s="15"/>
      <x:c r="RFI9" s="15"/>
      <x:c r="RFJ9" s="15"/>
      <x:c r="RFK9" s="15"/>
      <x:c r="RFL9" s="15"/>
      <x:c r="RFM9" s="15"/>
      <x:c r="RFN9" s="15"/>
      <x:c r="RFO9" s="15"/>
      <x:c r="RFP9" s="15"/>
      <x:c r="RFQ9" s="15"/>
      <x:c r="RFR9" s="15"/>
      <x:c r="RFS9" s="15"/>
      <x:c r="RFT9" s="15"/>
      <x:c r="RFU9" s="15"/>
      <x:c r="RFV9" s="15"/>
      <x:c r="RFW9" s="15"/>
      <x:c r="RFX9" s="15"/>
      <x:c r="RFY9" s="15"/>
      <x:c r="RFZ9" s="15"/>
      <x:c r="RGA9" s="15"/>
      <x:c r="RGB9" s="15"/>
      <x:c r="RGC9" s="15"/>
      <x:c r="RGD9" s="15"/>
      <x:c r="RGE9" s="15"/>
      <x:c r="RGF9" s="15"/>
      <x:c r="RGG9" s="15"/>
      <x:c r="RGH9" s="15"/>
      <x:c r="RGI9" s="15"/>
      <x:c r="RGJ9" s="15"/>
      <x:c r="RGK9" s="15"/>
      <x:c r="RGL9" s="15"/>
      <x:c r="RGM9" s="15"/>
      <x:c r="RGN9" s="15"/>
      <x:c r="RGO9" s="15"/>
      <x:c r="RGP9" s="15"/>
      <x:c r="RGQ9" s="15"/>
      <x:c r="RGR9" s="15"/>
      <x:c r="RGS9" s="15"/>
      <x:c r="RGT9" s="15"/>
      <x:c r="RGU9" s="15"/>
      <x:c r="RGV9" s="15"/>
      <x:c r="RGW9" s="15"/>
      <x:c r="RGX9" s="15"/>
      <x:c r="RGY9" s="15"/>
      <x:c r="RGZ9" s="15"/>
      <x:c r="RHA9" s="15"/>
      <x:c r="RHB9" s="15"/>
      <x:c r="RHC9" s="15"/>
      <x:c r="RHD9" s="15"/>
      <x:c r="RHE9" s="15"/>
      <x:c r="RHF9" s="15"/>
      <x:c r="RHG9" s="15"/>
      <x:c r="RHH9" s="15"/>
      <x:c r="RHI9" s="15"/>
      <x:c r="RHJ9" s="15"/>
      <x:c r="RHK9" s="15"/>
      <x:c r="RHL9" s="15"/>
      <x:c r="RHM9" s="15"/>
      <x:c r="RHN9" s="15"/>
      <x:c r="RHO9" s="15"/>
      <x:c r="RHP9" s="15"/>
      <x:c r="RHQ9" s="15"/>
      <x:c r="RHR9" s="15"/>
      <x:c r="RHS9" s="15"/>
      <x:c r="RHT9" s="15"/>
      <x:c r="RHU9" s="15"/>
      <x:c r="RHV9" s="15"/>
      <x:c r="RHW9" s="15"/>
      <x:c r="RHX9" s="15"/>
      <x:c r="RHY9" s="15"/>
      <x:c r="RHZ9" s="15"/>
      <x:c r="RIA9" s="15"/>
      <x:c r="RIB9" s="15"/>
      <x:c r="RIC9" s="15"/>
      <x:c r="RID9" s="15"/>
      <x:c r="RIE9" s="15"/>
      <x:c r="RIF9" s="15"/>
      <x:c r="RIG9" s="15"/>
      <x:c r="RIH9" s="15"/>
      <x:c r="RII9" s="15"/>
      <x:c r="RIJ9" s="15"/>
      <x:c r="RIK9" s="15"/>
      <x:c r="RIL9" s="15"/>
      <x:c r="RIM9" s="15"/>
      <x:c r="RIN9" s="15"/>
      <x:c r="RIO9" s="15"/>
      <x:c r="RIP9" s="15"/>
      <x:c r="RIQ9" s="15"/>
      <x:c r="RIR9" s="15"/>
      <x:c r="RIS9" s="15"/>
      <x:c r="RIT9" s="15"/>
      <x:c r="RIU9" s="15"/>
      <x:c r="RIV9" s="15"/>
      <x:c r="RIW9" s="15"/>
      <x:c r="RIX9" s="15"/>
      <x:c r="RIY9" s="15"/>
      <x:c r="RIZ9" s="15"/>
      <x:c r="RJA9" s="15"/>
      <x:c r="RJB9" s="15"/>
      <x:c r="RJC9" s="15"/>
      <x:c r="RJD9" s="15"/>
      <x:c r="RJE9" s="15"/>
      <x:c r="RJF9" s="15"/>
      <x:c r="RJG9" s="15"/>
      <x:c r="RJH9" s="15"/>
      <x:c r="RJI9" s="15"/>
      <x:c r="RJJ9" s="15"/>
      <x:c r="RJK9" s="15"/>
      <x:c r="RJL9" s="15"/>
      <x:c r="RJM9" s="15"/>
      <x:c r="RJN9" s="15"/>
      <x:c r="RJO9" s="15"/>
      <x:c r="RJP9" s="15"/>
      <x:c r="RJQ9" s="15"/>
      <x:c r="RJR9" s="15"/>
      <x:c r="RJS9" s="15"/>
      <x:c r="RJT9" s="15"/>
      <x:c r="RJU9" s="15"/>
      <x:c r="RJV9" s="15"/>
      <x:c r="RJW9" s="15"/>
      <x:c r="RJX9" s="15"/>
      <x:c r="RJY9" s="15"/>
      <x:c r="RJZ9" s="15"/>
      <x:c r="RKA9" s="15"/>
      <x:c r="RKB9" s="15"/>
      <x:c r="RKC9" s="15"/>
      <x:c r="RKD9" s="15"/>
      <x:c r="RKE9" s="15"/>
      <x:c r="RKF9" s="15"/>
      <x:c r="RKG9" s="15"/>
      <x:c r="RKH9" s="15"/>
      <x:c r="RKI9" s="15"/>
      <x:c r="RKJ9" s="15"/>
      <x:c r="RKK9" s="15"/>
      <x:c r="RKL9" s="15"/>
      <x:c r="RKM9" s="15"/>
      <x:c r="RKN9" s="15"/>
      <x:c r="RKO9" s="15"/>
      <x:c r="RKP9" s="15"/>
      <x:c r="RKQ9" s="15"/>
      <x:c r="RKR9" s="15"/>
      <x:c r="RKS9" s="15"/>
      <x:c r="RKT9" s="15"/>
      <x:c r="RKU9" s="15"/>
      <x:c r="RKV9" s="15"/>
      <x:c r="RKW9" s="15"/>
      <x:c r="RKX9" s="15"/>
      <x:c r="RKY9" s="15"/>
      <x:c r="RKZ9" s="15"/>
      <x:c r="RLA9" s="15"/>
      <x:c r="RLB9" s="15"/>
      <x:c r="RLC9" s="15"/>
      <x:c r="RLD9" s="15"/>
      <x:c r="RLE9" s="15"/>
      <x:c r="RLF9" s="15"/>
      <x:c r="RLG9" s="15"/>
      <x:c r="RLH9" s="15"/>
      <x:c r="RLI9" s="15"/>
      <x:c r="RLJ9" s="15"/>
      <x:c r="RLK9" s="15"/>
      <x:c r="RLL9" s="15"/>
      <x:c r="RLM9" s="15"/>
      <x:c r="RLN9" s="15"/>
      <x:c r="RLO9" s="15"/>
      <x:c r="RLP9" s="15"/>
      <x:c r="RLQ9" s="15"/>
      <x:c r="RLR9" s="15"/>
      <x:c r="RLS9" s="15"/>
      <x:c r="RLT9" s="15"/>
      <x:c r="RLU9" s="15"/>
      <x:c r="RLV9" s="15"/>
      <x:c r="RLW9" s="15"/>
      <x:c r="RLX9" s="15"/>
      <x:c r="RLY9" s="15"/>
      <x:c r="RLZ9" s="15"/>
      <x:c r="RMA9" s="15"/>
      <x:c r="RMB9" s="15"/>
      <x:c r="RMC9" s="15"/>
      <x:c r="RMD9" s="15"/>
      <x:c r="RME9" s="15"/>
      <x:c r="RMF9" s="15"/>
      <x:c r="RMG9" s="15"/>
      <x:c r="RMH9" s="15"/>
      <x:c r="RMI9" s="15"/>
      <x:c r="RMJ9" s="15"/>
      <x:c r="RMK9" s="15"/>
      <x:c r="RML9" s="15"/>
      <x:c r="RMM9" s="15"/>
      <x:c r="RMN9" s="15"/>
      <x:c r="RMO9" s="15"/>
      <x:c r="RMP9" s="15"/>
      <x:c r="RMQ9" s="15"/>
      <x:c r="RMR9" s="15"/>
      <x:c r="RMS9" s="15"/>
      <x:c r="RMT9" s="15"/>
      <x:c r="RMU9" s="15"/>
      <x:c r="RMV9" s="15"/>
      <x:c r="RMW9" s="15"/>
      <x:c r="RMX9" s="15"/>
      <x:c r="RMY9" s="15"/>
      <x:c r="RMZ9" s="15"/>
      <x:c r="RNA9" s="15"/>
      <x:c r="RNB9" s="15"/>
      <x:c r="RNC9" s="15"/>
      <x:c r="RND9" s="15"/>
      <x:c r="RNE9" s="15"/>
      <x:c r="RNF9" s="15"/>
      <x:c r="RNG9" s="15"/>
      <x:c r="RNH9" s="15"/>
      <x:c r="RNI9" s="15"/>
      <x:c r="RNJ9" s="15"/>
      <x:c r="RNK9" s="15"/>
      <x:c r="RNL9" s="15"/>
      <x:c r="RNM9" s="15"/>
      <x:c r="RNN9" s="15"/>
      <x:c r="RNO9" s="15"/>
      <x:c r="RNP9" s="15"/>
      <x:c r="RNQ9" s="15"/>
      <x:c r="RNR9" s="15"/>
      <x:c r="RNS9" s="15"/>
      <x:c r="RNT9" s="15"/>
      <x:c r="RNU9" s="15"/>
      <x:c r="RNV9" s="15"/>
      <x:c r="RNW9" s="15"/>
      <x:c r="RNX9" s="15"/>
      <x:c r="RNY9" s="15"/>
      <x:c r="RNZ9" s="15"/>
      <x:c r="ROA9" s="15"/>
      <x:c r="ROB9" s="15"/>
      <x:c r="ROC9" s="15"/>
      <x:c r="ROD9" s="15"/>
      <x:c r="ROE9" s="15"/>
      <x:c r="ROF9" s="15"/>
      <x:c r="ROG9" s="15"/>
      <x:c r="ROH9" s="15"/>
      <x:c r="ROI9" s="15"/>
      <x:c r="ROJ9" s="15"/>
      <x:c r="ROK9" s="15"/>
      <x:c r="ROL9" s="15"/>
      <x:c r="ROM9" s="15"/>
      <x:c r="RON9" s="15"/>
      <x:c r="ROO9" s="15"/>
      <x:c r="ROP9" s="15"/>
      <x:c r="ROQ9" s="15"/>
      <x:c r="ROR9" s="15"/>
      <x:c r="ROS9" s="15"/>
      <x:c r="ROT9" s="15"/>
      <x:c r="ROU9" s="15"/>
      <x:c r="ROV9" s="15"/>
      <x:c r="ROW9" s="15"/>
      <x:c r="ROX9" s="15"/>
      <x:c r="ROY9" s="15"/>
      <x:c r="ROZ9" s="15"/>
      <x:c r="RPA9" s="15"/>
      <x:c r="RPB9" s="15"/>
      <x:c r="RPC9" s="15"/>
      <x:c r="RPD9" s="15"/>
      <x:c r="RPE9" s="15"/>
      <x:c r="RPF9" s="15"/>
      <x:c r="RPG9" s="15"/>
      <x:c r="RPH9" s="15"/>
      <x:c r="RPI9" s="15"/>
      <x:c r="RPJ9" s="15"/>
      <x:c r="RPK9" s="15"/>
      <x:c r="RPL9" s="15"/>
      <x:c r="RPM9" s="15"/>
      <x:c r="RPN9" s="15"/>
      <x:c r="RPO9" s="15"/>
      <x:c r="RPP9" s="15"/>
      <x:c r="RPQ9" s="15"/>
      <x:c r="RPR9" s="15"/>
      <x:c r="RPS9" s="15"/>
      <x:c r="RPT9" s="15"/>
      <x:c r="RPU9" s="15"/>
      <x:c r="RPV9" s="15"/>
      <x:c r="RPW9" s="15"/>
      <x:c r="RPX9" s="15"/>
      <x:c r="RPY9" s="15"/>
      <x:c r="RPZ9" s="15"/>
      <x:c r="RQA9" s="15"/>
      <x:c r="RQB9" s="15"/>
      <x:c r="RQC9" s="15"/>
      <x:c r="RQD9" s="15"/>
      <x:c r="RQE9" s="15"/>
      <x:c r="RQF9" s="15"/>
      <x:c r="RQG9" s="15"/>
      <x:c r="RQH9" s="15"/>
      <x:c r="RQI9" s="15"/>
      <x:c r="RQJ9" s="15"/>
      <x:c r="RQK9" s="15"/>
      <x:c r="RQL9" s="15"/>
      <x:c r="RQM9" s="15"/>
      <x:c r="RQN9" s="15"/>
      <x:c r="RQO9" s="15"/>
      <x:c r="RQP9" s="15"/>
      <x:c r="RQQ9" s="15"/>
      <x:c r="RQR9" s="15"/>
      <x:c r="RQS9" s="15"/>
      <x:c r="RQT9" s="15"/>
      <x:c r="RQU9" s="15"/>
      <x:c r="RQV9" s="15"/>
      <x:c r="RQW9" s="15"/>
      <x:c r="RQX9" s="15"/>
      <x:c r="RQY9" s="15"/>
      <x:c r="RQZ9" s="15"/>
      <x:c r="RRA9" s="15"/>
      <x:c r="RRB9" s="15"/>
      <x:c r="RRC9" s="15"/>
      <x:c r="RRD9" s="15"/>
      <x:c r="RRE9" s="15"/>
      <x:c r="RRF9" s="15"/>
      <x:c r="RRG9" s="15"/>
      <x:c r="RRH9" s="15"/>
      <x:c r="RRI9" s="15"/>
      <x:c r="RRJ9" s="15"/>
      <x:c r="RRK9" s="15"/>
      <x:c r="RRL9" s="15"/>
      <x:c r="RRM9" s="15"/>
      <x:c r="RRN9" s="15"/>
      <x:c r="RRO9" s="15"/>
      <x:c r="RRP9" s="15"/>
      <x:c r="RRQ9" s="15"/>
      <x:c r="RRR9" s="15"/>
      <x:c r="RRS9" s="15"/>
      <x:c r="RRT9" s="15"/>
      <x:c r="RRU9" s="15"/>
      <x:c r="RRV9" s="15"/>
      <x:c r="RRW9" s="15"/>
      <x:c r="RRX9" s="15"/>
      <x:c r="RRY9" s="15"/>
      <x:c r="RRZ9" s="15"/>
      <x:c r="RSA9" s="15"/>
      <x:c r="RSB9" s="15"/>
      <x:c r="RSC9" s="15"/>
      <x:c r="RSD9" s="15"/>
      <x:c r="RSE9" s="15"/>
      <x:c r="RSF9" s="15"/>
      <x:c r="RSG9" s="15"/>
      <x:c r="RSH9" s="15"/>
      <x:c r="RSI9" s="15"/>
      <x:c r="RSJ9" s="15"/>
      <x:c r="RSK9" s="15"/>
      <x:c r="RSL9" s="15"/>
      <x:c r="RSM9" s="15"/>
      <x:c r="RSN9" s="15"/>
      <x:c r="RSO9" s="15"/>
      <x:c r="RSP9" s="15"/>
      <x:c r="RSQ9" s="15"/>
      <x:c r="RSR9" s="15"/>
      <x:c r="RSS9" s="15"/>
      <x:c r="RST9" s="15"/>
      <x:c r="RSU9" s="15"/>
      <x:c r="RSV9" s="15"/>
      <x:c r="RSW9" s="15"/>
      <x:c r="RSX9" s="15"/>
      <x:c r="RSY9" s="15"/>
      <x:c r="RSZ9" s="15"/>
      <x:c r="RTA9" s="15"/>
      <x:c r="RTB9" s="15"/>
      <x:c r="RTC9" s="15"/>
      <x:c r="RTD9" s="15"/>
      <x:c r="RTE9" s="15"/>
      <x:c r="RTF9" s="15"/>
      <x:c r="RTG9" s="15"/>
      <x:c r="RTH9" s="15"/>
      <x:c r="RTI9" s="15"/>
      <x:c r="RTJ9" s="15"/>
      <x:c r="RTK9" s="15"/>
      <x:c r="RTL9" s="15"/>
      <x:c r="RTM9" s="15"/>
      <x:c r="RTN9" s="15"/>
      <x:c r="RTO9" s="15"/>
      <x:c r="RTP9" s="15"/>
      <x:c r="RTQ9" s="15"/>
      <x:c r="RTR9" s="15"/>
      <x:c r="RTS9" s="15"/>
      <x:c r="RTT9" s="15"/>
      <x:c r="RTU9" s="15"/>
      <x:c r="RTV9" s="15"/>
      <x:c r="RTW9" s="15"/>
      <x:c r="RTX9" s="15"/>
      <x:c r="RTY9" s="15"/>
      <x:c r="RTZ9" s="15"/>
      <x:c r="RUA9" s="15"/>
      <x:c r="RUB9" s="15"/>
      <x:c r="RUC9" s="15"/>
      <x:c r="RUD9" s="15"/>
      <x:c r="RUE9" s="15"/>
      <x:c r="RUF9" s="15"/>
      <x:c r="RUG9" s="15"/>
      <x:c r="RUH9" s="15"/>
      <x:c r="RUI9" s="15"/>
      <x:c r="RUJ9" s="15"/>
      <x:c r="RUK9" s="15"/>
      <x:c r="RUL9" s="15"/>
      <x:c r="RUM9" s="15"/>
      <x:c r="RUN9" s="15"/>
      <x:c r="RUO9" s="15"/>
      <x:c r="RUP9" s="15"/>
      <x:c r="RUQ9" s="15"/>
      <x:c r="RUR9" s="15"/>
      <x:c r="RUS9" s="15"/>
      <x:c r="RUT9" s="15"/>
      <x:c r="RUU9" s="15"/>
      <x:c r="RUV9" s="15"/>
      <x:c r="RUW9" s="15"/>
      <x:c r="RUX9" s="15"/>
      <x:c r="RUY9" s="15"/>
      <x:c r="RUZ9" s="15"/>
      <x:c r="RVA9" s="15"/>
      <x:c r="RVB9" s="15"/>
      <x:c r="RVC9" s="15"/>
      <x:c r="RVD9" s="15"/>
      <x:c r="RVE9" s="15"/>
      <x:c r="RVF9" s="15"/>
      <x:c r="RVG9" s="15"/>
      <x:c r="RVH9" s="15"/>
      <x:c r="RVI9" s="15"/>
      <x:c r="RVJ9" s="15"/>
      <x:c r="RVK9" s="15"/>
      <x:c r="RVL9" s="15"/>
      <x:c r="RVM9" s="15"/>
      <x:c r="RVN9" s="15"/>
      <x:c r="RVO9" s="15"/>
      <x:c r="RVP9" s="15"/>
      <x:c r="RVQ9" s="15"/>
      <x:c r="RVR9" s="15"/>
      <x:c r="RVS9" s="15"/>
      <x:c r="RVT9" s="15"/>
      <x:c r="RVU9" s="15"/>
      <x:c r="RVV9" s="15"/>
      <x:c r="RVW9" s="15"/>
      <x:c r="RVX9" s="15"/>
      <x:c r="RVY9" s="15"/>
      <x:c r="RVZ9" s="15"/>
      <x:c r="RWA9" s="15"/>
      <x:c r="RWB9" s="15"/>
      <x:c r="RWC9" s="15"/>
      <x:c r="RWD9" s="15"/>
      <x:c r="RWE9" s="15"/>
      <x:c r="RWF9" s="15"/>
      <x:c r="RWG9" s="15"/>
      <x:c r="RWH9" s="15"/>
      <x:c r="RWI9" s="15"/>
      <x:c r="RWJ9" s="15"/>
      <x:c r="RWK9" s="15"/>
      <x:c r="RWL9" s="15"/>
      <x:c r="RWM9" s="15"/>
      <x:c r="RWN9" s="15"/>
      <x:c r="RWO9" s="15"/>
      <x:c r="RWP9" s="15"/>
      <x:c r="RWQ9" s="15"/>
      <x:c r="RWR9" s="15"/>
      <x:c r="RWS9" s="15"/>
      <x:c r="RWT9" s="15"/>
      <x:c r="RWU9" s="15"/>
      <x:c r="RWV9" s="15"/>
      <x:c r="RWW9" s="15"/>
      <x:c r="RWX9" s="15"/>
      <x:c r="RWY9" s="15"/>
      <x:c r="RWZ9" s="15"/>
      <x:c r="RXA9" s="15"/>
      <x:c r="RXB9" s="15"/>
      <x:c r="RXC9" s="15"/>
      <x:c r="RXD9" s="15"/>
      <x:c r="RXE9" s="15"/>
      <x:c r="RXF9" s="15"/>
      <x:c r="RXG9" s="15"/>
      <x:c r="RXH9" s="15"/>
      <x:c r="RXI9" s="15"/>
      <x:c r="RXJ9" s="15"/>
      <x:c r="RXK9" s="15"/>
      <x:c r="RXL9" s="15"/>
      <x:c r="RXM9" s="15"/>
      <x:c r="RXN9" s="15"/>
      <x:c r="RXO9" s="15"/>
      <x:c r="RXP9" s="15"/>
      <x:c r="RXQ9" s="15"/>
      <x:c r="RXR9" s="15"/>
      <x:c r="RXS9" s="15"/>
      <x:c r="RXT9" s="15"/>
      <x:c r="RXU9" s="15"/>
      <x:c r="RXV9" s="15"/>
      <x:c r="RXW9" s="15"/>
      <x:c r="RXX9" s="15"/>
      <x:c r="RXY9" s="15"/>
      <x:c r="RXZ9" s="15"/>
      <x:c r="RYA9" s="15"/>
      <x:c r="RYB9" s="15"/>
      <x:c r="RYC9" s="15"/>
      <x:c r="RYD9" s="15"/>
      <x:c r="RYE9" s="15"/>
      <x:c r="RYF9" s="15"/>
      <x:c r="RYG9" s="15"/>
      <x:c r="RYH9" s="15"/>
      <x:c r="RYI9" s="15"/>
      <x:c r="RYJ9" s="15"/>
      <x:c r="RYK9" s="15"/>
      <x:c r="RYL9" s="15"/>
      <x:c r="RYM9" s="15"/>
      <x:c r="RYN9" s="15"/>
      <x:c r="RYO9" s="15"/>
      <x:c r="RYP9" s="15"/>
      <x:c r="RYQ9" s="15"/>
      <x:c r="RYR9" s="15"/>
      <x:c r="RYS9" s="15"/>
      <x:c r="RYT9" s="15"/>
      <x:c r="RYU9" s="15"/>
      <x:c r="RYV9" s="15"/>
      <x:c r="RYW9" s="15"/>
      <x:c r="RYX9" s="15"/>
      <x:c r="RYY9" s="15"/>
      <x:c r="RYZ9" s="15"/>
      <x:c r="RZA9" s="15"/>
      <x:c r="RZB9" s="15"/>
      <x:c r="RZC9" s="15"/>
      <x:c r="RZD9" s="15"/>
      <x:c r="RZE9" s="15"/>
      <x:c r="RZF9" s="15"/>
      <x:c r="RZG9" s="15"/>
      <x:c r="RZH9" s="15"/>
      <x:c r="RZI9" s="15"/>
      <x:c r="RZJ9" s="15"/>
      <x:c r="RZK9" s="15"/>
      <x:c r="RZL9" s="15"/>
      <x:c r="RZM9" s="15"/>
      <x:c r="RZN9" s="15"/>
      <x:c r="RZO9" s="15"/>
      <x:c r="RZP9" s="15"/>
      <x:c r="RZQ9" s="15"/>
      <x:c r="RZR9" s="15"/>
      <x:c r="RZS9" s="15"/>
      <x:c r="RZT9" s="15"/>
      <x:c r="RZU9" s="15"/>
      <x:c r="RZV9" s="15"/>
      <x:c r="RZW9" s="15"/>
      <x:c r="RZX9" s="15"/>
      <x:c r="RZY9" s="15"/>
      <x:c r="RZZ9" s="15"/>
      <x:c r="SAA9" s="15"/>
      <x:c r="SAB9" s="15"/>
      <x:c r="SAC9" s="15"/>
      <x:c r="SAD9" s="15"/>
      <x:c r="SAE9" s="15"/>
      <x:c r="SAF9" s="15"/>
      <x:c r="SAG9" s="15"/>
      <x:c r="SAH9" s="15"/>
      <x:c r="SAI9" s="15"/>
      <x:c r="SAJ9" s="15"/>
      <x:c r="SAK9" s="15"/>
      <x:c r="SAL9" s="15"/>
      <x:c r="SAM9" s="15"/>
      <x:c r="SAN9" s="15"/>
      <x:c r="SAO9" s="15"/>
      <x:c r="SAP9" s="15"/>
      <x:c r="SAQ9" s="15"/>
      <x:c r="SAR9" s="15"/>
      <x:c r="SAS9" s="15"/>
      <x:c r="SAT9" s="15"/>
      <x:c r="SAU9" s="15"/>
      <x:c r="SAV9" s="15"/>
      <x:c r="SAW9" s="15"/>
      <x:c r="SAX9" s="15"/>
      <x:c r="SAY9" s="15"/>
      <x:c r="SAZ9" s="15"/>
      <x:c r="SBA9" s="15"/>
      <x:c r="SBB9" s="15"/>
      <x:c r="SBC9" s="15"/>
      <x:c r="SBD9" s="15"/>
      <x:c r="SBE9" s="15"/>
      <x:c r="SBF9" s="15"/>
      <x:c r="SBG9" s="15"/>
      <x:c r="SBH9" s="15"/>
      <x:c r="SBI9" s="15"/>
      <x:c r="SBJ9" s="15"/>
      <x:c r="SBK9" s="15"/>
      <x:c r="SBL9" s="15"/>
      <x:c r="SBM9" s="15"/>
      <x:c r="SBN9" s="15"/>
      <x:c r="SBO9" s="15"/>
      <x:c r="SBP9" s="15"/>
      <x:c r="SBQ9" s="15"/>
      <x:c r="SBR9" s="15"/>
      <x:c r="SBS9" s="15"/>
      <x:c r="SBT9" s="15"/>
      <x:c r="SBU9" s="15"/>
      <x:c r="SBV9" s="15"/>
      <x:c r="SBW9" s="15"/>
      <x:c r="SBX9" s="15"/>
      <x:c r="SBY9" s="15"/>
      <x:c r="SBZ9" s="15"/>
      <x:c r="SCA9" s="15"/>
      <x:c r="SCB9" s="15"/>
      <x:c r="SCC9" s="15"/>
      <x:c r="SCD9" s="15"/>
      <x:c r="SCE9" s="15"/>
      <x:c r="SCF9" s="15"/>
      <x:c r="SCG9" s="15"/>
      <x:c r="SCH9" s="15"/>
      <x:c r="SCI9" s="15"/>
      <x:c r="SCJ9" s="15"/>
      <x:c r="SCK9" s="15"/>
      <x:c r="SCL9" s="15"/>
      <x:c r="SCM9" s="15"/>
      <x:c r="SCN9" s="15"/>
      <x:c r="SCO9" s="15"/>
      <x:c r="SCP9" s="15"/>
      <x:c r="SCQ9" s="15"/>
      <x:c r="SCR9" s="15"/>
      <x:c r="SCS9" s="15"/>
      <x:c r="SCT9" s="15"/>
      <x:c r="SCU9" s="15"/>
      <x:c r="SCV9" s="15"/>
      <x:c r="SCW9" s="15"/>
      <x:c r="SCX9" s="15"/>
      <x:c r="SCY9" s="15"/>
      <x:c r="SCZ9" s="15"/>
      <x:c r="SDA9" s="15"/>
      <x:c r="SDB9" s="15"/>
      <x:c r="SDC9" s="15"/>
      <x:c r="SDD9" s="15"/>
      <x:c r="SDE9" s="15"/>
      <x:c r="SDF9" s="15"/>
      <x:c r="SDG9" s="15"/>
      <x:c r="SDH9" s="15"/>
      <x:c r="SDI9" s="15"/>
      <x:c r="SDJ9" s="15"/>
      <x:c r="SDK9" s="15"/>
      <x:c r="SDL9" s="15"/>
      <x:c r="SDM9" s="15"/>
      <x:c r="SDN9" s="15"/>
      <x:c r="SDO9" s="15"/>
      <x:c r="SDP9" s="15"/>
      <x:c r="SDQ9" s="15"/>
      <x:c r="SDR9" s="15"/>
      <x:c r="SDS9" s="15"/>
      <x:c r="SDT9" s="15"/>
      <x:c r="SDU9" s="15"/>
      <x:c r="SDV9" s="15"/>
      <x:c r="SDW9" s="15"/>
      <x:c r="SDX9" s="15"/>
      <x:c r="SDY9" s="15"/>
      <x:c r="SDZ9" s="15"/>
      <x:c r="SEA9" s="15"/>
      <x:c r="SEB9" s="15"/>
      <x:c r="SEC9" s="15"/>
      <x:c r="SED9" s="15"/>
      <x:c r="SEE9" s="15"/>
      <x:c r="SEF9" s="15"/>
      <x:c r="SEG9" s="15"/>
      <x:c r="SEH9" s="15"/>
      <x:c r="SEI9" s="15"/>
      <x:c r="SEJ9" s="15"/>
      <x:c r="SEK9" s="15"/>
      <x:c r="SEL9" s="15"/>
      <x:c r="SEM9" s="15"/>
      <x:c r="SEN9" s="15"/>
      <x:c r="SEO9" s="15"/>
      <x:c r="SEP9" s="15"/>
      <x:c r="SEQ9" s="15"/>
      <x:c r="SER9" s="15"/>
      <x:c r="SES9" s="15"/>
      <x:c r="SET9" s="15"/>
      <x:c r="SEU9" s="15"/>
      <x:c r="SEV9" s="15"/>
      <x:c r="SEW9" s="15"/>
      <x:c r="SEX9" s="15"/>
      <x:c r="SEY9" s="15"/>
      <x:c r="SEZ9" s="15"/>
      <x:c r="SFA9" s="15"/>
      <x:c r="SFB9" s="15"/>
      <x:c r="SFC9" s="15"/>
      <x:c r="SFD9" s="15"/>
      <x:c r="SFE9" s="15"/>
      <x:c r="SFF9" s="15"/>
      <x:c r="SFG9" s="15"/>
      <x:c r="SFH9" s="15"/>
      <x:c r="SFI9" s="15"/>
      <x:c r="SFJ9" s="15"/>
      <x:c r="SFK9" s="15"/>
      <x:c r="SFL9" s="15"/>
      <x:c r="SFM9" s="15"/>
      <x:c r="SFN9" s="15"/>
      <x:c r="SFO9" s="15"/>
      <x:c r="SFP9" s="15"/>
      <x:c r="SFQ9" s="15"/>
      <x:c r="SFR9" s="15"/>
      <x:c r="SFS9" s="15"/>
      <x:c r="SFT9" s="15"/>
      <x:c r="SFU9" s="15"/>
      <x:c r="SFV9" s="15"/>
      <x:c r="SFW9" s="15"/>
      <x:c r="SFX9" s="15"/>
      <x:c r="SFY9" s="15"/>
      <x:c r="SFZ9" s="15"/>
      <x:c r="SGA9" s="15"/>
      <x:c r="SGB9" s="15"/>
      <x:c r="SGC9" s="15"/>
      <x:c r="SGD9" s="15"/>
      <x:c r="SGE9" s="15"/>
      <x:c r="SGF9" s="15"/>
      <x:c r="SGG9" s="15"/>
      <x:c r="SGH9" s="15"/>
      <x:c r="SGI9" s="15"/>
      <x:c r="SGJ9" s="15"/>
      <x:c r="SGK9" s="15"/>
      <x:c r="SGL9" s="15"/>
      <x:c r="SGM9" s="15"/>
      <x:c r="SGN9" s="15"/>
      <x:c r="SGO9" s="15"/>
      <x:c r="SGP9" s="15"/>
      <x:c r="SGQ9" s="15"/>
      <x:c r="SGR9" s="15"/>
      <x:c r="SGS9" s="15"/>
      <x:c r="SGT9" s="15"/>
      <x:c r="SGU9" s="15"/>
      <x:c r="SGV9" s="15"/>
      <x:c r="SGW9" s="15"/>
      <x:c r="SGX9" s="15"/>
      <x:c r="SGY9" s="15"/>
      <x:c r="SGZ9" s="15"/>
      <x:c r="SHA9" s="15"/>
      <x:c r="SHB9" s="15"/>
      <x:c r="SHC9" s="15"/>
      <x:c r="SHD9" s="15"/>
      <x:c r="SHE9" s="15"/>
      <x:c r="SHF9" s="15"/>
      <x:c r="SHG9" s="15"/>
      <x:c r="SHH9" s="15"/>
      <x:c r="SHI9" s="15"/>
      <x:c r="SHJ9" s="15"/>
      <x:c r="SHK9" s="15"/>
      <x:c r="SHL9" s="15"/>
      <x:c r="SHM9" s="15"/>
      <x:c r="SHN9" s="15"/>
      <x:c r="SHO9" s="15"/>
      <x:c r="SHP9" s="15"/>
      <x:c r="SHQ9" s="15"/>
      <x:c r="SHR9" s="15"/>
      <x:c r="SHS9" s="15"/>
      <x:c r="SHT9" s="15"/>
      <x:c r="SHU9" s="15"/>
      <x:c r="SHV9" s="15"/>
      <x:c r="SHW9" s="15"/>
      <x:c r="SHX9" s="15"/>
      <x:c r="SHY9" s="15"/>
      <x:c r="SHZ9" s="15"/>
      <x:c r="SIA9" s="15"/>
      <x:c r="SIB9" s="15"/>
      <x:c r="SIC9" s="15"/>
      <x:c r="SID9" s="15"/>
      <x:c r="SIE9" s="15"/>
      <x:c r="SIF9" s="15"/>
      <x:c r="SIG9" s="15"/>
      <x:c r="SIH9" s="15"/>
      <x:c r="SII9" s="15"/>
      <x:c r="SIJ9" s="15"/>
      <x:c r="SIK9" s="15"/>
      <x:c r="SIL9" s="15"/>
      <x:c r="SIM9" s="15"/>
      <x:c r="SIN9" s="15"/>
      <x:c r="SIO9" s="15"/>
      <x:c r="SIP9" s="15"/>
      <x:c r="SIQ9" s="15"/>
      <x:c r="SIR9" s="15"/>
      <x:c r="SIS9" s="15"/>
      <x:c r="SIT9" s="15"/>
      <x:c r="SIU9" s="15"/>
      <x:c r="SIV9" s="15"/>
      <x:c r="SIW9" s="15"/>
      <x:c r="SIX9" s="15"/>
      <x:c r="SIY9" s="15"/>
      <x:c r="SIZ9" s="15"/>
      <x:c r="SJA9" s="15"/>
      <x:c r="SJB9" s="15"/>
      <x:c r="SJC9" s="15"/>
      <x:c r="SJD9" s="15"/>
      <x:c r="SJE9" s="15"/>
      <x:c r="SJF9" s="15"/>
      <x:c r="SJG9" s="15"/>
      <x:c r="SJH9" s="15"/>
      <x:c r="SJI9" s="15"/>
      <x:c r="SJJ9" s="15"/>
      <x:c r="SJK9" s="15"/>
      <x:c r="SJL9" s="15"/>
      <x:c r="SJM9" s="15"/>
      <x:c r="SJN9" s="15"/>
      <x:c r="SJO9" s="15"/>
      <x:c r="SJP9" s="15"/>
      <x:c r="SJQ9" s="15"/>
      <x:c r="SJR9" s="15"/>
      <x:c r="SJS9" s="15"/>
      <x:c r="SJT9" s="15"/>
      <x:c r="SJU9" s="15"/>
      <x:c r="SJV9" s="15"/>
      <x:c r="SJW9" s="15"/>
      <x:c r="SJX9" s="15"/>
      <x:c r="SJY9" s="15"/>
      <x:c r="SJZ9" s="15"/>
      <x:c r="SKA9" s="15"/>
      <x:c r="SKB9" s="15"/>
      <x:c r="SKC9" s="15"/>
      <x:c r="SKD9" s="15"/>
      <x:c r="SKE9" s="15"/>
      <x:c r="SKF9" s="15"/>
      <x:c r="SKG9" s="15"/>
      <x:c r="SKH9" s="15"/>
      <x:c r="SKI9" s="15"/>
      <x:c r="SKJ9" s="15"/>
      <x:c r="SKK9" s="15"/>
      <x:c r="SKL9" s="15"/>
      <x:c r="SKM9" s="15"/>
      <x:c r="SKN9" s="15"/>
      <x:c r="SKO9" s="15"/>
      <x:c r="SKP9" s="15"/>
      <x:c r="SKQ9" s="15"/>
      <x:c r="SKR9" s="15"/>
      <x:c r="SKS9" s="15"/>
      <x:c r="SKT9" s="15"/>
      <x:c r="SKU9" s="15"/>
      <x:c r="SKV9" s="15"/>
      <x:c r="SKW9" s="15"/>
      <x:c r="SKX9" s="15"/>
      <x:c r="SKY9" s="15"/>
      <x:c r="SKZ9" s="15"/>
      <x:c r="SLA9" s="15"/>
      <x:c r="SLB9" s="15"/>
      <x:c r="SLC9" s="15"/>
      <x:c r="SLD9" s="15"/>
      <x:c r="SLE9" s="15"/>
      <x:c r="SLF9" s="15"/>
      <x:c r="SLG9" s="15"/>
      <x:c r="SLH9" s="15"/>
      <x:c r="SLI9" s="15"/>
      <x:c r="SLJ9" s="15"/>
      <x:c r="SLK9" s="15"/>
      <x:c r="SLL9" s="15"/>
      <x:c r="SLM9" s="15"/>
      <x:c r="SLN9" s="15"/>
      <x:c r="SLO9" s="15"/>
      <x:c r="SLP9" s="15"/>
      <x:c r="SLQ9" s="15"/>
      <x:c r="SLR9" s="15"/>
      <x:c r="SLS9" s="15"/>
      <x:c r="SLT9" s="15"/>
      <x:c r="SLU9" s="15"/>
      <x:c r="SLV9" s="15"/>
      <x:c r="SLW9" s="15"/>
      <x:c r="SLX9" s="15"/>
      <x:c r="SLY9" s="15"/>
      <x:c r="SLZ9" s="15"/>
      <x:c r="SMA9" s="15"/>
      <x:c r="SMB9" s="15"/>
      <x:c r="SMC9" s="15"/>
      <x:c r="SMD9" s="15"/>
      <x:c r="SME9" s="15"/>
      <x:c r="SMF9" s="15"/>
      <x:c r="SMG9" s="15"/>
      <x:c r="SMH9" s="15"/>
      <x:c r="SMI9" s="15"/>
      <x:c r="SMJ9" s="15"/>
      <x:c r="SMK9" s="15"/>
      <x:c r="SML9" s="15"/>
      <x:c r="SMM9" s="15"/>
      <x:c r="SMN9" s="15"/>
      <x:c r="SMO9" s="15"/>
      <x:c r="SMP9" s="15"/>
      <x:c r="SMQ9" s="15"/>
      <x:c r="SMR9" s="15"/>
      <x:c r="SMS9" s="15"/>
      <x:c r="SMT9" s="15"/>
      <x:c r="SMU9" s="15"/>
      <x:c r="SMV9" s="15"/>
      <x:c r="SMW9" s="15"/>
      <x:c r="SMX9" s="15"/>
      <x:c r="SMY9" s="15"/>
      <x:c r="SMZ9" s="15"/>
      <x:c r="SNA9" s="15"/>
      <x:c r="SNB9" s="15"/>
      <x:c r="SNC9" s="15"/>
      <x:c r="SND9" s="15"/>
      <x:c r="SNE9" s="15"/>
      <x:c r="SNF9" s="15"/>
      <x:c r="SNG9" s="15"/>
      <x:c r="SNH9" s="15"/>
      <x:c r="SNI9" s="15"/>
      <x:c r="SNJ9" s="15"/>
      <x:c r="SNK9" s="15"/>
      <x:c r="SNL9" s="15"/>
      <x:c r="SNM9" s="15"/>
      <x:c r="SNN9" s="15"/>
      <x:c r="SNO9" s="15"/>
      <x:c r="SNP9" s="15"/>
      <x:c r="SNQ9" s="15"/>
      <x:c r="SNR9" s="15"/>
      <x:c r="SNS9" s="15"/>
      <x:c r="SNT9" s="15"/>
      <x:c r="SNU9" s="15"/>
      <x:c r="SNV9" s="15"/>
      <x:c r="SNW9" s="15"/>
      <x:c r="SNX9" s="15"/>
      <x:c r="SNY9" s="15"/>
      <x:c r="SNZ9" s="15"/>
      <x:c r="SOA9" s="15"/>
      <x:c r="SOB9" s="15"/>
      <x:c r="SOC9" s="15"/>
      <x:c r="SOD9" s="15"/>
      <x:c r="SOE9" s="15"/>
      <x:c r="SOF9" s="15"/>
      <x:c r="SOG9" s="15"/>
      <x:c r="SOH9" s="15"/>
      <x:c r="SOI9" s="15"/>
      <x:c r="SOJ9" s="15"/>
      <x:c r="SOK9" s="15"/>
      <x:c r="SOL9" s="15"/>
      <x:c r="SOM9" s="15"/>
      <x:c r="SON9" s="15"/>
      <x:c r="SOO9" s="15"/>
      <x:c r="SOP9" s="15"/>
      <x:c r="SOQ9" s="15"/>
      <x:c r="SOR9" s="15"/>
      <x:c r="SOS9" s="15"/>
      <x:c r="SOT9" s="15"/>
      <x:c r="SOU9" s="15"/>
      <x:c r="SOV9" s="15"/>
      <x:c r="SOW9" s="15"/>
      <x:c r="SOX9" s="15"/>
      <x:c r="SOY9" s="15"/>
      <x:c r="SOZ9" s="15"/>
      <x:c r="SPA9" s="15"/>
      <x:c r="SPB9" s="15"/>
      <x:c r="SPC9" s="15"/>
      <x:c r="SPD9" s="15"/>
      <x:c r="SPE9" s="15"/>
      <x:c r="SPF9" s="15"/>
      <x:c r="SPG9" s="15"/>
      <x:c r="SPH9" s="15"/>
      <x:c r="SPI9" s="15"/>
      <x:c r="SPJ9" s="15"/>
      <x:c r="SPK9" s="15"/>
      <x:c r="SPL9" s="15"/>
      <x:c r="SPM9" s="15"/>
      <x:c r="SPN9" s="15"/>
      <x:c r="SPO9" s="15"/>
      <x:c r="SPP9" s="15"/>
      <x:c r="SPQ9" s="15"/>
      <x:c r="SPR9" s="15"/>
      <x:c r="SPS9" s="15"/>
      <x:c r="SPT9" s="15"/>
      <x:c r="SPU9" s="15"/>
      <x:c r="SPV9" s="15"/>
      <x:c r="SPW9" s="15"/>
      <x:c r="SPX9" s="15"/>
      <x:c r="SPY9" s="15"/>
      <x:c r="SPZ9" s="15"/>
      <x:c r="SQA9" s="15"/>
      <x:c r="SQB9" s="15"/>
      <x:c r="SQC9" s="15"/>
      <x:c r="SQD9" s="15"/>
      <x:c r="SQE9" s="15"/>
      <x:c r="SQF9" s="15"/>
      <x:c r="SQG9" s="15"/>
      <x:c r="SQH9" s="15"/>
      <x:c r="SQI9" s="15"/>
      <x:c r="SQJ9" s="15"/>
      <x:c r="SQK9" s="15"/>
      <x:c r="SQL9" s="15"/>
      <x:c r="SQM9" s="15"/>
      <x:c r="SQN9" s="15"/>
      <x:c r="SQO9" s="15"/>
      <x:c r="SQP9" s="15"/>
      <x:c r="SQQ9" s="15"/>
      <x:c r="SQR9" s="15"/>
      <x:c r="SQS9" s="15"/>
      <x:c r="SQT9" s="15"/>
      <x:c r="SQU9" s="15"/>
      <x:c r="SQV9" s="15"/>
      <x:c r="SQW9" s="15"/>
      <x:c r="SQX9" s="15"/>
      <x:c r="SQY9" s="15"/>
      <x:c r="SQZ9" s="15"/>
      <x:c r="SRA9" s="15"/>
      <x:c r="SRB9" s="15"/>
      <x:c r="SRC9" s="15"/>
      <x:c r="SRD9" s="15"/>
      <x:c r="SRE9" s="15"/>
      <x:c r="SRF9" s="15"/>
      <x:c r="SRG9" s="15"/>
      <x:c r="SRH9" s="15"/>
      <x:c r="SRI9" s="15"/>
      <x:c r="SRJ9" s="15"/>
      <x:c r="SRK9" s="15"/>
      <x:c r="SRL9" s="15"/>
      <x:c r="SRM9" s="15"/>
      <x:c r="SRN9" s="15"/>
      <x:c r="SRO9" s="15"/>
      <x:c r="SRP9" s="15"/>
      <x:c r="SRQ9" s="15"/>
      <x:c r="SRR9" s="15"/>
      <x:c r="SRS9" s="15"/>
      <x:c r="SRT9" s="15"/>
      <x:c r="SRU9" s="15"/>
      <x:c r="SRV9" s="15"/>
      <x:c r="SRW9" s="15"/>
      <x:c r="SRX9" s="15"/>
      <x:c r="SRY9" s="15"/>
      <x:c r="SRZ9" s="15"/>
      <x:c r="SSA9" s="15"/>
      <x:c r="SSB9" s="15"/>
      <x:c r="SSC9" s="15"/>
      <x:c r="SSD9" s="15"/>
      <x:c r="SSE9" s="15"/>
      <x:c r="SSF9" s="15"/>
      <x:c r="SSG9" s="15"/>
      <x:c r="SSH9" s="15"/>
      <x:c r="SSI9" s="15"/>
      <x:c r="SSJ9" s="15"/>
      <x:c r="SSK9" s="15"/>
      <x:c r="SSL9" s="15"/>
      <x:c r="SSM9" s="15"/>
      <x:c r="SSN9" s="15"/>
      <x:c r="SSO9" s="15"/>
      <x:c r="SSP9" s="15"/>
      <x:c r="SSQ9" s="15"/>
      <x:c r="SSR9" s="15"/>
      <x:c r="SSS9" s="15"/>
      <x:c r="SST9" s="15"/>
      <x:c r="SSU9" s="15"/>
      <x:c r="SSV9" s="15"/>
      <x:c r="SSW9" s="15"/>
      <x:c r="SSX9" s="15"/>
      <x:c r="SSY9" s="15"/>
      <x:c r="SSZ9" s="15"/>
      <x:c r="STA9" s="15"/>
      <x:c r="STB9" s="15"/>
      <x:c r="STC9" s="15"/>
      <x:c r="STD9" s="15"/>
      <x:c r="STE9" s="15"/>
      <x:c r="STF9" s="15"/>
      <x:c r="STG9" s="15"/>
      <x:c r="STH9" s="15"/>
      <x:c r="STI9" s="15"/>
      <x:c r="STJ9" s="15"/>
      <x:c r="STK9" s="15"/>
      <x:c r="STL9" s="15"/>
      <x:c r="STM9" s="15"/>
      <x:c r="STN9" s="15"/>
      <x:c r="STO9" s="15"/>
      <x:c r="STP9" s="15"/>
      <x:c r="STQ9" s="15"/>
      <x:c r="STR9" s="15"/>
      <x:c r="STS9" s="15"/>
      <x:c r="STT9" s="15"/>
      <x:c r="STU9" s="15"/>
      <x:c r="STV9" s="15"/>
      <x:c r="STW9" s="15"/>
      <x:c r="STX9" s="15"/>
      <x:c r="STY9" s="15"/>
      <x:c r="STZ9" s="15"/>
      <x:c r="SUA9" s="15"/>
      <x:c r="SUB9" s="15"/>
      <x:c r="SUC9" s="15"/>
      <x:c r="SUD9" s="15"/>
      <x:c r="SUE9" s="15"/>
      <x:c r="SUF9" s="15"/>
      <x:c r="SUG9" s="15"/>
      <x:c r="SUH9" s="15"/>
      <x:c r="SUI9" s="15"/>
      <x:c r="SUJ9" s="15"/>
      <x:c r="SUK9" s="15"/>
      <x:c r="SUL9" s="15"/>
      <x:c r="SUM9" s="15"/>
      <x:c r="SUN9" s="15"/>
      <x:c r="SUO9" s="15"/>
      <x:c r="SUP9" s="15"/>
      <x:c r="SUQ9" s="15"/>
      <x:c r="SUR9" s="15"/>
      <x:c r="SUS9" s="15"/>
      <x:c r="SUT9" s="15"/>
      <x:c r="SUU9" s="15"/>
      <x:c r="SUV9" s="15"/>
      <x:c r="SUW9" s="15"/>
      <x:c r="SUX9" s="15"/>
      <x:c r="SUY9" s="15"/>
      <x:c r="SUZ9" s="15"/>
      <x:c r="SVA9" s="15"/>
      <x:c r="SVB9" s="15"/>
      <x:c r="SVC9" s="15"/>
      <x:c r="SVD9" s="15"/>
      <x:c r="SVE9" s="15"/>
      <x:c r="SVF9" s="15"/>
      <x:c r="SVG9" s="15"/>
      <x:c r="SVH9" s="15"/>
      <x:c r="SVI9" s="15"/>
      <x:c r="SVJ9" s="15"/>
      <x:c r="SVK9" s="15"/>
      <x:c r="SVL9" s="15"/>
      <x:c r="SVM9" s="15"/>
      <x:c r="SVN9" s="15"/>
      <x:c r="SVO9" s="15"/>
      <x:c r="SVP9" s="15"/>
      <x:c r="SVQ9" s="15"/>
      <x:c r="SVR9" s="15"/>
      <x:c r="SVS9" s="15"/>
      <x:c r="SVT9" s="15"/>
      <x:c r="SVU9" s="15"/>
      <x:c r="SVV9" s="15"/>
      <x:c r="SVW9" s="15"/>
      <x:c r="SVX9" s="15"/>
      <x:c r="SVY9" s="15"/>
      <x:c r="SVZ9" s="15"/>
      <x:c r="SWA9" s="15"/>
      <x:c r="SWB9" s="15"/>
      <x:c r="SWC9" s="15"/>
      <x:c r="SWD9" s="15"/>
      <x:c r="SWE9" s="15"/>
      <x:c r="SWF9" s="15"/>
      <x:c r="SWG9" s="15"/>
      <x:c r="SWH9" s="15"/>
      <x:c r="SWI9" s="15"/>
      <x:c r="SWJ9" s="15"/>
      <x:c r="SWK9" s="15"/>
      <x:c r="SWL9" s="15"/>
      <x:c r="SWM9" s="15"/>
      <x:c r="SWN9" s="15"/>
      <x:c r="SWO9" s="15"/>
      <x:c r="SWP9" s="15"/>
      <x:c r="SWQ9" s="15"/>
      <x:c r="SWR9" s="15"/>
      <x:c r="SWS9" s="15"/>
      <x:c r="SWT9" s="15"/>
      <x:c r="SWU9" s="15"/>
      <x:c r="SWV9" s="15"/>
      <x:c r="SWW9" s="15"/>
      <x:c r="SWX9" s="15"/>
      <x:c r="SWY9" s="15"/>
      <x:c r="SWZ9" s="15"/>
      <x:c r="SXA9" s="15"/>
      <x:c r="SXB9" s="15"/>
      <x:c r="SXC9" s="15"/>
      <x:c r="SXD9" s="15"/>
      <x:c r="SXE9" s="15"/>
      <x:c r="SXF9" s="15"/>
      <x:c r="SXG9" s="15"/>
      <x:c r="SXH9" s="15"/>
      <x:c r="SXI9" s="15"/>
      <x:c r="SXJ9" s="15"/>
      <x:c r="SXK9" s="15"/>
      <x:c r="SXL9" s="15"/>
      <x:c r="SXM9" s="15"/>
      <x:c r="SXN9" s="15"/>
      <x:c r="SXO9" s="15"/>
      <x:c r="SXP9" s="15"/>
      <x:c r="SXQ9" s="15"/>
      <x:c r="SXR9" s="15"/>
      <x:c r="SXS9" s="15"/>
      <x:c r="SXT9" s="15"/>
      <x:c r="SXU9" s="15"/>
      <x:c r="SXV9" s="15"/>
      <x:c r="SXW9" s="15"/>
      <x:c r="SXX9" s="15"/>
      <x:c r="SXY9" s="15"/>
      <x:c r="SXZ9" s="15"/>
      <x:c r="SYA9" s="15"/>
      <x:c r="SYB9" s="15"/>
      <x:c r="SYC9" s="15"/>
      <x:c r="SYD9" s="15"/>
      <x:c r="SYE9" s="15"/>
      <x:c r="SYF9" s="15"/>
      <x:c r="SYG9" s="15"/>
      <x:c r="SYH9" s="15"/>
      <x:c r="SYI9" s="15"/>
      <x:c r="SYJ9" s="15"/>
      <x:c r="SYK9" s="15"/>
      <x:c r="SYL9" s="15"/>
      <x:c r="SYM9" s="15"/>
      <x:c r="SYN9" s="15"/>
      <x:c r="SYO9" s="15"/>
      <x:c r="SYP9" s="15"/>
      <x:c r="SYQ9" s="15"/>
      <x:c r="SYR9" s="15"/>
      <x:c r="SYS9" s="15"/>
      <x:c r="SYT9" s="15"/>
      <x:c r="SYU9" s="15"/>
      <x:c r="SYV9" s="15"/>
      <x:c r="SYW9" s="15"/>
      <x:c r="SYX9" s="15"/>
      <x:c r="SYY9" s="15"/>
      <x:c r="SYZ9" s="15"/>
      <x:c r="SZA9" s="15"/>
      <x:c r="SZB9" s="15"/>
      <x:c r="SZC9" s="15"/>
      <x:c r="SZD9" s="15"/>
      <x:c r="SZE9" s="15"/>
      <x:c r="SZF9" s="15"/>
      <x:c r="SZG9" s="15"/>
      <x:c r="SZH9" s="15"/>
      <x:c r="SZI9" s="15"/>
      <x:c r="SZJ9" s="15"/>
      <x:c r="SZK9" s="15"/>
      <x:c r="SZL9" s="15"/>
      <x:c r="SZM9" s="15"/>
      <x:c r="SZN9" s="15"/>
      <x:c r="SZO9" s="15"/>
      <x:c r="SZP9" s="15"/>
      <x:c r="SZQ9" s="15"/>
      <x:c r="SZR9" s="15"/>
      <x:c r="SZS9" s="15"/>
      <x:c r="SZT9" s="15"/>
      <x:c r="SZU9" s="15"/>
      <x:c r="SZV9" s="15"/>
      <x:c r="SZW9" s="15"/>
      <x:c r="SZX9" s="15"/>
      <x:c r="SZY9" s="15"/>
      <x:c r="SZZ9" s="15"/>
      <x:c r="TAA9" s="15"/>
      <x:c r="TAB9" s="15"/>
      <x:c r="TAC9" s="15"/>
      <x:c r="TAD9" s="15"/>
      <x:c r="TAE9" s="15"/>
      <x:c r="TAF9" s="15"/>
      <x:c r="TAG9" s="15"/>
      <x:c r="TAH9" s="15"/>
      <x:c r="TAI9" s="15"/>
      <x:c r="TAJ9" s="15"/>
      <x:c r="TAK9" s="15"/>
      <x:c r="TAL9" s="15"/>
      <x:c r="TAM9" s="15"/>
      <x:c r="TAN9" s="15"/>
      <x:c r="TAO9" s="15"/>
      <x:c r="TAP9" s="15"/>
      <x:c r="TAQ9" s="15"/>
      <x:c r="TAR9" s="15"/>
      <x:c r="TAS9" s="15"/>
      <x:c r="TAT9" s="15"/>
      <x:c r="TAU9" s="15"/>
      <x:c r="TAV9" s="15"/>
      <x:c r="TAW9" s="15"/>
      <x:c r="TAX9" s="15"/>
      <x:c r="TAY9" s="15"/>
      <x:c r="TAZ9" s="15"/>
      <x:c r="TBA9" s="15"/>
      <x:c r="TBB9" s="15"/>
      <x:c r="TBC9" s="15"/>
      <x:c r="TBD9" s="15"/>
      <x:c r="TBE9" s="15"/>
      <x:c r="TBF9" s="15"/>
      <x:c r="TBG9" s="15"/>
      <x:c r="TBH9" s="15"/>
      <x:c r="TBI9" s="15"/>
      <x:c r="TBJ9" s="15"/>
      <x:c r="TBK9" s="15"/>
      <x:c r="TBL9" s="15"/>
      <x:c r="TBM9" s="15"/>
      <x:c r="TBN9" s="15"/>
      <x:c r="TBO9" s="15"/>
      <x:c r="TBP9" s="15"/>
      <x:c r="TBQ9" s="15"/>
      <x:c r="TBR9" s="15"/>
      <x:c r="TBS9" s="15"/>
      <x:c r="TBT9" s="15"/>
      <x:c r="TBU9" s="15"/>
      <x:c r="TBV9" s="15"/>
      <x:c r="TBW9" s="15"/>
      <x:c r="TBX9" s="15"/>
      <x:c r="TBY9" s="15"/>
      <x:c r="TBZ9" s="15"/>
      <x:c r="TCA9" s="15"/>
      <x:c r="TCB9" s="15"/>
      <x:c r="TCC9" s="15"/>
      <x:c r="TCD9" s="15"/>
      <x:c r="TCE9" s="15"/>
      <x:c r="TCF9" s="15"/>
      <x:c r="TCG9" s="15"/>
      <x:c r="TCH9" s="15"/>
      <x:c r="TCI9" s="15"/>
      <x:c r="TCJ9" s="15"/>
      <x:c r="TCK9" s="15"/>
      <x:c r="TCL9" s="15"/>
      <x:c r="TCM9" s="15"/>
      <x:c r="TCN9" s="15"/>
      <x:c r="TCO9" s="15"/>
      <x:c r="TCP9" s="15"/>
      <x:c r="TCQ9" s="15"/>
      <x:c r="TCR9" s="15"/>
      <x:c r="TCS9" s="15"/>
      <x:c r="TCT9" s="15"/>
      <x:c r="TCU9" s="15"/>
      <x:c r="TCV9" s="15"/>
      <x:c r="TCW9" s="15"/>
      <x:c r="TCX9" s="15"/>
      <x:c r="TCY9" s="15"/>
      <x:c r="TCZ9" s="15"/>
      <x:c r="TDA9" s="15"/>
      <x:c r="TDB9" s="15"/>
      <x:c r="TDC9" s="15"/>
      <x:c r="TDD9" s="15"/>
      <x:c r="TDE9" s="15"/>
      <x:c r="TDF9" s="15"/>
      <x:c r="TDG9" s="15"/>
      <x:c r="TDH9" s="15"/>
      <x:c r="TDI9" s="15"/>
      <x:c r="TDJ9" s="15"/>
      <x:c r="TDK9" s="15"/>
      <x:c r="TDL9" s="15"/>
      <x:c r="TDM9" s="15"/>
      <x:c r="TDN9" s="15"/>
      <x:c r="TDO9" s="15"/>
      <x:c r="TDP9" s="15"/>
      <x:c r="TDQ9" s="15"/>
      <x:c r="TDR9" s="15"/>
      <x:c r="TDS9" s="15"/>
      <x:c r="TDT9" s="15"/>
      <x:c r="TDU9" s="15"/>
      <x:c r="TDV9" s="15"/>
      <x:c r="TDW9" s="15"/>
      <x:c r="TDX9" s="15"/>
      <x:c r="TDY9" s="15"/>
      <x:c r="TDZ9" s="15"/>
      <x:c r="TEA9" s="15"/>
      <x:c r="TEB9" s="15"/>
      <x:c r="TEC9" s="15"/>
      <x:c r="TED9" s="15"/>
      <x:c r="TEE9" s="15"/>
      <x:c r="TEF9" s="15"/>
      <x:c r="TEG9" s="15"/>
      <x:c r="TEH9" s="15"/>
      <x:c r="TEI9" s="15"/>
      <x:c r="TEJ9" s="15"/>
      <x:c r="TEK9" s="15"/>
      <x:c r="TEL9" s="15"/>
      <x:c r="TEM9" s="15"/>
      <x:c r="TEN9" s="15"/>
      <x:c r="TEO9" s="15"/>
      <x:c r="TEP9" s="15"/>
      <x:c r="TEQ9" s="15"/>
      <x:c r="TER9" s="15"/>
      <x:c r="TES9" s="15"/>
      <x:c r="TET9" s="15"/>
      <x:c r="TEU9" s="15"/>
      <x:c r="TEV9" s="15"/>
      <x:c r="TEW9" s="15"/>
      <x:c r="TEX9" s="15"/>
      <x:c r="TEY9" s="15"/>
      <x:c r="TEZ9" s="15"/>
      <x:c r="TFA9" s="15"/>
      <x:c r="TFB9" s="15"/>
      <x:c r="TFC9" s="15"/>
      <x:c r="TFD9" s="15"/>
      <x:c r="TFE9" s="15"/>
      <x:c r="TFF9" s="15"/>
      <x:c r="TFG9" s="15"/>
      <x:c r="TFH9" s="15"/>
      <x:c r="TFI9" s="15"/>
      <x:c r="TFJ9" s="15"/>
      <x:c r="TFK9" s="15"/>
      <x:c r="TFL9" s="15"/>
      <x:c r="TFM9" s="15"/>
      <x:c r="TFN9" s="15"/>
      <x:c r="TFO9" s="15"/>
      <x:c r="TFP9" s="15"/>
      <x:c r="TFQ9" s="15"/>
      <x:c r="TFR9" s="15"/>
      <x:c r="TFS9" s="15"/>
      <x:c r="TFT9" s="15"/>
      <x:c r="TFU9" s="15"/>
      <x:c r="TFV9" s="15"/>
      <x:c r="TFW9" s="15"/>
      <x:c r="TFX9" s="15"/>
      <x:c r="TFY9" s="15"/>
      <x:c r="TFZ9" s="15"/>
      <x:c r="TGA9" s="15"/>
      <x:c r="TGB9" s="15"/>
      <x:c r="TGC9" s="15"/>
      <x:c r="TGD9" s="15"/>
      <x:c r="TGE9" s="15"/>
      <x:c r="TGF9" s="15"/>
      <x:c r="TGG9" s="15"/>
      <x:c r="TGH9" s="15"/>
      <x:c r="TGI9" s="15"/>
      <x:c r="TGJ9" s="15"/>
      <x:c r="TGK9" s="15"/>
      <x:c r="TGL9" s="15"/>
      <x:c r="TGM9" s="15"/>
      <x:c r="TGN9" s="15"/>
      <x:c r="TGO9" s="15"/>
      <x:c r="TGP9" s="15"/>
      <x:c r="TGQ9" s="15"/>
      <x:c r="TGR9" s="15"/>
      <x:c r="TGS9" s="15"/>
      <x:c r="TGT9" s="15"/>
      <x:c r="TGU9" s="15"/>
      <x:c r="TGV9" s="15"/>
      <x:c r="TGW9" s="15"/>
      <x:c r="TGX9" s="15"/>
      <x:c r="TGY9" s="15"/>
      <x:c r="TGZ9" s="15"/>
      <x:c r="THA9" s="15"/>
      <x:c r="THB9" s="15"/>
      <x:c r="THC9" s="15"/>
      <x:c r="THD9" s="15"/>
      <x:c r="THE9" s="15"/>
      <x:c r="THF9" s="15"/>
      <x:c r="THG9" s="15"/>
      <x:c r="THH9" s="15"/>
      <x:c r="THI9" s="15"/>
      <x:c r="THJ9" s="15"/>
      <x:c r="THK9" s="15"/>
      <x:c r="THL9" s="15"/>
      <x:c r="THM9" s="15"/>
      <x:c r="THN9" s="15"/>
      <x:c r="THO9" s="15"/>
      <x:c r="THP9" s="15"/>
      <x:c r="THQ9" s="15"/>
      <x:c r="THR9" s="15"/>
      <x:c r="THS9" s="15"/>
      <x:c r="THT9" s="15"/>
      <x:c r="THU9" s="15"/>
      <x:c r="THV9" s="15"/>
      <x:c r="THW9" s="15"/>
      <x:c r="THX9" s="15"/>
      <x:c r="THY9" s="15"/>
      <x:c r="THZ9" s="15"/>
      <x:c r="TIA9" s="15"/>
      <x:c r="TIB9" s="15"/>
      <x:c r="TIC9" s="15"/>
      <x:c r="TID9" s="15"/>
      <x:c r="TIE9" s="15"/>
      <x:c r="TIF9" s="15"/>
      <x:c r="TIG9" s="15"/>
      <x:c r="TIH9" s="15"/>
      <x:c r="TII9" s="15"/>
      <x:c r="TIJ9" s="15"/>
      <x:c r="TIK9" s="15"/>
      <x:c r="TIL9" s="15"/>
      <x:c r="TIM9" s="15"/>
      <x:c r="TIN9" s="15"/>
      <x:c r="TIO9" s="15"/>
      <x:c r="TIP9" s="15"/>
      <x:c r="TIQ9" s="15"/>
      <x:c r="TIR9" s="15"/>
      <x:c r="TIS9" s="15"/>
      <x:c r="TIT9" s="15"/>
      <x:c r="TIU9" s="15"/>
      <x:c r="TIV9" s="15"/>
      <x:c r="TIW9" s="15"/>
      <x:c r="TIX9" s="15"/>
      <x:c r="TIY9" s="15"/>
      <x:c r="TIZ9" s="15"/>
      <x:c r="TJA9" s="15"/>
      <x:c r="TJB9" s="15"/>
      <x:c r="TJC9" s="15"/>
      <x:c r="TJD9" s="15"/>
      <x:c r="TJE9" s="15"/>
      <x:c r="TJF9" s="15"/>
      <x:c r="TJG9" s="15"/>
      <x:c r="TJH9" s="15"/>
      <x:c r="TJI9" s="15"/>
      <x:c r="TJJ9" s="15"/>
      <x:c r="TJK9" s="15"/>
      <x:c r="TJL9" s="15"/>
      <x:c r="TJM9" s="15"/>
      <x:c r="TJN9" s="15"/>
      <x:c r="TJO9" s="15"/>
      <x:c r="TJP9" s="15"/>
      <x:c r="TJQ9" s="15"/>
      <x:c r="TJR9" s="15"/>
      <x:c r="TJS9" s="15"/>
      <x:c r="TJT9" s="15"/>
      <x:c r="TJU9" s="15"/>
      <x:c r="TJV9" s="15"/>
      <x:c r="TJW9" s="15"/>
      <x:c r="TJX9" s="15"/>
      <x:c r="TJY9" s="15"/>
      <x:c r="TJZ9" s="15"/>
      <x:c r="TKA9" s="15"/>
      <x:c r="TKB9" s="15"/>
      <x:c r="TKC9" s="15"/>
      <x:c r="TKD9" s="15"/>
      <x:c r="TKE9" s="15"/>
      <x:c r="TKF9" s="15"/>
      <x:c r="TKG9" s="15"/>
      <x:c r="TKH9" s="15"/>
      <x:c r="TKI9" s="15"/>
      <x:c r="TKJ9" s="15"/>
      <x:c r="TKK9" s="15"/>
      <x:c r="TKL9" s="15"/>
      <x:c r="TKM9" s="15"/>
      <x:c r="TKN9" s="15"/>
      <x:c r="TKO9" s="15"/>
      <x:c r="TKP9" s="15"/>
      <x:c r="TKQ9" s="15"/>
      <x:c r="TKR9" s="15"/>
      <x:c r="TKS9" s="15"/>
      <x:c r="TKT9" s="15"/>
      <x:c r="TKU9" s="15"/>
      <x:c r="TKV9" s="15"/>
      <x:c r="TKW9" s="15"/>
      <x:c r="TKX9" s="15"/>
      <x:c r="TKY9" s="15"/>
      <x:c r="TKZ9" s="15"/>
      <x:c r="TLA9" s="15"/>
      <x:c r="TLB9" s="15"/>
      <x:c r="TLC9" s="15"/>
      <x:c r="TLD9" s="15"/>
      <x:c r="TLE9" s="15"/>
      <x:c r="TLF9" s="15"/>
      <x:c r="TLG9" s="15"/>
      <x:c r="TLH9" s="15"/>
      <x:c r="TLI9" s="15"/>
      <x:c r="TLJ9" s="15"/>
      <x:c r="TLK9" s="15"/>
      <x:c r="TLL9" s="15"/>
      <x:c r="TLM9" s="15"/>
      <x:c r="TLN9" s="15"/>
      <x:c r="TLO9" s="15"/>
      <x:c r="TLP9" s="15"/>
      <x:c r="TLQ9" s="15"/>
      <x:c r="TLR9" s="15"/>
      <x:c r="TLS9" s="15"/>
      <x:c r="TLT9" s="15"/>
      <x:c r="TLU9" s="15"/>
      <x:c r="TLV9" s="15"/>
      <x:c r="TLW9" s="15"/>
      <x:c r="TLX9" s="15"/>
      <x:c r="TLY9" s="15"/>
      <x:c r="TLZ9" s="15"/>
      <x:c r="TMA9" s="15"/>
      <x:c r="TMB9" s="15"/>
      <x:c r="TMC9" s="15"/>
      <x:c r="TMD9" s="15"/>
      <x:c r="TME9" s="15"/>
      <x:c r="TMF9" s="15"/>
      <x:c r="TMG9" s="15"/>
      <x:c r="TMH9" s="15"/>
      <x:c r="TMI9" s="15"/>
      <x:c r="TMJ9" s="15"/>
      <x:c r="TMK9" s="15"/>
      <x:c r="TML9" s="15"/>
      <x:c r="TMM9" s="15"/>
      <x:c r="TMN9" s="15"/>
      <x:c r="TMO9" s="15"/>
      <x:c r="TMP9" s="15"/>
      <x:c r="TMQ9" s="15"/>
      <x:c r="TMR9" s="15"/>
      <x:c r="TMS9" s="15"/>
      <x:c r="TMT9" s="15"/>
      <x:c r="TMU9" s="15"/>
      <x:c r="TMV9" s="15"/>
      <x:c r="TMW9" s="15"/>
      <x:c r="TMX9" s="15"/>
      <x:c r="TMY9" s="15"/>
      <x:c r="TMZ9" s="15"/>
      <x:c r="TNA9" s="15"/>
      <x:c r="TNB9" s="15"/>
      <x:c r="TNC9" s="15"/>
      <x:c r="TND9" s="15"/>
      <x:c r="TNE9" s="15"/>
      <x:c r="TNF9" s="15"/>
      <x:c r="TNG9" s="15"/>
      <x:c r="TNH9" s="15"/>
      <x:c r="TNI9" s="15"/>
      <x:c r="TNJ9" s="15"/>
      <x:c r="TNK9" s="15"/>
      <x:c r="TNL9" s="15"/>
      <x:c r="TNM9" s="15"/>
      <x:c r="TNN9" s="15"/>
      <x:c r="TNO9" s="15"/>
      <x:c r="TNP9" s="15"/>
      <x:c r="TNQ9" s="15"/>
      <x:c r="TNR9" s="15"/>
      <x:c r="TNS9" s="15"/>
      <x:c r="TNT9" s="15"/>
      <x:c r="TNU9" s="15"/>
      <x:c r="TNV9" s="15"/>
      <x:c r="TNW9" s="15"/>
      <x:c r="TNX9" s="15"/>
      <x:c r="TNY9" s="15"/>
      <x:c r="TNZ9" s="15"/>
      <x:c r="TOA9" s="15"/>
      <x:c r="TOB9" s="15"/>
      <x:c r="TOC9" s="15"/>
      <x:c r="TOD9" s="15"/>
      <x:c r="TOE9" s="15"/>
      <x:c r="TOF9" s="15"/>
      <x:c r="TOG9" s="15"/>
      <x:c r="TOH9" s="15"/>
      <x:c r="TOI9" s="15"/>
      <x:c r="TOJ9" s="15"/>
      <x:c r="TOK9" s="15"/>
      <x:c r="TOL9" s="15"/>
      <x:c r="TOM9" s="15"/>
      <x:c r="TON9" s="15"/>
      <x:c r="TOO9" s="15"/>
      <x:c r="TOP9" s="15"/>
      <x:c r="TOQ9" s="15"/>
      <x:c r="TOR9" s="15"/>
      <x:c r="TOS9" s="15"/>
      <x:c r="TOT9" s="15"/>
      <x:c r="TOU9" s="15"/>
      <x:c r="TOV9" s="15"/>
      <x:c r="TOW9" s="15"/>
      <x:c r="TOX9" s="15"/>
      <x:c r="TOY9" s="15"/>
      <x:c r="TOZ9" s="15"/>
      <x:c r="TPA9" s="15"/>
      <x:c r="TPB9" s="15"/>
      <x:c r="TPC9" s="15"/>
      <x:c r="TPD9" s="15"/>
      <x:c r="TPE9" s="15"/>
      <x:c r="TPF9" s="15"/>
      <x:c r="TPG9" s="15"/>
      <x:c r="TPH9" s="15"/>
      <x:c r="TPI9" s="15"/>
      <x:c r="TPJ9" s="15"/>
      <x:c r="TPK9" s="15"/>
      <x:c r="TPL9" s="15"/>
      <x:c r="TPM9" s="15"/>
      <x:c r="TPN9" s="15"/>
      <x:c r="TPO9" s="15"/>
      <x:c r="TPP9" s="15"/>
      <x:c r="TPQ9" s="15"/>
      <x:c r="TPR9" s="15"/>
      <x:c r="TPS9" s="15"/>
      <x:c r="TPT9" s="15"/>
      <x:c r="TPU9" s="15"/>
      <x:c r="TPV9" s="15"/>
      <x:c r="TPW9" s="15"/>
      <x:c r="TPX9" s="15"/>
      <x:c r="TPY9" s="15"/>
      <x:c r="TPZ9" s="15"/>
      <x:c r="TQA9" s="15"/>
      <x:c r="TQB9" s="15"/>
      <x:c r="TQC9" s="15"/>
      <x:c r="TQD9" s="15"/>
      <x:c r="TQE9" s="15"/>
      <x:c r="TQF9" s="15"/>
      <x:c r="TQG9" s="15"/>
      <x:c r="TQH9" s="15"/>
      <x:c r="TQI9" s="15"/>
      <x:c r="TQJ9" s="15"/>
      <x:c r="TQK9" s="15"/>
      <x:c r="TQL9" s="15"/>
      <x:c r="TQM9" s="15"/>
      <x:c r="TQN9" s="15"/>
      <x:c r="TQO9" s="15"/>
      <x:c r="TQP9" s="15"/>
      <x:c r="TQQ9" s="15"/>
      <x:c r="TQR9" s="15"/>
      <x:c r="TQS9" s="15"/>
      <x:c r="TQT9" s="15"/>
      <x:c r="TQU9" s="15"/>
      <x:c r="TQV9" s="15"/>
      <x:c r="TQW9" s="15"/>
      <x:c r="TQX9" s="15"/>
      <x:c r="TQY9" s="15"/>
      <x:c r="TQZ9" s="15"/>
      <x:c r="TRA9" s="15"/>
      <x:c r="TRB9" s="15"/>
      <x:c r="TRC9" s="15"/>
      <x:c r="TRD9" s="15"/>
      <x:c r="TRE9" s="15"/>
      <x:c r="TRF9" s="15"/>
      <x:c r="TRG9" s="15"/>
      <x:c r="TRH9" s="15"/>
      <x:c r="TRI9" s="15"/>
      <x:c r="TRJ9" s="15"/>
      <x:c r="TRK9" s="15"/>
      <x:c r="TRL9" s="15"/>
      <x:c r="TRM9" s="15"/>
      <x:c r="TRN9" s="15"/>
      <x:c r="TRO9" s="15"/>
      <x:c r="TRP9" s="15"/>
      <x:c r="TRQ9" s="15"/>
      <x:c r="TRR9" s="15"/>
      <x:c r="TRS9" s="15"/>
      <x:c r="TRT9" s="15"/>
      <x:c r="TRU9" s="15"/>
      <x:c r="TRV9" s="15"/>
      <x:c r="TRW9" s="15"/>
      <x:c r="TRX9" s="15"/>
      <x:c r="TRY9" s="15"/>
      <x:c r="TRZ9" s="15"/>
      <x:c r="TSA9" s="15"/>
      <x:c r="TSB9" s="15"/>
      <x:c r="TSC9" s="15"/>
      <x:c r="TSD9" s="15"/>
      <x:c r="TSE9" s="15"/>
      <x:c r="TSF9" s="15"/>
      <x:c r="TSG9" s="15"/>
      <x:c r="TSH9" s="15"/>
      <x:c r="TSI9" s="15"/>
      <x:c r="TSJ9" s="15"/>
      <x:c r="TSK9" s="15"/>
      <x:c r="TSL9" s="15"/>
      <x:c r="TSM9" s="15"/>
      <x:c r="TSN9" s="15"/>
      <x:c r="TSO9" s="15"/>
      <x:c r="TSP9" s="15"/>
      <x:c r="TSQ9" s="15"/>
      <x:c r="TSR9" s="15"/>
      <x:c r="TSS9" s="15"/>
      <x:c r="TST9" s="15"/>
      <x:c r="TSU9" s="15"/>
      <x:c r="TSV9" s="15"/>
      <x:c r="TSW9" s="15"/>
      <x:c r="TSX9" s="15"/>
      <x:c r="TSY9" s="15"/>
      <x:c r="TSZ9" s="15"/>
      <x:c r="TTA9" s="15"/>
      <x:c r="TTB9" s="15"/>
      <x:c r="TTC9" s="15"/>
      <x:c r="TTD9" s="15"/>
      <x:c r="TTE9" s="15"/>
      <x:c r="TTF9" s="15"/>
      <x:c r="TTG9" s="15"/>
      <x:c r="TTH9" s="15"/>
      <x:c r="TTI9" s="15"/>
      <x:c r="TTJ9" s="15"/>
      <x:c r="TTK9" s="15"/>
      <x:c r="TTL9" s="15"/>
      <x:c r="TTM9" s="15"/>
      <x:c r="TTN9" s="15"/>
      <x:c r="TTO9" s="15"/>
      <x:c r="TTP9" s="15"/>
      <x:c r="TTQ9" s="15"/>
      <x:c r="TTR9" s="15"/>
      <x:c r="TTS9" s="15"/>
      <x:c r="TTT9" s="15"/>
      <x:c r="TTU9" s="15"/>
      <x:c r="TTV9" s="15"/>
      <x:c r="TTW9" s="15"/>
      <x:c r="TTX9" s="15"/>
      <x:c r="TTY9" s="15"/>
      <x:c r="TTZ9" s="15"/>
      <x:c r="TUA9" s="15"/>
      <x:c r="TUB9" s="15"/>
      <x:c r="TUC9" s="15"/>
      <x:c r="TUD9" s="15"/>
      <x:c r="TUE9" s="15"/>
      <x:c r="TUF9" s="15"/>
      <x:c r="TUG9" s="15"/>
      <x:c r="TUH9" s="15"/>
      <x:c r="TUI9" s="15"/>
      <x:c r="TUJ9" s="15"/>
      <x:c r="TUK9" s="15"/>
      <x:c r="TUL9" s="15"/>
      <x:c r="TUM9" s="15"/>
      <x:c r="TUN9" s="15"/>
      <x:c r="TUO9" s="15"/>
      <x:c r="TUP9" s="15"/>
      <x:c r="TUQ9" s="15"/>
      <x:c r="TUR9" s="15"/>
      <x:c r="TUS9" s="15"/>
      <x:c r="TUT9" s="15"/>
      <x:c r="TUU9" s="15"/>
      <x:c r="TUV9" s="15"/>
      <x:c r="TUW9" s="15"/>
      <x:c r="TUX9" s="15"/>
      <x:c r="TUY9" s="15"/>
      <x:c r="TUZ9" s="15"/>
      <x:c r="TVA9" s="15"/>
      <x:c r="TVB9" s="15"/>
      <x:c r="TVC9" s="15"/>
      <x:c r="TVD9" s="15"/>
      <x:c r="TVE9" s="15"/>
      <x:c r="TVF9" s="15"/>
      <x:c r="TVG9" s="15"/>
      <x:c r="TVH9" s="15"/>
      <x:c r="TVI9" s="15"/>
      <x:c r="TVJ9" s="15"/>
      <x:c r="TVK9" s="15"/>
      <x:c r="TVL9" s="15"/>
      <x:c r="TVM9" s="15"/>
      <x:c r="TVN9" s="15"/>
      <x:c r="TVO9" s="15"/>
      <x:c r="TVP9" s="15"/>
      <x:c r="TVQ9" s="15"/>
      <x:c r="TVR9" s="15"/>
      <x:c r="TVS9" s="15"/>
      <x:c r="TVT9" s="15"/>
      <x:c r="TVU9" s="15"/>
      <x:c r="TVV9" s="15"/>
      <x:c r="TVW9" s="15"/>
      <x:c r="TVX9" s="15"/>
      <x:c r="TVY9" s="15"/>
      <x:c r="TVZ9" s="15"/>
      <x:c r="TWA9" s="15"/>
      <x:c r="TWB9" s="15"/>
      <x:c r="TWC9" s="15"/>
      <x:c r="TWD9" s="15"/>
      <x:c r="TWE9" s="15"/>
      <x:c r="TWF9" s="15"/>
      <x:c r="TWG9" s="15"/>
      <x:c r="TWH9" s="15"/>
      <x:c r="TWI9" s="15"/>
      <x:c r="TWJ9" s="15"/>
      <x:c r="TWK9" s="15"/>
      <x:c r="TWL9" s="15"/>
      <x:c r="TWM9" s="15"/>
      <x:c r="TWN9" s="15"/>
      <x:c r="TWO9" s="15"/>
      <x:c r="TWP9" s="15"/>
      <x:c r="TWQ9" s="15"/>
      <x:c r="TWR9" s="15"/>
      <x:c r="TWS9" s="15"/>
      <x:c r="TWT9" s="15"/>
      <x:c r="TWU9" s="15"/>
      <x:c r="TWV9" s="15"/>
      <x:c r="TWW9" s="15"/>
      <x:c r="TWX9" s="15"/>
      <x:c r="TWY9" s="15"/>
      <x:c r="TWZ9" s="15"/>
      <x:c r="TXA9" s="15"/>
      <x:c r="TXB9" s="15"/>
      <x:c r="TXC9" s="15"/>
      <x:c r="TXD9" s="15"/>
      <x:c r="TXE9" s="15"/>
      <x:c r="TXF9" s="15"/>
      <x:c r="TXG9" s="15"/>
      <x:c r="TXH9" s="15"/>
      <x:c r="TXI9" s="15"/>
      <x:c r="TXJ9" s="15"/>
      <x:c r="TXK9" s="15"/>
      <x:c r="TXL9" s="15"/>
      <x:c r="TXM9" s="15"/>
      <x:c r="TXN9" s="15"/>
      <x:c r="TXO9" s="15"/>
      <x:c r="TXP9" s="15"/>
      <x:c r="TXQ9" s="15"/>
      <x:c r="TXR9" s="15"/>
      <x:c r="TXS9" s="15"/>
      <x:c r="TXT9" s="15"/>
      <x:c r="TXU9" s="15"/>
      <x:c r="TXV9" s="15"/>
      <x:c r="TXW9" s="15"/>
      <x:c r="TXX9" s="15"/>
      <x:c r="TXY9" s="15"/>
      <x:c r="TXZ9" s="15"/>
      <x:c r="TYA9" s="15"/>
      <x:c r="TYB9" s="15"/>
      <x:c r="TYC9" s="15"/>
      <x:c r="TYD9" s="15"/>
      <x:c r="TYE9" s="15"/>
      <x:c r="TYF9" s="15"/>
      <x:c r="TYG9" s="15"/>
      <x:c r="TYH9" s="15"/>
      <x:c r="TYI9" s="15"/>
      <x:c r="TYJ9" s="15"/>
      <x:c r="TYK9" s="15"/>
      <x:c r="TYL9" s="15"/>
      <x:c r="TYM9" s="15"/>
      <x:c r="TYN9" s="15"/>
      <x:c r="TYO9" s="15"/>
      <x:c r="TYP9" s="15"/>
      <x:c r="TYQ9" s="15"/>
      <x:c r="TYR9" s="15"/>
      <x:c r="TYS9" s="15"/>
      <x:c r="TYT9" s="15"/>
      <x:c r="TYU9" s="15"/>
      <x:c r="TYV9" s="15"/>
      <x:c r="TYW9" s="15"/>
      <x:c r="TYX9" s="15"/>
      <x:c r="TYY9" s="15"/>
      <x:c r="TYZ9" s="15"/>
      <x:c r="TZA9" s="15"/>
      <x:c r="TZB9" s="15"/>
      <x:c r="TZC9" s="15"/>
      <x:c r="TZD9" s="15"/>
      <x:c r="TZE9" s="15"/>
      <x:c r="TZF9" s="15"/>
      <x:c r="TZG9" s="15"/>
      <x:c r="TZH9" s="15"/>
      <x:c r="TZI9" s="15"/>
      <x:c r="TZJ9" s="15"/>
      <x:c r="TZK9" s="15"/>
      <x:c r="TZL9" s="15"/>
      <x:c r="TZM9" s="15"/>
      <x:c r="TZN9" s="15"/>
      <x:c r="TZO9" s="15"/>
      <x:c r="TZP9" s="15"/>
      <x:c r="TZQ9" s="15"/>
      <x:c r="TZR9" s="15"/>
      <x:c r="TZS9" s="15"/>
      <x:c r="TZT9" s="15"/>
      <x:c r="TZU9" s="15"/>
      <x:c r="TZV9" s="15"/>
      <x:c r="TZW9" s="15"/>
      <x:c r="TZX9" s="15"/>
      <x:c r="TZY9" s="15"/>
      <x:c r="TZZ9" s="15"/>
      <x:c r="UAA9" s="15"/>
      <x:c r="UAB9" s="15"/>
      <x:c r="UAC9" s="15"/>
      <x:c r="UAD9" s="15"/>
      <x:c r="UAE9" s="15"/>
      <x:c r="UAF9" s="15"/>
      <x:c r="UAG9" s="15"/>
      <x:c r="UAH9" s="15"/>
      <x:c r="UAI9" s="15"/>
      <x:c r="UAJ9" s="15"/>
      <x:c r="UAK9" s="15"/>
      <x:c r="UAL9" s="15"/>
      <x:c r="UAM9" s="15"/>
      <x:c r="UAN9" s="15"/>
      <x:c r="UAO9" s="15"/>
      <x:c r="UAP9" s="15"/>
      <x:c r="UAQ9" s="15"/>
      <x:c r="UAR9" s="15"/>
      <x:c r="UAS9" s="15"/>
      <x:c r="UAT9" s="15"/>
      <x:c r="UAU9" s="15"/>
      <x:c r="UAV9" s="15"/>
      <x:c r="UAW9" s="15"/>
      <x:c r="UAX9" s="15"/>
      <x:c r="UAY9" s="15"/>
      <x:c r="UAZ9" s="15"/>
      <x:c r="UBA9" s="15"/>
      <x:c r="UBB9" s="15"/>
      <x:c r="UBC9" s="15"/>
      <x:c r="UBD9" s="15"/>
      <x:c r="UBE9" s="15"/>
      <x:c r="UBF9" s="15"/>
      <x:c r="UBG9" s="15"/>
      <x:c r="UBH9" s="15"/>
      <x:c r="UBI9" s="15"/>
      <x:c r="UBJ9" s="15"/>
      <x:c r="UBK9" s="15"/>
      <x:c r="UBL9" s="15"/>
      <x:c r="UBM9" s="15"/>
      <x:c r="UBN9" s="15"/>
      <x:c r="UBO9" s="15"/>
      <x:c r="UBP9" s="15"/>
      <x:c r="UBQ9" s="15"/>
      <x:c r="UBR9" s="15"/>
      <x:c r="UBS9" s="15"/>
      <x:c r="UBT9" s="15"/>
      <x:c r="UBU9" s="15"/>
      <x:c r="UBV9" s="15"/>
      <x:c r="UBW9" s="15"/>
      <x:c r="UBX9" s="15"/>
      <x:c r="UBY9" s="15"/>
      <x:c r="UBZ9" s="15"/>
      <x:c r="UCA9" s="15"/>
      <x:c r="UCB9" s="15"/>
      <x:c r="UCC9" s="15"/>
      <x:c r="UCD9" s="15"/>
      <x:c r="UCE9" s="15"/>
      <x:c r="UCF9" s="15"/>
      <x:c r="UCG9" s="15"/>
      <x:c r="UCH9" s="15"/>
      <x:c r="UCI9" s="15"/>
      <x:c r="UCJ9" s="15"/>
      <x:c r="UCK9" s="15"/>
      <x:c r="UCL9" s="15"/>
      <x:c r="UCM9" s="15"/>
      <x:c r="UCN9" s="15"/>
      <x:c r="UCO9" s="15"/>
      <x:c r="UCP9" s="15"/>
      <x:c r="UCQ9" s="15"/>
      <x:c r="UCR9" s="15"/>
      <x:c r="UCS9" s="15"/>
      <x:c r="UCT9" s="15"/>
      <x:c r="UCU9" s="15"/>
      <x:c r="UCV9" s="15"/>
      <x:c r="UCW9" s="15"/>
      <x:c r="UCX9" s="15"/>
      <x:c r="UCY9" s="15"/>
      <x:c r="UCZ9" s="15"/>
      <x:c r="UDA9" s="15"/>
      <x:c r="UDB9" s="15"/>
      <x:c r="UDC9" s="15"/>
      <x:c r="UDD9" s="15"/>
      <x:c r="UDE9" s="15"/>
      <x:c r="UDF9" s="15"/>
      <x:c r="UDG9" s="15"/>
      <x:c r="UDH9" s="15"/>
      <x:c r="UDI9" s="15"/>
      <x:c r="UDJ9" s="15"/>
      <x:c r="UDK9" s="15"/>
      <x:c r="UDL9" s="15"/>
      <x:c r="UDM9" s="15"/>
      <x:c r="UDN9" s="15"/>
      <x:c r="UDO9" s="15"/>
      <x:c r="UDP9" s="15"/>
      <x:c r="UDQ9" s="15"/>
      <x:c r="UDR9" s="15"/>
      <x:c r="UDS9" s="15"/>
      <x:c r="UDT9" s="15"/>
      <x:c r="UDU9" s="15"/>
      <x:c r="UDV9" s="15"/>
      <x:c r="UDW9" s="15"/>
      <x:c r="UDX9" s="15"/>
      <x:c r="UDY9" s="15"/>
      <x:c r="UDZ9" s="15"/>
      <x:c r="UEA9" s="15"/>
      <x:c r="UEB9" s="15"/>
      <x:c r="UEC9" s="15"/>
      <x:c r="UED9" s="15"/>
      <x:c r="UEE9" s="15"/>
      <x:c r="UEF9" s="15"/>
      <x:c r="UEG9" s="15"/>
      <x:c r="UEH9" s="15"/>
      <x:c r="UEI9" s="15"/>
      <x:c r="UEJ9" s="15"/>
      <x:c r="UEK9" s="15"/>
      <x:c r="UEL9" s="15"/>
      <x:c r="UEM9" s="15"/>
      <x:c r="UEN9" s="15"/>
      <x:c r="UEO9" s="15"/>
      <x:c r="UEP9" s="15"/>
      <x:c r="UEQ9" s="15"/>
      <x:c r="UER9" s="15"/>
      <x:c r="UES9" s="15"/>
      <x:c r="UET9" s="15"/>
      <x:c r="UEU9" s="15"/>
      <x:c r="UEV9" s="15"/>
      <x:c r="UEW9" s="15"/>
      <x:c r="UEX9" s="15"/>
      <x:c r="UEY9" s="15"/>
      <x:c r="UEZ9" s="15"/>
      <x:c r="UFA9" s="15"/>
      <x:c r="UFB9" s="15"/>
      <x:c r="UFC9" s="15"/>
      <x:c r="UFD9" s="15"/>
      <x:c r="UFE9" s="15"/>
      <x:c r="UFF9" s="15"/>
      <x:c r="UFG9" s="15"/>
      <x:c r="UFH9" s="15"/>
      <x:c r="UFI9" s="15"/>
      <x:c r="UFJ9" s="15"/>
      <x:c r="UFK9" s="15"/>
      <x:c r="UFL9" s="15"/>
      <x:c r="UFM9" s="15"/>
      <x:c r="UFN9" s="15"/>
      <x:c r="UFO9" s="15"/>
      <x:c r="UFP9" s="15"/>
      <x:c r="UFQ9" s="15"/>
      <x:c r="UFR9" s="15"/>
      <x:c r="UFS9" s="15"/>
      <x:c r="UFT9" s="15"/>
      <x:c r="UFU9" s="15"/>
      <x:c r="UFV9" s="15"/>
      <x:c r="UFW9" s="15"/>
      <x:c r="UFX9" s="15"/>
      <x:c r="UFY9" s="15"/>
      <x:c r="UFZ9" s="15"/>
      <x:c r="UGA9" s="15"/>
      <x:c r="UGB9" s="15"/>
      <x:c r="UGC9" s="15"/>
      <x:c r="UGD9" s="15"/>
      <x:c r="UGE9" s="15"/>
      <x:c r="UGF9" s="15"/>
      <x:c r="UGG9" s="15"/>
      <x:c r="UGH9" s="15"/>
      <x:c r="UGI9" s="15"/>
      <x:c r="UGJ9" s="15"/>
      <x:c r="UGK9" s="15"/>
      <x:c r="UGL9" s="15"/>
      <x:c r="UGM9" s="15"/>
      <x:c r="UGN9" s="15"/>
      <x:c r="UGO9" s="15"/>
      <x:c r="UGP9" s="15"/>
      <x:c r="UGQ9" s="15"/>
      <x:c r="UGR9" s="15"/>
      <x:c r="UGS9" s="15"/>
      <x:c r="UGT9" s="15"/>
      <x:c r="UGU9" s="15"/>
      <x:c r="UGV9" s="15"/>
      <x:c r="UGW9" s="15"/>
      <x:c r="UGX9" s="15"/>
      <x:c r="UGY9" s="15"/>
      <x:c r="UGZ9" s="15"/>
      <x:c r="UHA9" s="15"/>
      <x:c r="UHB9" s="15"/>
      <x:c r="UHC9" s="15"/>
      <x:c r="UHD9" s="15"/>
      <x:c r="UHE9" s="15"/>
      <x:c r="UHF9" s="15"/>
      <x:c r="UHG9" s="15"/>
      <x:c r="UHH9" s="15"/>
      <x:c r="UHI9" s="15"/>
      <x:c r="UHJ9" s="15"/>
      <x:c r="UHK9" s="15"/>
      <x:c r="UHL9" s="15"/>
      <x:c r="UHM9" s="15"/>
      <x:c r="UHN9" s="15"/>
      <x:c r="UHO9" s="15"/>
      <x:c r="UHP9" s="15"/>
      <x:c r="UHQ9" s="15"/>
      <x:c r="UHR9" s="15"/>
      <x:c r="UHS9" s="15"/>
      <x:c r="UHT9" s="15"/>
      <x:c r="UHU9" s="15"/>
      <x:c r="UHV9" s="15"/>
      <x:c r="UHW9" s="15"/>
      <x:c r="UHX9" s="15"/>
      <x:c r="UHY9" s="15"/>
      <x:c r="UHZ9" s="15"/>
      <x:c r="UIA9" s="15"/>
      <x:c r="UIB9" s="15"/>
      <x:c r="UIC9" s="15"/>
      <x:c r="UID9" s="15"/>
      <x:c r="UIE9" s="15"/>
      <x:c r="UIF9" s="15"/>
      <x:c r="UIG9" s="15"/>
      <x:c r="UIH9" s="15"/>
      <x:c r="UII9" s="15"/>
      <x:c r="UIJ9" s="15"/>
      <x:c r="UIK9" s="15"/>
      <x:c r="UIL9" s="15"/>
      <x:c r="UIM9" s="15"/>
      <x:c r="UIN9" s="15"/>
      <x:c r="UIO9" s="15"/>
      <x:c r="UIP9" s="15"/>
      <x:c r="UIQ9" s="15"/>
      <x:c r="UIR9" s="15"/>
      <x:c r="UIS9" s="15"/>
      <x:c r="UIT9" s="15"/>
      <x:c r="UIU9" s="15"/>
      <x:c r="UIV9" s="15"/>
      <x:c r="UIW9" s="15"/>
      <x:c r="UIX9" s="15"/>
      <x:c r="UIY9" s="15"/>
      <x:c r="UIZ9" s="15"/>
      <x:c r="UJA9" s="15"/>
      <x:c r="UJB9" s="15"/>
      <x:c r="UJC9" s="15"/>
      <x:c r="UJD9" s="15"/>
      <x:c r="UJE9" s="15"/>
      <x:c r="UJF9" s="15"/>
      <x:c r="UJG9" s="15"/>
      <x:c r="UJH9" s="15"/>
      <x:c r="UJI9" s="15"/>
      <x:c r="UJJ9" s="15"/>
      <x:c r="UJK9" s="15"/>
      <x:c r="UJL9" s="15"/>
      <x:c r="UJM9" s="15"/>
      <x:c r="UJN9" s="15"/>
      <x:c r="UJO9" s="15"/>
      <x:c r="UJP9" s="15"/>
      <x:c r="UJQ9" s="15"/>
      <x:c r="UJR9" s="15"/>
      <x:c r="UJS9" s="15"/>
      <x:c r="UJT9" s="15"/>
      <x:c r="UJU9" s="15"/>
      <x:c r="UJV9" s="15"/>
      <x:c r="UJW9" s="15"/>
      <x:c r="UJX9" s="15"/>
      <x:c r="UJY9" s="15"/>
      <x:c r="UJZ9" s="15"/>
      <x:c r="UKA9" s="15"/>
      <x:c r="UKB9" s="15"/>
      <x:c r="UKC9" s="15"/>
      <x:c r="UKD9" s="15"/>
      <x:c r="UKE9" s="15"/>
      <x:c r="UKF9" s="15"/>
      <x:c r="UKG9" s="15"/>
      <x:c r="UKH9" s="15"/>
      <x:c r="UKI9" s="15"/>
      <x:c r="UKJ9" s="15"/>
      <x:c r="UKK9" s="15"/>
      <x:c r="UKL9" s="15"/>
      <x:c r="UKM9" s="15"/>
      <x:c r="UKN9" s="15"/>
      <x:c r="UKO9" s="15"/>
      <x:c r="UKP9" s="15"/>
      <x:c r="UKQ9" s="15"/>
      <x:c r="UKR9" s="15"/>
      <x:c r="UKS9" s="15"/>
      <x:c r="UKT9" s="15"/>
      <x:c r="UKU9" s="15"/>
      <x:c r="UKV9" s="15"/>
      <x:c r="UKW9" s="15"/>
      <x:c r="UKX9" s="15"/>
      <x:c r="UKY9" s="15"/>
      <x:c r="UKZ9" s="15"/>
      <x:c r="ULA9" s="15"/>
      <x:c r="ULB9" s="15"/>
      <x:c r="ULC9" s="15"/>
      <x:c r="ULD9" s="15"/>
      <x:c r="ULE9" s="15"/>
      <x:c r="ULF9" s="15"/>
      <x:c r="ULG9" s="15"/>
      <x:c r="ULH9" s="15"/>
      <x:c r="ULI9" s="15"/>
      <x:c r="ULJ9" s="15"/>
      <x:c r="ULK9" s="15"/>
      <x:c r="ULL9" s="15"/>
      <x:c r="ULM9" s="15"/>
      <x:c r="ULN9" s="15"/>
      <x:c r="ULO9" s="15"/>
      <x:c r="ULP9" s="15"/>
      <x:c r="ULQ9" s="15"/>
      <x:c r="ULR9" s="15"/>
      <x:c r="ULS9" s="15"/>
      <x:c r="ULT9" s="15"/>
      <x:c r="ULU9" s="15"/>
      <x:c r="ULV9" s="15"/>
      <x:c r="ULW9" s="15"/>
      <x:c r="ULX9" s="15"/>
      <x:c r="ULY9" s="15"/>
      <x:c r="ULZ9" s="15"/>
      <x:c r="UMA9" s="15"/>
      <x:c r="UMB9" s="15"/>
      <x:c r="UMC9" s="15"/>
      <x:c r="UMD9" s="15"/>
      <x:c r="UME9" s="15"/>
      <x:c r="UMF9" s="15"/>
      <x:c r="UMG9" s="15"/>
      <x:c r="UMH9" s="15"/>
      <x:c r="UMI9" s="15"/>
      <x:c r="UMJ9" s="15"/>
      <x:c r="UMK9" s="15"/>
      <x:c r="UML9" s="15"/>
      <x:c r="UMM9" s="15"/>
      <x:c r="UMN9" s="15"/>
      <x:c r="UMO9" s="15"/>
      <x:c r="UMP9" s="15"/>
      <x:c r="UMQ9" s="15"/>
      <x:c r="UMR9" s="15"/>
      <x:c r="UMS9" s="15"/>
      <x:c r="UMT9" s="15"/>
      <x:c r="UMU9" s="15"/>
      <x:c r="UMV9" s="15"/>
      <x:c r="UMW9" s="15"/>
      <x:c r="UMX9" s="15"/>
      <x:c r="UMY9" s="15"/>
      <x:c r="UMZ9" s="15"/>
      <x:c r="UNA9" s="15"/>
      <x:c r="UNB9" s="15"/>
      <x:c r="UNC9" s="15"/>
      <x:c r="UND9" s="15"/>
      <x:c r="UNE9" s="15"/>
      <x:c r="UNF9" s="15"/>
      <x:c r="UNG9" s="15"/>
      <x:c r="UNH9" s="15"/>
      <x:c r="UNI9" s="15"/>
      <x:c r="UNJ9" s="15"/>
      <x:c r="UNK9" s="15"/>
      <x:c r="UNL9" s="15"/>
      <x:c r="UNM9" s="15"/>
      <x:c r="UNN9" s="15"/>
      <x:c r="UNO9" s="15"/>
      <x:c r="UNP9" s="15"/>
      <x:c r="UNQ9" s="15"/>
      <x:c r="UNR9" s="15"/>
      <x:c r="UNS9" s="15"/>
      <x:c r="UNT9" s="15"/>
      <x:c r="UNU9" s="15"/>
      <x:c r="UNV9" s="15"/>
      <x:c r="UNW9" s="15"/>
      <x:c r="UNX9" s="15"/>
      <x:c r="UNY9" s="15"/>
      <x:c r="UNZ9" s="15"/>
      <x:c r="UOA9" s="15"/>
      <x:c r="UOB9" s="15"/>
      <x:c r="UOC9" s="15"/>
      <x:c r="UOD9" s="15"/>
      <x:c r="UOE9" s="15"/>
      <x:c r="UOF9" s="15"/>
      <x:c r="UOG9" s="15"/>
      <x:c r="UOH9" s="15"/>
      <x:c r="UOI9" s="15"/>
      <x:c r="UOJ9" s="15"/>
      <x:c r="UOK9" s="15"/>
      <x:c r="UOL9" s="15"/>
      <x:c r="UOM9" s="15"/>
      <x:c r="UON9" s="15"/>
      <x:c r="UOO9" s="15"/>
      <x:c r="UOP9" s="15"/>
      <x:c r="UOQ9" s="15"/>
      <x:c r="UOR9" s="15"/>
      <x:c r="UOS9" s="15"/>
      <x:c r="UOT9" s="15"/>
      <x:c r="UOU9" s="15"/>
      <x:c r="UOV9" s="15"/>
      <x:c r="UOW9" s="15"/>
      <x:c r="UOX9" s="15"/>
      <x:c r="UOY9" s="15"/>
      <x:c r="UOZ9" s="15"/>
      <x:c r="UPA9" s="15"/>
      <x:c r="UPB9" s="15"/>
      <x:c r="UPC9" s="15"/>
      <x:c r="UPD9" s="15"/>
      <x:c r="UPE9" s="15"/>
      <x:c r="UPF9" s="15"/>
      <x:c r="UPG9" s="15"/>
      <x:c r="UPH9" s="15"/>
      <x:c r="UPI9" s="15"/>
      <x:c r="UPJ9" s="15"/>
      <x:c r="UPK9" s="15"/>
      <x:c r="UPL9" s="15"/>
      <x:c r="UPM9" s="15"/>
      <x:c r="UPN9" s="15"/>
      <x:c r="UPO9" s="15"/>
      <x:c r="UPP9" s="15"/>
      <x:c r="UPQ9" s="15"/>
      <x:c r="UPR9" s="15"/>
      <x:c r="UPS9" s="15"/>
      <x:c r="UPT9" s="15"/>
      <x:c r="UPU9" s="15"/>
      <x:c r="UPV9" s="15"/>
      <x:c r="UPW9" s="15"/>
      <x:c r="UPX9" s="15"/>
      <x:c r="UPY9" s="15"/>
      <x:c r="UPZ9" s="15"/>
      <x:c r="UQA9" s="15"/>
      <x:c r="UQB9" s="15"/>
      <x:c r="UQC9" s="15"/>
      <x:c r="UQD9" s="15"/>
      <x:c r="UQE9" s="15"/>
      <x:c r="UQF9" s="15"/>
      <x:c r="UQG9" s="15"/>
      <x:c r="UQH9" s="15"/>
      <x:c r="UQI9" s="15"/>
      <x:c r="UQJ9" s="15"/>
      <x:c r="UQK9" s="15"/>
      <x:c r="UQL9" s="15"/>
      <x:c r="UQM9" s="15"/>
      <x:c r="UQN9" s="15"/>
      <x:c r="UQO9" s="15"/>
      <x:c r="UQP9" s="15"/>
      <x:c r="UQQ9" s="15"/>
      <x:c r="UQR9" s="15"/>
      <x:c r="UQS9" s="15"/>
      <x:c r="UQT9" s="15"/>
      <x:c r="UQU9" s="15"/>
      <x:c r="UQV9" s="15"/>
      <x:c r="UQW9" s="15"/>
      <x:c r="UQX9" s="15"/>
      <x:c r="UQY9" s="15"/>
      <x:c r="UQZ9" s="15"/>
      <x:c r="URA9" s="15"/>
      <x:c r="URB9" s="15"/>
      <x:c r="URC9" s="15"/>
      <x:c r="URD9" s="15"/>
      <x:c r="URE9" s="15"/>
      <x:c r="URF9" s="15"/>
      <x:c r="URG9" s="15"/>
      <x:c r="URH9" s="15"/>
      <x:c r="URI9" s="15"/>
      <x:c r="URJ9" s="15"/>
      <x:c r="URK9" s="15"/>
      <x:c r="URL9" s="15"/>
      <x:c r="URM9" s="15"/>
      <x:c r="URN9" s="15"/>
      <x:c r="URO9" s="15"/>
      <x:c r="URP9" s="15"/>
      <x:c r="URQ9" s="15"/>
      <x:c r="URR9" s="15"/>
      <x:c r="URS9" s="15"/>
      <x:c r="URT9" s="15"/>
      <x:c r="URU9" s="15"/>
      <x:c r="URV9" s="15"/>
      <x:c r="URW9" s="15"/>
      <x:c r="URX9" s="15"/>
      <x:c r="URY9" s="15"/>
      <x:c r="URZ9" s="15"/>
      <x:c r="USA9" s="15"/>
      <x:c r="USB9" s="15"/>
      <x:c r="USC9" s="15"/>
      <x:c r="USD9" s="15"/>
      <x:c r="USE9" s="15"/>
      <x:c r="USF9" s="15"/>
      <x:c r="USG9" s="15"/>
      <x:c r="USH9" s="15"/>
      <x:c r="USI9" s="15"/>
      <x:c r="USJ9" s="15"/>
      <x:c r="USK9" s="15"/>
      <x:c r="USL9" s="15"/>
      <x:c r="USM9" s="15"/>
      <x:c r="USN9" s="15"/>
      <x:c r="USO9" s="15"/>
      <x:c r="USP9" s="15"/>
      <x:c r="USQ9" s="15"/>
      <x:c r="USR9" s="15"/>
      <x:c r="USS9" s="15"/>
      <x:c r="UST9" s="15"/>
      <x:c r="USU9" s="15"/>
      <x:c r="USV9" s="15"/>
      <x:c r="USW9" s="15"/>
      <x:c r="USX9" s="15"/>
      <x:c r="USY9" s="15"/>
      <x:c r="USZ9" s="15"/>
      <x:c r="UTA9" s="15"/>
      <x:c r="UTB9" s="15"/>
      <x:c r="UTC9" s="15"/>
      <x:c r="UTD9" s="15"/>
      <x:c r="UTE9" s="15"/>
      <x:c r="UTF9" s="15"/>
      <x:c r="UTG9" s="15"/>
      <x:c r="UTH9" s="15"/>
      <x:c r="UTI9" s="15"/>
      <x:c r="UTJ9" s="15"/>
      <x:c r="UTK9" s="15"/>
      <x:c r="UTL9" s="15"/>
      <x:c r="UTM9" s="15"/>
      <x:c r="UTN9" s="15"/>
      <x:c r="UTO9" s="15"/>
      <x:c r="UTP9" s="15"/>
      <x:c r="UTQ9" s="15"/>
      <x:c r="UTR9" s="15"/>
      <x:c r="UTS9" s="15"/>
      <x:c r="UTT9" s="15"/>
      <x:c r="UTU9" s="15"/>
      <x:c r="UTV9" s="15"/>
      <x:c r="UTW9" s="15"/>
      <x:c r="UTX9" s="15"/>
      <x:c r="UTY9" s="15"/>
      <x:c r="UTZ9" s="15"/>
      <x:c r="UUA9" s="15"/>
      <x:c r="UUB9" s="15"/>
      <x:c r="UUC9" s="15"/>
      <x:c r="UUD9" s="15"/>
      <x:c r="UUE9" s="15"/>
      <x:c r="UUF9" s="15"/>
      <x:c r="UUG9" s="15"/>
      <x:c r="UUH9" s="15"/>
      <x:c r="UUI9" s="15"/>
      <x:c r="UUJ9" s="15"/>
      <x:c r="UUK9" s="15"/>
      <x:c r="UUL9" s="15"/>
      <x:c r="UUM9" s="15"/>
      <x:c r="UUN9" s="15"/>
      <x:c r="UUO9" s="15"/>
      <x:c r="UUP9" s="15"/>
      <x:c r="UUQ9" s="15"/>
      <x:c r="UUR9" s="15"/>
      <x:c r="UUS9" s="15"/>
      <x:c r="UUT9" s="15"/>
      <x:c r="UUU9" s="15"/>
      <x:c r="UUV9" s="15"/>
      <x:c r="UUW9" s="15"/>
      <x:c r="UUX9" s="15"/>
      <x:c r="UUY9" s="15"/>
      <x:c r="UUZ9" s="15"/>
      <x:c r="UVA9" s="15"/>
      <x:c r="UVB9" s="15"/>
      <x:c r="UVC9" s="15"/>
      <x:c r="UVD9" s="15"/>
      <x:c r="UVE9" s="15"/>
      <x:c r="UVF9" s="15"/>
      <x:c r="UVG9" s="15"/>
      <x:c r="UVH9" s="15"/>
      <x:c r="UVI9" s="15"/>
      <x:c r="UVJ9" s="15"/>
      <x:c r="UVK9" s="15"/>
      <x:c r="UVL9" s="15"/>
      <x:c r="UVM9" s="15"/>
      <x:c r="UVN9" s="15"/>
      <x:c r="UVO9" s="15"/>
      <x:c r="UVP9" s="15"/>
      <x:c r="UVQ9" s="15"/>
      <x:c r="UVR9" s="15"/>
      <x:c r="UVS9" s="15"/>
      <x:c r="UVT9" s="15"/>
      <x:c r="UVU9" s="15"/>
      <x:c r="UVV9" s="15"/>
      <x:c r="UVW9" s="15"/>
      <x:c r="UVX9" s="15"/>
      <x:c r="UVY9" s="15"/>
      <x:c r="UVZ9" s="15"/>
      <x:c r="UWA9" s="15"/>
      <x:c r="UWB9" s="15"/>
      <x:c r="UWC9" s="15"/>
      <x:c r="UWD9" s="15"/>
      <x:c r="UWE9" s="15"/>
      <x:c r="UWF9" s="15"/>
      <x:c r="UWG9" s="15"/>
      <x:c r="UWH9" s="15"/>
      <x:c r="UWI9" s="15"/>
      <x:c r="UWJ9" s="15"/>
      <x:c r="UWK9" s="15"/>
      <x:c r="UWL9" s="15"/>
      <x:c r="UWM9" s="15"/>
      <x:c r="UWN9" s="15"/>
      <x:c r="UWO9" s="15"/>
      <x:c r="UWP9" s="15"/>
      <x:c r="UWQ9" s="15"/>
      <x:c r="UWR9" s="15"/>
      <x:c r="UWS9" s="15"/>
      <x:c r="UWT9" s="15"/>
      <x:c r="UWU9" s="15"/>
      <x:c r="UWV9" s="15"/>
      <x:c r="UWW9" s="15"/>
      <x:c r="UWX9" s="15"/>
      <x:c r="UWY9" s="15"/>
      <x:c r="UWZ9" s="15"/>
      <x:c r="UXA9" s="15"/>
      <x:c r="UXB9" s="15"/>
      <x:c r="UXC9" s="15"/>
      <x:c r="UXD9" s="15"/>
      <x:c r="UXE9" s="15"/>
      <x:c r="UXF9" s="15"/>
      <x:c r="UXG9" s="15"/>
      <x:c r="UXH9" s="15"/>
      <x:c r="UXI9" s="15"/>
      <x:c r="UXJ9" s="15"/>
      <x:c r="UXK9" s="15"/>
      <x:c r="UXL9" s="15"/>
      <x:c r="UXM9" s="15"/>
      <x:c r="UXN9" s="15"/>
      <x:c r="UXO9" s="15"/>
      <x:c r="UXP9" s="15"/>
      <x:c r="UXQ9" s="15"/>
      <x:c r="UXR9" s="15"/>
      <x:c r="UXS9" s="15"/>
      <x:c r="UXT9" s="15"/>
      <x:c r="UXU9" s="15"/>
      <x:c r="UXV9" s="15"/>
      <x:c r="UXW9" s="15"/>
      <x:c r="UXX9" s="15"/>
      <x:c r="UXY9" s="15"/>
      <x:c r="UXZ9" s="15"/>
      <x:c r="UYA9" s="15"/>
      <x:c r="UYB9" s="15"/>
      <x:c r="UYC9" s="15"/>
      <x:c r="UYD9" s="15"/>
      <x:c r="UYE9" s="15"/>
      <x:c r="UYF9" s="15"/>
      <x:c r="UYG9" s="15"/>
      <x:c r="UYH9" s="15"/>
      <x:c r="UYI9" s="15"/>
      <x:c r="UYJ9" s="15"/>
      <x:c r="UYK9" s="15"/>
      <x:c r="UYL9" s="15"/>
      <x:c r="UYM9" s="15"/>
      <x:c r="UYN9" s="15"/>
      <x:c r="UYO9" s="15"/>
      <x:c r="UYP9" s="15"/>
      <x:c r="UYQ9" s="15"/>
      <x:c r="UYR9" s="15"/>
      <x:c r="UYS9" s="15"/>
      <x:c r="UYT9" s="15"/>
      <x:c r="UYU9" s="15"/>
      <x:c r="UYV9" s="15"/>
      <x:c r="UYW9" s="15"/>
      <x:c r="UYX9" s="15"/>
      <x:c r="UYY9" s="15"/>
      <x:c r="UYZ9" s="15"/>
      <x:c r="UZA9" s="15"/>
      <x:c r="UZB9" s="15"/>
      <x:c r="UZC9" s="15"/>
      <x:c r="UZD9" s="15"/>
      <x:c r="UZE9" s="15"/>
      <x:c r="UZF9" s="15"/>
      <x:c r="UZG9" s="15"/>
      <x:c r="UZH9" s="15"/>
      <x:c r="UZI9" s="15"/>
      <x:c r="UZJ9" s="15"/>
      <x:c r="UZK9" s="15"/>
      <x:c r="UZL9" s="15"/>
      <x:c r="UZM9" s="15"/>
      <x:c r="UZN9" s="15"/>
      <x:c r="UZO9" s="15"/>
      <x:c r="UZP9" s="15"/>
      <x:c r="UZQ9" s="15"/>
      <x:c r="UZR9" s="15"/>
      <x:c r="UZS9" s="15"/>
      <x:c r="UZT9" s="15"/>
      <x:c r="UZU9" s="15"/>
      <x:c r="UZV9" s="15"/>
      <x:c r="UZW9" s="15"/>
      <x:c r="UZX9" s="15"/>
      <x:c r="UZY9" s="15"/>
      <x:c r="UZZ9" s="15"/>
      <x:c r="VAA9" s="15"/>
      <x:c r="VAB9" s="15"/>
      <x:c r="VAC9" s="15"/>
      <x:c r="VAD9" s="15"/>
      <x:c r="VAE9" s="15"/>
      <x:c r="VAF9" s="15"/>
      <x:c r="VAG9" s="15"/>
      <x:c r="VAH9" s="15"/>
      <x:c r="VAI9" s="15"/>
      <x:c r="VAJ9" s="15"/>
      <x:c r="VAK9" s="15"/>
      <x:c r="VAL9" s="15"/>
      <x:c r="VAM9" s="15"/>
      <x:c r="VAN9" s="15"/>
      <x:c r="VAO9" s="15"/>
      <x:c r="VAP9" s="15"/>
      <x:c r="VAQ9" s="15"/>
      <x:c r="VAR9" s="15"/>
      <x:c r="VAS9" s="15"/>
      <x:c r="VAT9" s="15"/>
      <x:c r="VAU9" s="15"/>
      <x:c r="VAV9" s="15"/>
      <x:c r="VAW9" s="15"/>
      <x:c r="VAX9" s="15"/>
      <x:c r="VAY9" s="15"/>
      <x:c r="VAZ9" s="15"/>
      <x:c r="VBA9" s="15"/>
      <x:c r="VBB9" s="15"/>
      <x:c r="VBC9" s="15"/>
      <x:c r="VBD9" s="15"/>
      <x:c r="VBE9" s="15"/>
      <x:c r="VBF9" s="15"/>
      <x:c r="VBG9" s="15"/>
      <x:c r="VBH9" s="15"/>
      <x:c r="VBI9" s="15"/>
      <x:c r="VBJ9" s="15"/>
      <x:c r="VBK9" s="15"/>
      <x:c r="VBL9" s="15"/>
      <x:c r="VBM9" s="15"/>
      <x:c r="VBN9" s="15"/>
      <x:c r="VBO9" s="15"/>
      <x:c r="VBP9" s="15"/>
      <x:c r="VBQ9" s="15"/>
      <x:c r="VBR9" s="15"/>
      <x:c r="VBS9" s="15"/>
      <x:c r="VBT9" s="15"/>
      <x:c r="VBU9" s="15"/>
      <x:c r="VBV9" s="15"/>
      <x:c r="VBW9" s="15"/>
      <x:c r="VBX9" s="15"/>
      <x:c r="VBY9" s="15"/>
      <x:c r="VBZ9" s="15"/>
      <x:c r="VCA9" s="15"/>
      <x:c r="VCB9" s="15"/>
      <x:c r="VCC9" s="15"/>
      <x:c r="VCD9" s="15"/>
      <x:c r="VCE9" s="15"/>
      <x:c r="VCF9" s="15"/>
      <x:c r="VCG9" s="15"/>
      <x:c r="VCH9" s="15"/>
      <x:c r="VCI9" s="15"/>
      <x:c r="VCJ9" s="15"/>
      <x:c r="VCK9" s="15"/>
      <x:c r="VCL9" s="15"/>
      <x:c r="VCM9" s="15"/>
      <x:c r="VCN9" s="15"/>
      <x:c r="VCO9" s="15"/>
      <x:c r="VCP9" s="15"/>
      <x:c r="VCQ9" s="15"/>
      <x:c r="VCR9" s="15"/>
      <x:c r="VCS9" s="15"/>
      <x:c r="VCT9" s="15"/>
      <x:c r="VCU9" s="15"/>
      <x:c r="VCV9" s="15"/>
      <x:c r="VCW9" s="15"/>
      <x:c r="VCX9" s="15"/>
      <x:c r="VCY9" s="15"/>
      <x:c r="VCZ9" s="15"/>
      <x:c r="VDA9" s="15"/>
      <x:c r="VDB9" s="15"/>
      <x:c r="VDC9" s="15"/>
      <x:c r="VDD9" s="15"/>
      <x:c r="VDE9" s="15"/>
      <x:c r="VDF9" s="15"/>
      <x:c r="VDG9" s="15"/>
      <x:c r="VDH9" s="15"/>
      <x:c r="VDI9" s="15"/>
      <x:c r="VDJ9" s="15"/>
      <x:c r="VDK9" s="15"/>
      <x:c r="VDL9" s="15"/>
      <x:c r="VDM9" s="15"/>
      <x:c r="VDN9" s="15"/>
      <x:c r="VDO9" s="15"/>
      <x:c r="VDP9" s="15"/>
      <x:c r="VDQ9" s="15"/>
      <x:c r="VDR9" s="15"/>
      <x:c r="VDS9" s="15"/>
      <x:c r="VDT9" s="15"/>
      <x:c r="VDU9" s="15"/>
      <x:c r="VDV9" s="15"/>
      <x:c r="VDW9" s="15"/>
      <x:c r="VDX9" s="15"/>
      <x:c r="VDY9" s="15"/>
      <x:c r="VDZ9" s="15"/>
      <x:c r="VEA9" s="15"/>
      <x:c r="VEB9" s="15"/>
      <x:c r="VEC9" s="15"/>
      <x:c r="VED9" s="15"/>
      <x:c r="VEE9" s="15"/>
      <x:c r="VEF9" s="15"/>
      <x:c r="VEG9" s="15"/>
      <x:c r="VEH9" s="15"/>
      <x:c r="VEI9" s="15"/>
      <x:c r="VEJ9" s="15"/>
      <x:c r="VEK9" s="15"/>
      <x:c r="VEL9" s="15"/>
      <x:c r="VEM9" s="15"/>
      <x:c r="VEN9" s="15"/>
      <x:c r="VEO9" s="15"/>
      <x:c r="VEP9" s="15"/>
      <x:c r="VEQ9" s="15"/>
      <x:c r="VER9" s="15"/>
      <x:c r="VES9" s="15"/>
      <x:c r="VET9" s="15"/>
      <x:c r="VEU9" s="15"/>
      <x:c r="VEV9" s="15"/>
      <x:c r="VEW9" s="15"/>
      <x:c r="VEX9" s="15"/>
      <x:c r="VEY9" s="15"/>
      <x:c r="VEZ9" s="15"/>
      <x:c r="VFA9" s="15"/>
      <x:c r="VFB9" s="15"/>
      <x:c r="VFC9" s="15"/>
      <x:c r="VFD9" s="15"/>
      <x:c r="VFE9" s="15"/>
      <x:c r="VFF9" s="15"/>
      <x:c r="VFG9" s="15"/>
      <x:c r="VFH9" s="15"/>
      <x:c r="VFI9" s="15"/>
      <x:c r="VFJ9" s="15"/>
      <x:c r="VFK9" s="15"/>
      <x:c r="VFL9" s="15"/>
      <x:c r="VFM9" s="15"/>
      <x:c r="VFN9" s="15"/>
      <x:c r="VFO9" s="15"/>
      <x:c r="VFP9" s="15"/>
      <x:c r="VFQ9" s="15"/>
      <x:c r="VFR9" s="15"/>
      <x:c r="VFS9" s="15"/>
      <x:c r="VFT9" s="15"/>
      <x:c r="VFU9" s="15"/>
      <x:c r="VFV9" s="15"/>
      <x:c r="VFW9" s="15"/>
      <x:c r="VFX9" s="15"/>
      <x:c r="VFY9" s="15"/>
      <x:c r="VFZ9" s="15"/>
      <x:c r="VGA9" s="15"/>
      <x:c r="VGB9" s="15"/>
      <x:c r="VGC9" s="15"/>
      <x:c r="VGD9" s="15"/>
      <x:c r="VGE9" s="15"/>
      <x:c r="VGF9" s="15"/>
      <x:c r="VGG9" s="15"/>
      <x:c r="VGH9" s="15"/>
      <x:c r="VGI9" s="15"/>
      <x:c r="VGJ9" s="15"/>
      <x:c r="VGK9" s="15"/>
      <x:c r="VGL9" s="15"/>
      <x:c r="VGM9" s="15"/>
      <x:c r="VGN9" s="15"/>
      <x:c r="VGO9" s="15"/>
      <x:c r="VGP9" s="15"/>
      <x:c r="VGQ9" s="15"/>
      <x:c r="VGR9" s="15"/>
      <x:c r="VGS9" s="15"/>
      <x:c r="VGT9" s="15"/>
      <x:c r="VGU9" s="15"/>
      <x:c r="VGV9" s="15"/>
      <x:c r="VGW9" s="15"/>
      <x:c r="VGX9" s="15"/>
      <x:c r="VGY9" s="15"/>
      <x:c r="VGZ9" s="15"/>
      <x:c r="VHA9" s="15"/>
      <x:c r="VHB9" s="15"/>
      <x:c r="VHC9" s="15"/>
      <x:c r="VHD9" s="15"/>
      <x:c r="VHE9" s="15"/>
      <x:c r="VHF9" s="15"/>
      <x:c r="VHG9" s="15"/>
      <x:c r="VHH9" s="15"/>
      <x:c r="VHI9" s="15"/>
      <x:c r="VHJ9" s="15"/>
      <x:c r="VHK9" s="15"/>
      <x:c r="VHL9" s="15"/>
      <x:c r="VHM9" s="15"/>
      <x:c r="VHN9" s="15"/>
      <x:c r="VHO9" s="15"/>
      <x:c r="VHP9" s="15"/>
      <x:c r="VHQ9" s="15"/>
      <x:c r="VHR9" s="15"/>
      <x:c r="VHS9" s="15"/>
      <x:c r="VHT9" s="15"/>
      <x:c r="VHU9" s="15"/>
      <x:c r="VHV9" s="15"/>
      <x:c r="VHW9" s="15"/>
      <x:c r="VHX9" s="15"/>
      <x:c r="VHY9" s="15"/>
      <x:c r="VHZ9" s="15"/>
      <x:c r="VIA9" s="15"/>
      <x:c r="VIB9" s="15"/>
      <x:c r="VIC9" s="15"/>
      <x:c r="VID9" s="15"/>
      <x:c r="VIE9" s="15"/>
      <x:c r="VIF9" s="15"/>
      <x:c r="VIG9" s="15"/>
      <x:c r="VIH9" s="15"/>
      <x:c r="VII9" s="15"/>
      <x:c r="VIJ9" s="15"/>
      <x:c r="VIK9" s="15"/>
      <x:c r="VIL9" s="15"/>
      <x:c r="VIM9" s="15"/>
      <x:c r="VIN9" s="15"/>
      <x:c r="VIO9" s="15"/>
      <x:c r="VIP9" s="15"/>
      <x:c r="VIQ9" s="15"/>
      <x:c r="VIR9" s="15"/>
      <x:c r="VIS9" s="15"/>
      <x:c r="VIT9" s="15"/>
      <x:c r="VIU9" s="15"/>
      <x:c r="VIV9" s="15"/>
      <x:c r="VIW9" s="15"/>
      <x:c r="VIX9" s="15"/>
      <x:c r="VIY9" s="15"/>
      <x:c r="VIZ9" s="15"/>
      <x:c r="VJA9" s="15"/>
      <x:c r="VJB9" s="15"/>
      <x:c r="VJC9" s="15"/>
      <x:c r="VJD9" s="15"/>
      <x:c r="VJE9" s="15"/>
      <x:c r="VJF9" s="15"/>
      <x:c r="VJG9" s="15"/>
      <x:c r="VJH9" s="15"/>
      <x:c r="VJI9" s="15"/>
      <x:c r="VJJ9" s="15"/>
      <x:c r="VJK9" s="15"/>
      <x:c r="VJL9" s="15"/>
      <x:c r="VJM9" s="15"/>
      <x:c r="VJN9" s="15"/>
      <x:c r="VJO9" s="15"/>
      <x:c r="VJP9" s="15"/>
      <x:c r="VJQ9" s="15"/>
      <x:c r="VJR9" s="15"/>
      <x:c r="VJS9" s="15"/>
      <x:c r="VJT9" s="15"/>
      <x:c r="VJU9" s="15"/>
      <x:c r="VJV9" s="15"/>
      <x:c r="VJW9" s="15"/>
      <x:c r="VJX9" s="15"/>
      <x:c r="VJY9" s="15"/>
      <x:c r="VJZ9" s="15"/>
      <x:c r="VKA9" s="15"/>
      <x:c r="VKB9" s="15"/>
      <x:c r="VKC9" s="15"/>
      <x:c r="VKD9" s="15"/>
      <x:c r="VKE9" s="15"/>
      <x:c r="VKF9" s="15"/>
      <x:c r="VKG9" s="15"/>
      <x:c r="VKH9" s="15"/>
      <x:c r="VKI9" s="15"/>
      <x:c r="VKJ9" s="15"/>
      <x:c r="VKK9" s="15"/>
      <x:c r="VKL9" s="15"/>
      <x:c r="VKM9" s="15"/>
      <x:c r="VKN9" s="15"/>
      <x:c r="VKO9" s="15"/>
      <x:c r="VKP9" s="15"/>
      <x:c r="VKQ9" s="15"/>
      <x:c r="VKR9" s="15"/>
      <x:c r="VKS9" s="15"/>
      <x:c r="VKT9" s="15"/>
      <x:c r="VKU9" s="15"/>
      <x:c r="VKV9" s="15"/>
      <x:c r="VKW9" s="15"/>
      <x:c r="VKX9" s="15"/>
      <x:c r="VKY9" s="15"/>
      <x:c r="VKZ9" s="15"/>
      <x:c r="VLA9" s="15"/>
      <x:c r="VLB9" s="15"/>
      <x:c r="VLC9" s="15"/>
      <x:c r="VLD9" s="15"/>
      <x:c r="VLE9" s="15"/>
      <x:c r="VLF9" s="15"/>
      <x:c r="VLG9" s="15"/>
      <x:c r="VLH9" s="15"/>
      <x:c r="VLI9" s="15"/>
      <x:c r="VLJ9" s="15"/>
      <x:c r="VLK9" s="15"/>
      <x:c r="VLL9" s="15"/>
      <x:c r="VLM9" s="15"/>
      <x:c r="VLN9" s="15"/>
      <x:c r="VLO9" s="15"/>
      <x:c r="VLP9" s="15"/>
      <x:c r="VLQ9" s="15"/>
      <x:c r="VLR9" s="15"/>
      <x:c r="VLS9" s="15"/>
      <x:c r="VLT9" s="15"/>
      <x:c r="VLU9" s="15"/>
      <x:c r="VLV9" s="15"/>
      <x:c r="VLW9" s="15"/>
      <x:c r="VLX9" s="15"/>
      <x:c r="VLY9" s="15"/>
      <x:c r="VLZ9" s="15"/>
      <x:c r="VMA9" s="15"/>
      <x:c r="VMB9" s="15"/>
      <x:c r="VMC9" s="15"/>
      <x:c r="VMD9" s="15"/>
      <x:c r="VME9" s="15"/>
      <x:c r="VMF9" s="15"/>
      <x:c r="VMG9" s="15"/>
      <x:c r="VMH9" s="15"/>
      <x:c r="VMI9" s="15"/>
      <x:c r="VMJ9" s="15"/>
      <x:c r="VMK9" s="15"/>
      <x:c r="VML9" s="15"/>
      <x:c r="VMM9" s="15"/>
      <x:c r="VMN9" s="15"/>
      <x:c r="VMO9" s="15"/>
      <x:c r="VMP9" s="15"/>
      <x:c r="VMQ9" s="15"/>
      <x:c r="VMR9" s="15"/>
      <x:c r="VMS9" s="15"/>
      <x:c r="VMT9" s="15"/>
      <x:c r="VMU9" s="15"/>
      <x:c r="VMV9" s="15"/>
      <x:c r="VMW9" s="15"/>
      <x:c r="VMX9" s="15"/>
      <x:c r="VMY9" s="15"/>
      <x:c r="VMZ9" s="15"/>
      <x:c r="VNA9" s="15"/>
      <x:c r="VNB9" s="15"/>
      <x:c r="VNC9" s="15"/>
      <x:c r="VND9" s="15"/>
      <x:c r="VNE9" s="15"/>
      <x:c r="VNF9" s="15"/>
      <x:c r="VNG9" s="15"/>
      <x:c r="VNH9" s="15"/>
      <x:c r="VNI9" s="15"/>
      <x:c r="VNJ9" s="15"/>
      <x:c r="VNK9" s="15"/>
      <x:c r="VNL9" s="15"/>
      <x:c r="VNM9" s="15"/>
      <x:c r="VNN9" s="15"/>
      <x:c r="VNO9" s="15"/>
      <x:c r="VNP9" s="15"/>
      <x:c r="VNQ9" s="15"/>
      <x:c r="VNR9" s="15"/>
      <x:c r="VNS9" s="15"/>
      <x:c r="VNT9" s="15"/>
      <x:c r="VNU9" s="15"/>
      <x:c r="VNV9" s="15"/>
      <x:c r="VNW9" s="15"/>
      <x:c r="VNX9" s="15"/>
      <x:c r="VNY9" s="15"/>
      <x:c r="VNZ9" s="15"/>
      <x:c r="VOA9" s="15"/>
      <x:c r="VOB9" s="15"/>
      <x:c r="VOC9" s="15"/>
      <x:c r="VOD9" s="15"/>
      <x:c r="VOE9" s="15"/>
      <x:c r="VOF9" s="15"/>
      <x:c r="VOG9" s="15"/>
      <x:c r="VOH9" s="15"/>
      <x:c r="VOI9" s="15"/>
      <x:c r="VOJ9" s="15"/>
      <x:c r="VOK9" s="15"/>
      <x:c r="VOL9" s="15"/>
      <x:c r="VOM9" s="15"/>
      <x:c r="VON9" s="15"/>
      <x:c r="VOO9" s="15"/>
      <x:c r="VOP9" s="15"/>
      <x:c r="VOQ9" s="15"/>
      <x:c r="VOR9" s="15"/>
      <x:c r="VOS9" s="15"/>
      <x:c r="VOT9" s="15"/>
      <x:c r="VOU9" s="15"/>
      <x:c r="VOV9" s="15"/>
      <x:c r="VOW9" s="15"/>
      <x:c r="VOX9" s="15"/>
      <x:c r="VOY9" s="15"/>
      <x:c r="VOZ9" s="15"/>
      <x:c r="VPA9" s="15"/>
      <x:c r="VPB9" s="15"/>
      <x:c r="VPC9" s="15"/>
      <x:c r="VPD9" s="15"/>
      <x:c r="VPE9" s="15"/>
      <x:c r="VPF9" s="15"/>
      <x:c r="VPG9" s="15"/>
      <x:c r="VPH9" s="15"/>
      <x:c r="VPI9" s="15"/>
      <x:c r="VPJ9" s="15"/>
      <x:c r="VPK9" s="15"/>
      <x:c r="VPL9" s="15"/>
      <x:c r="VPM9" s="15"/>
      <x:c r="VPN9" s="15"/>
      <x:c r="VPO9" s="15"/>
      <x:c r="VPP9" s="15"/>
      <x:c r="VPQ9" s="15"/>
      <x:c r="VPR9" s="15"/>
      <x:c r="VPS9" s="15"/>
      <x:c r="VPT9" s="15"/>
      <x:c r="VPU9" s="15"/>
      <x:c r="VPV9" s="15"/>
      <x:c r="VPW9" s="15"/>
      <x:c r="VPX9" s="15"/>
      <x:c r="VPY9" s="15"/>
      <x:c r="VPZ9" s="15"/>
      <x:c r="VQA9" s="15"/>
      <x:c r="VQB9" s="15"/>
      <x:c r="VQC9" s="15"/>
      <x:c r="VQD9" s="15"/>
      <x:c r="VQE9" s="15"/>
      <x:c r="VQF9" s="15"/>
      <x:c r="VQG9" s="15"/>
      <x:c r="VQH9" s="15"/>
      <x:c r="VQI9" s="15"/>
      <x:c r="VQJ9" s="15"/>
      <x:c r="VQK9" s="15"/>
      <x:c r="VQL9" s="15"/>
      <x:c r="VQM9" s="15"/>
      <x:c r="VQN9" s="15"/>
      <x:c r="VQO9" s="15"/>
      <x:c r="VQP9" s="15"/>
      <x:c r="VQQ9" s="15"/>
      <x:c r="VQR9" s="15"/>
      <x:c r="VQS9" s="15"/>
      <x:c r="VQT9" s="15"/>
      <x:c r="VQU9" s="15"/>
      <x:c r="VQV9" s="15"/>
      <x:c r="VQW9" s="15"/>
      <x:c r="VQX9" s="15"/>
      <x:c r="VQY9" s="15"/>
      <x:c r="VQZ9" s="15"/>
      <x:c r="VRA9" s="15"/>
      <x:c r="VRB9" s="15"/>
      <x:c r="VRC9" s="15"/>
      <x:c r="VRD9" s="15"/>
      <x:c r="VRE9" s="15"/>
      <x:c r="VRF9" s="15"/>
      <x:c r="VRG9" s="15"/>
      <x:c r="VRH9" s="15"/>
      <x:c r="VRI9" s="15"/>
      <x:c r="VRJ9" s="15"/>
      <x:c r="VRK9" s="15"/>
      <x:c r="VRL9" s="15"/>
      <x:c r="VRM9" s="15"/>
      <x:c r="VRN9" s="15"/>
      <x:c r="VRO9" s="15"/>
      <x:c r="VRP9" s="15"/>
      <x:c r="VRQ9" s="15"/>
      <x:c r="VRR9" s="15"/>
      <x:c r="VRS9" s="15"/>
      <x:c r="VRT9" s="15"/>
      <x:c r="VRU9" s="15"/>
      <x:c r="VRV9" s="15"/>
      <x:c r="VRW9" s="15"/>
      <x:c r="VRX9" s="15"/>
      <x:c r="VRY9" s="15"/>
      <x:c r="VRZ9" s="15"/>
      <x:c r="VSA9" s="15"/>
      <x:c r="VSB9" s="15"/>
      <x:c r="VSC9" s="15"/>
      <x:c r="VSD9" s="15"/>
      <x:c r="VSE9" s="15"/>
      <x:c r="VSF9" s="15"/>
      <x:c r="VSG9" s="15"/>
      <x:c r="VSH9" s="15"/>
      <x:c r="VSI9" s="15"/>
      <x:c r="VSJ9" s="15"/>
      <x:c r="VSK9" s="15"/>
      <x:c r="VSL9" s="15"/>
      <x:c r="VSM9" s="15"/>
      <x:c r="VSN9" s="15"/>
      <x:c r="VSO9" s="15"/>
      <x:c r="VSP9" s="15"/>
      <x:c r="VSQ9" s="15"/>
      <x:c r="VSR9" s="15"/>
      <x:c r="VSS9" s="15"/>
      <x:c r="VST9" s="15"/>
      <x:c r="VSU9" s="15"/>
      <x:c r="VSV9" s="15"/>
      <x:c r="VSW9" s="15"/>
      <x:c r="VSX9" s="15"/>
      <x:c r="VSY9" s="15"/>
      <x:c r="VSZ9" s="15"/>
      <x:c r="VTA9" s="15"/>
      <x:c r="VTB9" s="15"/>
      <x:c r="VTC9" s="15"/>
      <x:c r="VTD9" s="15"/>
      <x:c r="VTE9" s="15"/>
      <x:c r="VTF9" s="15"/>
      <x:c r="VTG9" s="15"/>
      <x:c r="VTH9" s="15"/>
      <x:c r="VTI9" s="15"/>
      <x:c r="VTJ9" s="15"/>
      <x:c r="VTK9" s="15"/>
      <x:c r="VTL9" s="15"/>
      <x:c r="VTM9" s="15"/>
      <x:c r="VTN9" s="15"/>
      <x:c r="VTO9" s="15"/>
      <x:c r="VTP9" s="15"/>
      <x:c r="VTQ9" s="15"/>
      <x:c r="VTR9" s="15"/>
      <x:c r="VTS9" s="15"/>
      <x:c r="VTT9" s="15"/>
      <x:c r="VTU9" s="15"/>
      <x:c r="VTV9" s="15"/>
      <x:c r="VTW9" s="15"/>
      <x:c r="VTX9" s="15"/>
      <x:c r="VTY9" s="15"/>
      <x:c r="VTZ9" s="15"/>
      <x:c r="VUA9" s="15"/>
      <x:c r="VUB9" s="15"/>
      <x:c r="VUC9" s="15"/>
      <x:c r="VUD9" s="15"/>
      <x:c r="VUE9" s="15"/>
      <x:c r="VUF9" s="15"/>
      <x:c r="VUG9" s="15"/>
      <x:c r="VUH9" s="15"/>
      <x:c r="VUI9" s="15"/>
      <x:c r="VUJ9" s="15"/>
      <x:c r="VUK9" s="15"/>
      <x:c r="VUL9" s="15"/>
      <x:c r="VUM9" s="15"/>
      <x:c r="VUN9" s="15"/>
      <x:c r="VUO9" s="15"/>
      <x:c r="VUP9" s="15"/>
      <x:c r="VUQ9" s="15"/>
      <x:c r="VUR9" s="15"/>
      <x:c r="VUS9" s="15"/>
      <x:c r="VUT9" s="15"/>
      <x:c r="VUU9" s="15"/>
      <x:c r="VUV9" s="15"/>
      <x:c r="VUW9" s="15"/>
      <x:c r="VUX9" s="15"/>
      <x:c r="VUY9" s="15"/>
      <x:c r="VUZ9" s="15"/>
      <x:c r="VVA9" s="15"/>
      <x:c r="VVB9" s="15"/>
      <x:c r="VVC9" s="15"/>
      <x:c r="VVD9" s="15"/>
      <x:c r="VVE9" s="15"/>
      <x:c r="VVF9" s="15"/>
      <x:c r="VVG9" s="15"/>
      <x:c r="VVH9" s="15"/>
      <x:c r="VVI9" s="15"/>
      <x:c r="VVJ9" s="15"/>
      <x:c r="VVK9" s="15"/>
      <x:c r="VVL9" s="15"/>
      <x:c r="VVM9" s="15"/>
      <x:c r="VVN9" s="15"/>
      <x:c r="VVO9" s="15"/>
      <x:c r="VVP9" s="15"/>
      <x:c r="VVQ9" s="15"/>
      <x:c r="VVR9" s="15"/>
      <x:c r="VVS9" s="15"/>
      <x:c r="VVT9" s="15"/>
      <x:c r="VVU9" s="15"/>
      <x:c r="VVV9" s="15"/>
      <x:c r="VVW9" s="15"/>
      <x:c r="VVX9" s="15"/>
      <x:c r="VVY9" s="15"/>
      <x:c r="VVZ9" s="15"/>
      <x:c r="VWA9" s="15"/>
      <x:c r="VWB9" s="15"/>
      <x:c r="VWC9" s="15"/>
      <x:c r="VWD9" s="15"/>
      <x:c r="VWE9" s="15"/>
      <x:c r="VWF9" s="15"/>
      <x:c r="VWG9" s="15"/>
      <x:c r="VWH9" s="15"/>
      <x:c r="VWI9" s="15"/>
      <x:c r="VWJ9" s="15"/>
      <x:c r="VWK9" s="15"/>
      <x:c r="VWL9" s="15"/>
      <x:c r="VWM9" s="15"/>
      <x:c r="VWN9" s="15"/>
      <x:c r="VWO9" s="15"/>
      <x:c r="VWP9" s="15"/>
      <x:c r="VWQ9" s="15"/>
      <x:c r="VWR9" s="15"/>
      <x:c r="VWS9" s="15"/>
      <x:c r="VWT9" s="15"/>
      <x:c r="VWU9" s="15"/>
      <x:c r="VWV9" s="15"/>
      <x:c r="VWW9" s="15"/>
      <x:c r="VWX9" s="15"/>
      <x:c r="VWY9" s="15"/>
      <x:c r="VWZ9" s="15"/>
      <x:c r="VXA9" s="15"/>
      <x:c r="VXB9" s="15"/>
      <x:c r="VXC9" s="15"/>
      <x:c r="VXD9" s="15"/>
      <x:c r="VXE9" s="15"/>
      <x:c r="VXF9" s="15"/>
      <x:c r="VXG9" s="15"/>
      <x:c r="VXH9" s="15"/>
      <x:c r="VXI9" s="15"/>
      <x:c r="VXJ9" s="15"/>
      <x:c r="VXK9" s="15"/>
      <x:c r="VXL9" s="15"/>
      <x:c r="VXM9" s="15"/>
      <x:c r="VXN9" s="15"/>
      <x:c r="VXO9" s="15"/>
      <x:c r="VXP9" s="15"/>
      <x:c r="VXQ9" s="15"/>
      <x:c r="VXR9" s="15"/>
      <x:c r="VXS9" s="15"/>
      <x:c r="VXT9" s="15"/>
      <x:c r="VXU9" s="15"/>
      <x:c r="VXV9" s="15"/>
      <x:c r="VXW9" s="15"/>
      <x:c r="VXX9" s="15"/>
      <x:c r="VXY9" s="15"/>
      <x:c r="VXZ9" s="15"/>
      <x:c r="VYA9" s="15"/>
      <x:c r="VYB9" s="15"/>
      <x:c r="VYC9" s="15"/>
      <x:c r="VYD9" s="15"/>
      <x:c r="VYE9" s="15"/>
      <x:c r="VYF9" s="15"/>
      <x:c r="VYG9" s="15"/>
      <x:c r="VYH9" s="15"/>
      <x:c r="VYI9" s="15"/>
      <x:c r="VYJ9" s="15"/>
      <x:c r="VYK9" s="15"/>
      <x:c r="VYL9" s="15"/>
      <x:c r="VYM9" s="15"/>
      <x:c r="VYN9" s="15"/>
      <x:c r="VYO9" s="15"/>
      <x:c r="VYP9" s="15"/>
      <x:c r="VYQ9" s="15"/>
      <x:c r="VYR9" s="15"/>
      <x:c r="VYS9" s="15"/>
      <x:c r="VYT9" s="15"/>
      <x:c r="VYU9" s="15"/>
      <x:c r="VYV9" s="15"/>
      <x:c r="VYW9" s="15"/>
      <x:c r="VYX9" s="15"/>
      <x:c r="VYY9" s="15"/>
      <x:c r="VYZ9" s="15"/>
      <x:c r="VZA9" s="15"/>
      <x:c r="VZB9" s="15"/>
      <x:c r="VZC9" s="15"/>
      <x:c r="VZD9" s="15"/>
      <x:c r="VZE9" s="15"/>
      <x:c r="VZF9" s="15"/>
      <x:c r="VZG9" s="15"/>
      <x:c r="VZH9" s="15"/>
      <x:c r="VZI9" s="15"/>
      <x:c r="VZJ9" s="15"/>
      <x:c r="VZK9" s="15"/>
      <x:c r="VZL9" s="15"/>
      <x:c r="VZM9" s="15"/>
      <x:c r="VZN9" s="15"/>
      <x:c r="VZO9" s="15"/>
      <x:c r="VZP9" s="15"/>
      <x:c r="VZQ9" s="15"/>
      <x:c r="VZR9" s="15"/>
      <x:c r="VZS9" s="15"/>
      <x:c r="VZT9" s="15"/>
      <x:c r="VZU9" s="15"/>
      <x:c r="VZV9" s="15"/>
      <x:c r="VZW9" s="15"/>
      <x:c r="VZX9" s="15"/>
      <x:c r="VZY9" s="15"/>
      <x:c r="VZZ9" s="15"/>
      <x:c r="WAA9" s="15"/>
      <x:c r="WAB9" s="15"/>
      <x:c r="WAC9" s="15"/>
      <x:c r="WAD9" s="15"/>
      <x:c r="WAE9" s="15"/>
      <x:c r="WAF9" s="15"/>
      <x:c r="WAG9" s="15"/>
      <x:c r="WAH9" s="15"/>
      <x:c r="WAI9" s="15"/>
      <x:c r="WAJ9" s="15"/>
      <x:c r="WAK9" s="15"/>
      <x:c r="WAL9" s="15"/>
      <x:c r="WAM9" s="15"/>
      <x:c r="WAN9" s="15"/>
      <x:c r="WAO9" s="15"/>
      <x:c r="WAP9" s="15"/>
      <x:c r="WAQ9" s="15"/>
      <x:c r="WAR9" s="15"/>
      <x:c r="WAS9" s="15"/>
      <x:c r="WAT9" s="15"/>
      <x:c r="WAU9" s="15"/>
      <x:c r="WAV9" s="15"/>
      <x:c r="WAW9" s="15"/>
      <x:c r="WAX9" s="15"/>
      <x:c r="WAY9" s="15"/>
      <x:c r="WAZ9" s="15"/>
      <x:c r="WBA9" s="15"/>
      <x:c r="WBB9" s="15"/>
      <x:c r="WBC9" s="15"/>
      <x:c r="WBD9" s="15"/>
      <x:c r="WBE9" s="15"/>
      <x:c r="WBF9" s="15"/>
      <x:c r="WBG9" s="15"/>
      <x:c r="WBH9" s="15"/>
      <x:c r="WBI9" s="15"/>
      <x:c r="WBJ9" s="15"/>
      <x:c r="WBK9" s="15"/>
      <x:c r="WBL9" s="15"/>
      <x:c r="WBM9" s="15"/>
      <x:c r="WBN9" s="15"/>
      <x:c r="WBO9" s="15"/>
      <x:c r="WBP9" s="15"/>
      <x:c r="WBQ9" s="15"/>
      <x:c r="WBR9" s="15"/>
      <x:c r="WBS9" s="15"/>
      <x:c r="WBT9" s="15"/>
      <x:c r="WBU9" s="15"/>
      <x:c r="WBV9" s="15"/>
      <x:c r="WBW9" s="15"/>
      <x:c r="WBX9" s="15"/>
      <x:c r="WBY9" s="15"/>
      <x:c r="WBZ9" s="15"/>
      <x:c r="WCA9" s="15"/>
      <x:c r="WCB9" s="15"/>
      <x:c r="WCC9" s="15"/>
      <x:c r="WCD9" s="15"/>
      <x:c r="WCE9" s="15"/>
      <x:c r="WCF9" s="15"/>
      <x:c r="WCG9" s="15"/>
      <x:c r="WCH9" s="15"/>
      <x:c r="WCI9" s="15"/>
      <x:c r="WCJ9" s="15"/>
      <x:c r="WCK9" s="15"/>
      <x:c r="WCL9" s="15"/>
      <x:c r="WCM9" s="15"/>
      <x:c r="WCN9" s="15"/>
      <x:c r="WCO9" s="15"/>
      <x:c r="WCP9" s="15"/>
      <x:c r="WCQ9" s="15"/>
      <x:c r="WCR9" s="15"/>
      <x:c r="WCS9" s="15"/>
      <x:c r="WCT9" s="15"/>
      <x:c r="WCU9" s="15"/>
      <x:c r="WCV9" s="15"/>
      <x:c r="WCW9" s="15"/>
      <x:c r="WCX9" s="15"/>
      <x:c r="WCY9" s="15"/>
      <x:c r="WCZ9" s="15"/>
      <x:c r="WDA9" s="15"/>
      <x:c r="WDB9" s="15"/>
      <x:c r="WDC9" s="15"/>
      <x:c r="WDD9" s="15"/>
      <x:c r="WDE9" s="15"/>
      <x:c r="WDF9" s="15"/>
      <x:c r="WDG9" s="15"/>
      <x:c r="WDH9" s="15"/>
      <x:c r="WDI9" s="15"/>
      <x:c r="WDJ9" s="15"/>
      <x:c r="WDK9" s="15"/>
      <x:c r="WDL9" s="15"/>
      <x:c r="WDM9" s="15"/>
      <x:c r="WDN9" s="15"/>
      <x:c r="WDO9" s="15"/>
      <x:c r="WDP9" s="15"/>
      <x:c r="WDQ9" s="15"/>
      <x:c r="WDR9" s="15"/>
      <x:c r="WDS9" s="15"/>
      <x:c r="WDT9" s="15"/>
      <x:c r="WDU9" s="15"/>
      <x:c r="WDV9" s="15"/>
      <x:c r="WDW9" s="15"/>
      <x:c r="WDX9" s="15"/>
      <x:c r="WDY9" s="15"/>
      <x:c r="WDZ9" s="15"/>
      <x:c r="WEA9" s="15"/>
      <x:c r="WEB9" s="15"/>
      <x:c r="WEC9" s="15"/>
      <x:c r="WED9" s="15"/>
      <x:c r="WEE9" s="15"/>
      <x:c r="WEF9" s="15"/>
      <x:c r="WEG9" s="15"/>
      <x:c r="WEH9" s="15"/>
      <x:c r="WEI9" s="15"/>
      <x:c r="WEJ9" s="15"/>
      <x:c r="WEK9" s="15"/>
      <x:c r="WEL9" s="15"/>
      <x:c r="WEM9" s="15"/>
      <x:c r="WEN9" s="15"/>
      <x:c r="WEO9" s="15"/>
      <x:c r="WEP9" s="15"/>
      <x:c r="WEQ9" s="15"/>
      <x:c r="WER9" s="15"/>
      <x:c r="WES9" s="15"/>
      <x:c r="WET9" s="15"/>
      <x:c r="WEU9" s="15"/>
      <x:c r="WEV9" s="15"/>
      <x:c r="WEW9" s="15"/>
      <x:c r="WEX9" s="15"/>
      <x:c r="WEY9" s="15"/>
      <x:c r="WEZ9" s="15"/>
      <x:c r="WFA9" s="15"/>
      <x:c r="WFB9" s="15"/>
      <x:c r="WFC9" s="15"/>
      <x:c r="WFD9" s="15"/>
      <x:c r="WFE9" s="15"/>
      <x:c r="WFF9" s="15"/>
      <x:c r="WFG9" s="15"/>
      <x:c r="WFH9" s="15"/>
      <x:c r="WFI9" s="15"/>
      <x:c r="WFJ9" s="15"/>
      <x:c r="WFK9" s="15"/>
      <x:c r="WFL9" s="15"/>
      <x:c r="WFM9" s="15"/>
      <x:c r="WFN9" s="15"/>
      <x:c r="WFO9" s="15"/>
      <x:c r="WFP9" s="15"/>
      <x:c r="WFQ9" s="15"/>
      <x:c r="WFR9" s="15"/>
      <x:c r="WFS9" s="15"/>
      <x:c r="WFT9" s="15"/>
      <x:c r="WFU9" s="15"/>
      <x:c r="WFV9" s="15"/>
      <x:c r="WFW9" s="15"/>
      <x:c r="WFX9" s="15"/>
      <x:c r="WFY9" s="15"/>
      <x:c r="WFZ9" s="15"/>
      <x:c r="WGA9" s="15"/>
      <x:c r="WGB9" s="15"/>
      <x:c r="WGC9" s="15"/>
      <x:c r="WGD9" s="15"/>
      <x:c r="WGE9" s="15"/>
      <x:c r="WGF9" s="15"/>
      <x:c r="WGG9" s="15"/>
      <x:c r="WGH9" s="15"/>
      <x:c r="WGI9" s="15"/>
      <x:c r="WGJ9" s="15"/>
      <x:c r="WGK9" s="15"/>
      <x:c r="WGL9" s="15"/>
      <x:c r="WGM9" s="15"/>
      <x:c r="WGN9" s="15"/>
      <x:c r="WGO9" s="15"/>
      <x:c r="WGP9" s="15"/>
      <x:c r="WGQ9" s="15"/>
      <x:c r="WGR9" s="15"/>
      <x:c r="WGS9" s="15"/>
      <x:c r="WGT9" s="15"/>
      <x:c r="WGU9" s="15"/>
      <x:c r="WGV9" s="15"/>
      <x:c r="WGW9" s="15"/>
      <x:c r="WGX9" s="15"/>
      <x:c r="WGY9" s="15"/>
      <x:c r="WGZ9" s="15"/>
      <x:c r="WHA9" s="15"/>
      <x:c r="WHB9" s="15"/>
      <x:c r="WHC9" s="15"/>
      <x:c r="WHD9" s="15"/>
      <x:c r="WHE9" s="15"/>
      <x:c r="WHF9" s="15"/>
      <x:c r="WHG9" s="15"/>
      <x:c r="WHH9" s="15"/>
      <x:c r="WHI9" s="15"/>
      <x:c r="WHJ9" s="15"/>
      <x:c r="WHK9" s="15"/>
      <x:c r="WHL9" s="15"/>
      <x:c r="WHM9" s="15"/>
      <x:c r="WHN9" s="15"/>
      <x:c r="WHO9" s="15"/>
      <x:c r="WHP9" s="15"/>
      <x:c r="WHQ9" s="15"/>
      <x:c r="WHR9" s="15"/>
      <x:c r="WHS9" s="15"/>
      <x:c r="WHT9" s="15"/>
      <x:c r="WHU9" s="15"/>
      <x:c r="WHV9" s="15"/>
      <x:c r="WHW9" s="15"/>
      <x:c r="WHX9" s="15"/>
      <x:c r="WHY9" s="15"/>
      <x:c r="WHZ9" s="15"/>
      <x:c r="WIA9" s="15"/>
      <x:c r="WIB9" s="15"/>
      <x:c r="WIC9" s="15"/>
      <x:c r="WID9" s="15"/>
      <x:c r="WIE9" s="15"/>
      <x:c r="WIF9" s="15"/>
      <x:c r="WIG9" s="15"/>
      <x:c r="WIH9" s="15"/>
      <x:c r="WII9" s="15"/>
      <x:c r="WIJ9" s="15"/>
      <x:c r="WIK9" s="15"/>
      <x:c r="WIL9" s="15"/>
      <x:c r="WIM9" s="15"/>
      <x:c r="WIN9" s="15"/>
      <x:c r="WIO9" s="15"/>
      <x:c r="WIP9" s="15"/>
      <x:c r="WIQ9" s="15"/>
      <x:c r="WIR9" s="15"/>
      <x:c r="WIS9" s="15"/>
      <x:c r="WIT9" s="15"/>
      <x:c r="WIU9" s="15"/>
      <x:c r="WIV9" s="15"/>
      <x:c r="WIW9" s="15"/>
      <x:c r="WIX9" s="15"/>
      <x:c r="WIY9" s="15"/>
      <x:c r="WIZ9" s="15"/>
      <x:c r="WJA9" s="15"/>
      <x:c r="WJB9" s="15"/>
      <x:c r="WJC9" s="15"/>
      <x:c r="WJD9" s="15"/>
      <x:c r="WJE9" s="15"/>
      <x:c r="WJF9" s="15"/>
      <x:c r="WJG9" s="15"/>
      <x:c r="WJH9" s="15"/>
      <x:c r="WJI9" s="15"/>
      <x:c r="WJJ9" s="15"/>
      <x:c r="WJK9" s="15"/>
      <x:c r="WJL9" s="15"/>
      <x:c r="WJM9" s="15"/>
      <x:c r="WJN9" s="15"/>
      <x:c r="WJO9" s="15"/>
      <x:c r="WJP9" s="15"/>
      <x:c r="WJQ9" s="15"/>
      <x:c r="WJR9" s="15"/>
      <x:c r="WJS9" s="15"/>
      <x:c r="WJT9" s="15"/>
      <x:c r="WJU9" s="15"/>
      <x:c r="WJV9" s="15"/>
      <x:c r="WJW9" s="15"/>
      <x:c r="WJX9" s="15"/>
      <x:c r="WJY9" s="15"/>
      <x:c r="WJZ9" s="15"/>
      <x:c r="WKA9" s="15"/>
      <x:c r="WKB9" s="15"/>
      <x:c r="WKC9" s="15"/>
      <x:c r="WKD9" s="15"/>
      <x:c r="WKE9" s="15"/>
      <x:c r="WKF9" s="15"/>
      <x:c r="WKG9" s="15"/>
      <x:c r="WKH9" s="15"/>
      <x:c r="WKI9" s="15"/>
      <x:c r="WKJ9" s="15"/>
      <x:c r="WKK9" s="15"/>
      <x:c r="WKL9" s="15"/>
      <x:c r="WKM9" s="15"/>
      <x:c r="WKN9" s="15"/>
      <x:c r="WKO9" s="15"/>
      <x:c r="WKP9" s="15"/>
      <x:c r="WKQ9" s="15"/>
      <x:c r="WKR9" s="15"/>
      <x:c r="WKS9" s="15"/>
      <x:c r="WKT9" s="15"/>
      <x:c r="WKU9" s="15"/>
      <x:c r="WKV9" s="15"/>
      <x:c r="WKW9" s="15"/>
      <x:c r="WKX9" s="15"/>
      <x:c r="WKY9" s="15"/>
      <x:c r="WKZ9" s="15"/>
      <x:c r="WLA9" s="15"/>
      <x:c r="WLB9" s="15"/>
      <x:c r="WLC9" s="15"/>
      <x:c r="WLD9" s="15"/>
      <x:c r="WLE9" s="15"/>
      <x:c r="WLF9" s="15"/>
      <x:c r="WLG9" s="15"/>
      <x:c r="WLH9" s="15"/>
      <x:c r="WLI9" s="15"/>
      <x:c r="WLJ9" s="15"/>
      <x:c r="WLK9" s="15"/>
      <x:c r="WLL9" s="15"/>
      <x:c r="WLM9" s="15"/>
      <x:c r="WLN9" s="15"/>
      <x:c r="WLO9" s="15"/>
      <x:c r="WLP9" s="15"/>
      <x:c r="WLQ9" s="15"/>
      <x:c r="WLR9" s="15"/>
      <x:c r="WLS9" s="15"/>
      <x:c r="WLT9" s="15"/>
      <x:c r="WLU9" s="15"/>
      <x:c r="WLV9" s="15"/>
      <x:c r="WLW9" s="15"/>
      <x:c r="WLX9" s="15"/>
      <x:c r="WLY9" s="15"/>
      <x:c r="WLZ9" s="15"/>
      <x:c r="WMA9" s="15"/>
      <x:c r="WMB9" s="15"/>
      <x:c r="WMC9" s="15"/>
      <x:c r="WMD9" s="15"/>
      <x:c r="WME9" s="15"/>
      <x:c r="WMF9" s="15"/>
      <x:c r="WMG9" s="15"/>
      <x:c r="WMH9" s="15"/>
      <x:c r="WMI9" s="15"/>
      <x:c r="WMJ9" s="15"/>
      <x:c r="WMK9" s="15"/>
      <x:c r="WML9" s="15"/>
      <x:c r="WMM9" s="15"/>
      <x:c r="WMN9" s="15"/>
      <x:c r="WMO9" s="15"/>
      <x:c r="WMP9" s="15"/>
      <x:c r="WMQ9" s="15"/>
      <x:c r="WMR9" s="15"/>
      <x:c r="WMS9" s="15"/>
      <x:c r="WMT9" s="15"/>
      <x:c r="WMU9" s="15"/>
      <x:c r="WMV9" s="15"/>
      <x:c r="WMW9" s="15"/>
      <x:c r="WMX9" s="15"/>
      <x:c r="WMY9" s="15"/>
      <x:c r="WMZ9" s="15"/>
      <x:c r="WNA9" s="15"/>
      <x:c r="WNB9" s="15"/>
      <x:c r="WNC9" s="15"/>
      <x:c r="WND9" s="15"/>
      <x:c r="WNE9" s="15"/>
      <x:c r="WNF9" s="15"/>
      <x:c r="WNG9" s="15"/>
      <x:c r="WNH9" s="15"/>
      <x:c r="WNI9" s="15"/>
      <x:c r="WNJ9" s="15"/>
      <x:c r="WNK9" s="15"/>
      <x:c r="WNL9" s="15"/>
      <x:c r="WNM9" s="15"/>
      <x:c r="WNN9" s="15"/>
      <x:c r="WNO9" s="15"/>
      <x:c r="WNP9" s="15"/>
      <x:c r="WNQ9" s="15"/>
      <x:c r="WNR9" s="15"/>
      <x:c r="WNS9" s="15"/>
      <x:c r="WNT9" s="15"/>
      <x:c r="WNU9" s="15"/>
      <x:c r="WNV9" s="15"/>
      <x:c r="WNW9" s="15"/>
      <x:c r="WNX9" s="15"/>
      <x:c r="WNY9" s="15"/>
      <x:c r="WNZ9" s="15"/>
      <x:c r="WOA9" s="15"/>
      <x:c r="WOB9" s="15"/>
      <x:c r="WOC9" s="15"/>
      <x:c r="WOD9" s="15"/>
      <x:c r="WOE9" s="15"/>
      <x:c r="WOF9" s="15"/>
      <x:c r="WOG9" s="15"/>
      <x:c r="WOH9" s="15"/>
      <x:c r="WOI9" s="15"/>
      <x:c r="WOJ9" s="15"/>
      <x:c r="WOK9" s="15"/>
      <x:c r="WOL9" s="15"/>
      <x:c r="WOM9" s="15"/>
      <x:c r="WON9" s="15"/>
      <x:c r="WOO9" s="15"/>
      <x:c r="WOP9" s="15"/>
      <x:c r="WOQ9" s="15"/>
      <x:c r="WOR9" s="15"/>
      <x:c r="WOS9" s="15"/>
      <x:c r="WOT9" s="15"/>
      <x:c r="WOU9" s="15"/>
      <x:c r="WOV9" s="15"/>
      <x:c r="WOW9" s="15"/>
      <x:c r="WOX9" s="15"/>
      <x:c r="WOY9" s="15"/>
      <x:c r="WOZ9" s="15"/>
      <x:c r="WPA9" s="15"/>
      <x:c r="WPB9" s="15"/>
      <x:c r="WPC9" s="15"/>
      <x:c r="WPD9" s="15"/>
      <x:c r="WPE9" s="15"/>
      <x:c r="WPF9" s="15"/>
      <x:c r="WPG9" s="15"/>
      <x:c r="WPH9" s="15"/>
      <x:c r="WPI9" s="15"/>
      <x:c r="WPJ9" s="15"/>
      <x:c r="WPK9" s="15"/>
      <x:c r="WPL9" s="15"/>
      <x:c r="WPM9" s="15"/>
      <x:c r="WPN9" s="15"/>
      <x:c r="WPO9" s="15"/>
      <x:c r="WPP9" s="15"/>
      <x:c r="WPQ9" s="15"/>
      <x:c r="WPR9" s="15"/>
      <x:c r="WPS9" s="15"/>
      <x:c r="WPT9" s="15"/>
      <x:c r="WPU9" s="15"/>
      <x:c r="WPV9" s="15"/>
      <x:c r="WPW9" s="15"/>
      <x:c r="WPX9" s="15"/>
      <x:c r="WPY9" s="15"/>
      <x:c r="WPZ9" s="15"/>
      <x:c r="WQA9" s="15"/>
      <x:c r="WQB9" s="15"/>
      <x:c r="WQC9" s="15"/>
      <x:c r="WQD9" s="15"/>
      <x:c r="WQE9" s="15"/>
      <x:c r="WQF9" s="15"/>
      <x:c r="WQG9" s="15"/>
      <x:c r="WQH9" s="15"/>
      <x:c r="WQI9" s="15"/>
      <x:c r="WQJ9" s="15"/>
      <x:c r="WQK9" s="15"/>
      <x:c r="WQL9" s="15"/>
      <x:c r="WQM9" s="15"/>
      <x:c r="WQN9" s="15"/>
      <x:c r="WQO9" s="15"/>
      <x:c r="WQP9" s="15"/>
      <x:c r="WQQ9" s="15"/>
      <x:c r="WQR9" s="15"/>
      <x:c r="WQS9" s="15"/>
      <x:c r="WQT9" s="15"/>
      <x:c r="WQU9" s="15"/>
      <x:c r="WQV9" s="15"/>
      <x:c r="WQW9" s="15"/>
      <x:c r="WQX9" s="15"/>
      <x:c r="WQY9" s="15"/>
      <x:c r="WQZ9" s="15"/>
      <x:c r="WRA9" s="15"/>
      <x:c r="WRB9" s="15"/>
      <x:c r="WRC9" s="15"/>
      <x:c r="WRD9" s="15"/>
      <x:c r="WRE9" s="15"/>
      <x:c r="WRF9" s="15"/>
      <x:c r="WRG9" s="15"/>
      <x:c r="WRH9" s="15"/>
      <x:c r="WRI9" s="15"/>
      <x:c r="WRJ9" s="15"/>
      <x:c r="WRK9" s="15"/>
      <x:c r="WRL9" s="15"/>
      <x:c r="WRM9" s="15"/>
      <x:c r="WRN9" s="15"/>
      <x:c r="WRO9" s="15"/>
      <x:c r="WRP9" s="15"/>
      <x:c r="WRQ9" s="15"/>
      <x:c r="WRR9" s="15"/>
      <x:c r="WRS9" s="15"/>
      <x:c r="WRT9" s="15"/>
      <x:c r="WRU9" s="15"/>
      <x:c r="WRV9" s="15"/>
      <x:c r="WRW9" s="15"/>
      <x:c r="WRX9" s="15"/>
      <x:c r="WRY9" s="15"/>
      <x:c r="WRZ9" s="15"/>
      <x:c r="WSA9" s="15"/>
      <x:c r="WSB9" s="15"/>
      <x:c r="WSC9" s="15"/>
      <x:c r="WSD9" s="15"/>
      <x:c r="WSE9" s="15"/>
      <x:c r="WSF9" s="15"/>
      <x:c r="WSG9" s="15"/>
      <x:c r="WSH9" s="15"/>
      <x:c r="WSI9" s="15"/>
      <x:c r="WSJ9" s="15"/>
      <x:c r="WSK9" s="15"/>
      <x:c r="WSL9" s="15"/>
      <x:c r="WSM9" s="15"/>
      <x:c r="WSN9" s="15"/>
      <x:c r="WSO9" s="15"/>
      <x:c r="WSP9" s="15"/>
      <x:c r="WSQ9" s="15"/>
      <x:c r="WSR9" s="15"/>
      <x:c r="WSS9" s="15"/>
      <x:c r="WST9" s="15"/>
      <x:c r="WSU9" s="15"/>
      <x:c r="WSV9" s="15"/>
      <x:c r="WSW9" s="15"/>
      <x:c r="WSX9" s="15"/>
      <x:c r="WSY9" s="15"/>
      <x:c r="WSZ9" s="15"/>
      <x:c r="WTA9" s="15"/>
      <x:c r="WTB9" s="15"/>
      <x:c r="WTC9" s="15"/>
      <x:c r="WTD9" s="15"/>
      <x:c r="WTE9" s="15"/>
      <x:c r="WTF9" s="15"/>
      <x:c r="WTG9" s="15"/>
      <x:c r="WTH9" s="15"/>
      <x:c r="WTI9" s="15"/>
      <x:c r="WTJ9" s="15"/>
      <x:c r="WTK9" s="15"/>
      <x:c r="WTL9" s="15"/>
      <x:c r="WTM9" s="15"/>
      <x:c r="WTN9" s="15"/>
      <x:c r="WTO9" s="15"/>
      <x:c r="WTP9" s="15"/>
      <x:c r="WTQ9" s="15"/>
      <x:c r="WTR9" s="15"/>
      <x:c r="WTS9" s="15"/>
      <x:c r="WTT9" s="15"/>
      <x:c r="WTU9" s="15"/>
      <x:c r="WTV9" s="15"/>
      <x:c r="WTW9" s="15"/>
      <x:c r="WTX9" s="15"/>
      <x:c r="WTY9" s="15"/>
      <x:c r="WTZ9" s="15"/>
      <x:c r="WUA9" s="15"/>
      <x:c r="WUB9" s="15"/>
      <x:c r="WUC9" s="15"/>
      <x:c r="WUD9" s="15"/>
      <x:c r="WUE9" s="15"/>
      <x:c r="WUF9" s="15"/>
      <x:c r="WUG9" s="15"/>
      <x:c r="WUH9" s="15"/>
      <x:c r="WUI9" s="15"/>
      <x:c r="WUJ9" s="15"/>
      <x:c r="WUK9" s="15"/>
      <x:c r="WUL9" s="15"/>
      <x:c r="WUM9" s="15"/>
      <x:c r="WUN9" s="15"/>
      <x:c r="WUO9" s="15"/>
      <x:c r="WUP9" s="15"/>
      <x:c r="WUQ9" s="15"/>
      <x:c r="WUR9" s="15"/>
      <x:c r="WUS9" s="15"/>
      <x:c r="WUT9" s="15"/>
      <x:c r="WUU9" s="15"/>
      <x:c r="WUV9" s="15"/>
      <x:c r="WUW9" s="15"/>
      <x:c r="WUX9" s="15"/>
      <x:c r="WUY9" s="15"/>
      <x:c r="WUZ9" s="15"/>
      <x:c r="WVA9" s="15"/>
      <x:c r="WVB9" s="15"/>
      <x:c r="WVC9" s="15"/>
      <x:c r="WVD9" s="15"/>
      <x:c r="WVE9" s="15"/>
      <x:c r="WVF9" s="15"/>
      <x:c r="WVG9" s="15"/>
      <x:c r="WVH9" s="15"/>
      <x:c r="WVI9" s="15"/>
      <x:c r="WVJ9" s="15"/>
      <x:c r="WVK9" s="15"/>
      <x:c r="WVL9" s="15"/>
      <x:c r="WVM9" s="15"/>
      <x:c r="WVN9" s="15"/>
      <x:c r="WVO9" s="15"/>
      <x:c r="WVP9" s="15"/>
      <x:c r="WVQ9" s="15"/>
      <x:c r="WVR9" s="15"/>
      <x:c r="WVS9" s="15"/>
      <x:c r="WVT9" s="15"/>
      <x:c r="WVU9" s="15"/>
      <x:c r="WVV9" s="15"/>
      <x:c r="WVW9" s="15"/>
      <x:c r="WVX9" s="15"/>
      <x:c r="WVY9" s="15"/>
      <x:c r="WVZ9" s="15"/>
      <x:c r="WWA9" s="15"/>
      <x:c r="WWB9" s="15"/>
      <x:c r="WWC9" s="15"/>
      <x:c r="WWD9" s="15"/>
      <x:c r="WWE9" s="15"/>
      <x:c r="WWF9" s="15"/>
      <x:c r="WWG9" s="15"/>
      <x:c r="WWH9" s="15"/>
      <x:c r="WWI9" s="15"/>
      <x:c r="WWJ9" s="15"/>
      <x:c r="WWK9" s="15"/>
      <x:c r="WWL9" s="15"/>
      <x:c r="WWM9" s="15"/>
      <x:c r="WWN9" s="15"/>
      <x:c r="WWO9" s="15"/>
      <x:c r="WWP9" s="15"/>
      <x:c r="WWQ9" s="15"/>
      <x:c r="WWR9" s="15"/>
      <x:c r="WWS9" s="15"/>
      <x:c r="WWT9" s="15"/>
      <x:c r="WWU9" s="15"/>
      <x:c r="WWV9" s="15"/>
      <x:c r="WWW9" s="15"/>
      <x:c r="WWX9" s="15"/>
      <x:c r="WWY9" s="15"/>
      <x:c r="WWZ9" s="15"/>
      <x:c r="WXA9" s="15"/>
      <x:c r="WXB9" s="15"/>
      <x:c r="WXC9" s="15"/>
      <x:c r="WXD9" s="15"/>
      <x:c r="WXE9" s="15"/>
      <x:c r="WXF9" s="15"/>
      <x:c r="WXG9" s="15"/>
      <x:c r="WXH9" s="15"/>
      <x:c r="WXI9" s="15"/>
      <x:c r="WXJ9" s="15"/>
      <x:c r="WXK9" s="15"/>
      <x:c r="WXL9" s="15"/>
      <x:c r="WXM9" s="15"/>
      <x:c r="WXN9" s="15"/>
      <x:c r="WXO9" s="15"/>
      <x:c r="WXP9" s="15"/>
      <x:c r="WXQ9" s="15"/>
      <x:c r="WXR9" s="15"/>
      <x:c r="WXS9" s="15"/>
      <x:c r="WXT9" s="15"/>
      <x:c r="WXU9" s="15"/>
      <x:c r="WXV9" s="15"/>
      <x:c r="WXW9" s="15"/>
      <x:c r="WXX9" s="15"/>
      <x:c r="WXY9" s="15"/>
      <x:c r="WXZ9" s="15"/>
      <x:c r="WYA9" s="15"/>
      <x:c r="WYB9" s="15"/>
      <x:c r="WYC9" s="15"/>
      <x:c r="WYD9" s="15"/>
      <x:c r="WYE9" s="15"/>
      <x:c r="WYF9" s="15"/>
      <x:c r="WYG9" s="15"/>
      <x:c r="WYH9" s="15"/>
      <x:c r="WYI9" s="15"/>
      <x:c r="WYJ9" s="15"/>
      <x:c r="WYK9" s="15"/>
      <x:c r="WYL9" s="15"/>
      <x:c r="WYM9" s="15"/>
      <x:c r="WYN9" s="15"/>
      <x:c r="WYO9" s="15"/>
      <x:c r="WYP9" s="15"/>
      <x:c r="WYQ9" s="15"/>
      <x:c r="WYR9" s="15"/>
      <x:c r="WYS9" s="15"/>
      <x:c r="WYT9" s="15"/>
      <x:c r="WYU9" s="15"/>
      <x:c r="WYV9" s="15"/>
      <x:c r="WYW9" s="15"/>
      <x:c r="WYX9" s="15"/>
      <x:c r="WYY9" s="15"/>
      <x:c r="WYZ9" s="15"/>
      <x:c r="WZA9" s="15"/>
      <x:c r="WZB9" s="15"/>
      <x:c r="WZC9" s="15"/>
      <x:c r="WZD9" s="15"/>
      <x:c r="WZE9" s="15"/>
      <x:c r="WZF9" s="15"/>
      <x:c r="WZG9" s="15"/>
      <x:c r="WZH9" s="15"/>
      <x:c r="WZI9" s="15"/>
      <x:c r="WZJ9" s="15"/>
      <x:c r="WZK9" s="15"/>
      <x:c r="WZL9" s="15"/>
      <x:c r="WZM9" s="15"/>
      <x:c r="WZN9" s="15"/>
      <x:c r="WZO9" s="15"/>
      <x:c r="WZP9" s="15"/>
      <x:c r="WZQ9" s="15"/>
      <x:c r="WZR9" s="15"/>
      <x:c r="WZS9" s="15"/>
      <x:c r="WZT9" s="15"/>
      <x:c r="WZU9" s="15"/>
      <x:c r="WZV9" s="15"/>
      <x:c r="WZW9" s="15"/>
      <x:c r="WZX9" s="15"/>
      <x:c r="WZY9" s="15"/>
      <x:c r="WZZ9" s="15"/>
      <x:c r="XAA9" s="15"/>
      <x:c r="XAB9" s="15"/>
      <x:c r="XAC9" s="15"/>
      <x:c r="XAD9" s="15"/>
      <x:c r="XAE9" s="15"/>
      <x:c r="XAF9" s="15"/>
      <x:c r="XAG9" s="15"/>
      <x:c r="XAH9" s="15"/>
      <x:c r="XAI9" s="15"/>
      <x:c r="XAJ9" s="15"/>
      <x:c r="XAK9" s="15"/>
      <x:c r="XAL9" s="15"/>
      <x:c r="XAM9" s="15"/>
      <x:c r="XAN9" s="15"/>
      <x:c r="XAO9" s="15"/>
      <x:c r="XAP9" s="15"/>
      <x:c r="XAQ9" s="15"/>
      <x:c r="XAR9" s="15"/>
      <x:c r="XAS9" s="15"/>
      <x:c r="XAT9" s="15"/>
      <x:c r="XAU9" s="15"/>
      <x:c r="XAV9" s="15"/>
      <x:c r="XAW9" s="15"/>
      <x:c r="XAX9" s="15"/>
      <x:c r="XAY9" s="15"/>
      <x:c r="XAZ9" s="15"/>
      <x:c r="XBA9" s="15"/>
      <x:c r="XBB9" s="15"/>
      <x:c r="XBC9" s="15"/>
      <x:c r="XBD9" s="15"/>
      <x:c r="XBE9" s="15"/>
      <x:c r="XBF9" s="15"/>
      <x:c r="XBG9" s="15"/>
      <x:c r="XBH9" s="15"/>
      <x:c r="XBI9" s="15"/>
      <x:c r="XBJ9" s="15"/>
      <x:c r="XBK9" s="15"/>
      <x:c r="XBL9" s="15"/>
      <x:c r="XBM9" s="15"/>
      <x:c r="XBN9" s="15"/>
      <x:c r="XBO9" s="15"/>
      <x:c r="XBP9" s="15"/>
      <x:c r="XBQ9" s="15"/>
      <x:c r="XBR9" s="15"/>
      <x:c r="XBS9" s="15"/>
      <x:c r="XBT9" s="15"/>
      <x:c r="XBU9" s="15"/>
      <x:c r="XBV9" s="15"/>
      <x:c r="XBW9" s="15"/>
      <x:c r="XBX9" s="15"/>
      <x:c r="XBY9" s="15"/>
      <x:c r="XBZ9" s="15"/>
      <x:c r="XCA9" s="15"/>
      <x:c r="XCB9" s="15"/>
      <x:c r="XCC9" s="15"/>
      <x:c r="XCD9" s="15"/>
      <x:c r="XCE9" s="15"/>
      <x:c r="XCF9" s="15"/>
      <x:c r="XCG9" s="15"/>
      <x:c r="XCH9" s="15"/>
      <x:c r="XCI9" s="15"/>
      <x:c r="XCJ9" s="15"/>
      <x:c r="XCK9" s="15"/>
      <x:c r="XCL9" s="15"/>
      <x:c r="XCM9" s="15"/>
      <x:c r="XCN9" s="15"/>
      <x:c r="XCO9" s="15"/>
      <x:c r="XCP9" s="15"/>
      <x:c r="XCQ9" s="15"/>
      <x:c r="XCR9" s="15"/>
      <x:c r="XCS9" s="15"/>
      <x:c r="XCT9" s="15"/>
      <x:c r="XCU9" s="15"/>
      <x:c r="XCV9" s="15"/>
      <x:c r="XCW9" s="15"/>
      <x:c r="XCX9" s="15"/>
      <x:c r="XCY9" s="15"/>
      <x:c r="XCZ9" s="15"/>
      <x:c r="XDA9" s="15"/>
      <x:c r="XDB9" s="15"/>
      <x:c r="XDC9" s="15"/>
      <x:c r="XDD9" s="15"/>
      <x:c r="XDE9" s="15"/>
      <x:c r="XDF9" s="15"/>
      <x:c r="XDG9" s="15"/>
      <x:c r="XDH9" s="15"/>
      <x:c r="XDI9" s="15"/>
      <x:c r="XDJ9" s="15"/>
      <x:c r="XDK9" s="15"/>
      <x:c r="XDL9" s="15"/>
      <x:c r="XDM9" s="15"/>
      <x:c r="XDN9" s="15"/>
      <x:c r="XDO9" s="15"/>
      <x:c r="XDP9" s="15"/>
      <x:c r="XDQ9" s="15"/>
      <x:c r="XDR9" s="15"/>
      <x:c r="XDS9" s="15"/>
      <x:c r="XDT9" s="15"/>
      <x:c r="XDU9" s="15"/>
      <x:c r="XDV9" s="15"/>
      <x:c r="XDW9" s="15"/>
      <x:c r="XDX9" s="15"/>
      <x:c r="XDY9" s="15"/>
      <x:c r="XDZ9" s="15"/>
      <x:c r="XEA9" s="15"/>
      <x:c r="XEB9" s="15"/>
      <x:c r="XEC9" s="15"/>
      <x:c r="XED9" s="15"/>
      <x:c r="XEE9" s="15"/>
      <x:c r="XEF9" s="15"/>
      <x:c r="XEG9" s="15"/>
      <x:c r="XEH9" s="15"/>
      <x:c r="XEI9" s="15"/>
      <x:c r="XEJ9" s="15"/>
      <x:c r="XEK9" s="15"/>
      <x:c r="XEL9" s="15"/>
      <x:c r="XEM9" s="15"/>
      <x:c r="XEN9" s="15"/>
      <x:c r="XEO9" s="15"/>
      <x:c r="XEP9" s="15"/>
      <x:c r="XEQ9" s="15"/>
      <x:c r="XER9" s="15"/>
      <x:c r="XES9" s="15"/>
      <x:c r="XET9" s="15"/>
      <x:c r="XEU9" s="15"/>
      <x:c r="XEV9" s="15"/>
      <x:c r="XEW9" s="15"/>
      <x:c r="XEX9" s="15"/>
      <x:c r="XEY9" s="15"/>
      <x:c r="XEZ9" s="15"/>
      <x:c r="XFA9" s="15"/>
      <x:c r="XFB9" s="15"/>
      <x:c r="XFC9" s="15"/>
    </x:row>
    <x:row r="10" spans="2:16383" x14ac:dyDescent="0.35">
      <x:c r="B10" s="11" t="s">
        <x:v>347</x:v>
      </x:c>
      <x:c r="C10" s="18" t="s">
        <x:v>335</x:v>
      </x:c>
      <x:c r="D10" s="18" t="s">
        <x:v>336</x:v>
      </x:c>
      <x:c r="E10" s="18" t="s">
        <x:v>337</x:v>
      </x:c>
      <x:c r="F10" s="18" t="s">
        <x:v>338</x:v>
      </x:c>
      <x:c r="G10" s="18" t="s">
        <x:v>4</x:v>
      </x:c>
      <x:c r="H10" s="18" t="s">
        <x:v>339</x:v>
      </x:c>
      <x:c r="I10" s="18" t="s">
        <x:v>340</x:v>
      </x:c>
      <x:c r="J10" s="18" t="s">
        <x:v>341</x:v>
      </x:c>
      <x:c r="K10" s="18" t="s">
        <x:v>342</x:v>
      </x:c>
      <x:c r="L10" s="18" t="s">
        <x:v>343</x:v>
      </x:c>
      <x:c r="M10" s="18" t="s">
        <x:v>344</x:v>
      </x:c>
      <x:c r="N10" s="18" t="s">
        <x:v>345</x:v>
      </x:c>
      <x:c r="R10" s="64">
        <x:f>SUM(R5:R9)</x:f>
        <x:v>134.76740117986606</x:v>
      </x:c>
    </x:row>
    <x:row r="11" spans="2:16383" x14ac:dyDescent="0.35">
      <x:c r="B11" s="19" t="s">
        <x:v>1</x:v>
      </x:c>
      <x:c r="C11" s="20" t="str">
        <x:f>IF($C$4="London",Assumptions!C15,Assumptions!C21)</x:f>
        <x:v>66°F</x:v>
      </x:c>
      <x:c r="D11" s="20" t="str">
        <x:f>IF($C$4="London",Assumptions!D15,Assumptions!D21)</x:f>
        <x:v>70°F</x:v>
      </x:c>
      <x:c r="E11" s="20" t="str">
        <x:f>IF($C$4="London",Assumptions!E15,Assumptions!E21)</x:f>
        <x:v>76°F</x:v>
      </x:c>
      <x:c r="F11" s="20" t="str">
        <x:f>IF($C$4="London",Assumptions!F15,Assumptions!F21)</x:f>
        <x:v>83°F</x:v>
      </x:c>
      <x:c r="G11" s="20" t="str">
        <x:f>IF($C$4="London",Assumptions!G15,Assumptions!G21)</x:f>
        <x:v>92°F</x:v>
      </x:c>
      <x:c r="H11" s="20" t="str">
        <x:f>IF($C$4="London",Assumptions!H15,Assumptions!H21)</x:f>
        <x:v>100°F</x:v>
      </x:c>
      <x:c r="I11" s="20" t="str">
        <x:f>IF($C$4="London",Assumptions!I15,Assumptions!I21)</x:f>
        <x:v>100°F</x:v>
      </x:c>
      <x:c r="J11" s="20" t="str">
        <x:f>IF($C$4="London",Assumptions!J15,Assumptions!J21)</x:f>
        <x:v>97°F</x:v>
      </x:c>
      <x:c r="K11" s="20" t="str">
        <x:f>IF($C$4="London",Assumptions!K15,Assumptions!K21)</x:f>
        <x:v>94°F</x:v>
      </x:c>
      <x:c r="L11" s="20" t="str">
        <x:f>IF($C$4="London",Assumptions!L15,Assumptions!L21)</x:f>
        <x:v>85°F</x:v>
      </x:c>
      <x:c r="M11" s="20" t="str">
        <x:f>IF($C$4="London",Assumptions!M15,Assumptions!M21)</x:f>
        <x:v>74°F</x:v>
      </x:c>
      <x:c r="N11" s="20" t="str">
        <x:f>IF($C$4="London",Assumptions!N15,Assumptions!N21)</x:f>
        <x:v>66°F</x:v>
      </x:c>
    </x:row>
    <x:row r="12" spans="2:16383" x14ac:dyDescent="0.35">
      <x:c r="B12" s="19" t="s">
        <x:v>346</x:v>
      </x:c>
      <x:c r="C12" s="21" t="str">
        <x:f>IF($C$4="London",Assumptions!C16,Assumptions!C22)</x:f>
        <x:v>1.0″</x:v>
      </x:c>
      <x:c r="D12" s="21" t="str">
        <x:f>IF($C$4="London",Assumptions!D16,Assumptions!D22)</x:f>
        <x:v>1.0″</x:v>
      </x:c>
      <x:c r="E12" s="21" t="str">
        <x:f>IF($C$4="London",Assumptions!E16,Assumptions!E22)</x:f>
        <x:v>0.7″</x:v>
      </x:c>
      <x:c r="F12" s="21" t="str">
        <x:f>IF($C$4="London",Assumptions!F16,Assumptions!F22)</x:f>
        <x:v>0.3″</x:v>
      </x:c>
      <x:c r="G12" s="21" t="str">
        <x:f>IF($C$4="London",Assumptions!G16,Assumptions!G22)</x:f>
        <x:v>0.1″</x:v>
      </x:c>
      <x:c r="H12" s="21" t="str">
        <x:f>IF($C$4="London",Assumptions!H16,Assumptions!H22)</x:f>
        <x:v>0.4″</x:v>
      </x:c>
      <x:c r="I12" s="21" t="str">
        <x:f>IF($C$4="London",Assumptions!I16,Assumptions!I22)</x:f>
        <x:v>1.9″</x:v>
      </x:c>
      <x:c r="J12" s="21" t="str">
        <x:f>IF($C$4="London",Assumptions!J16,Assumptions!J22)</x:f>
        <x:v>2.0″</x:v>
      </x:c>
      <x:c r="K12" s="21" t="str">
        <x:f>IF($C$4="London",Assumptions!K16,Assumptions!K22)</x:f>
        <x:v>1.2″</x:v>
      </x:c>
      <x:c r="L12" s="21" t="str">
        <x:f>IF($C$4="London",Assumptions!L16,Assumptions!L22)</x:f>
        <x:v>0.7″</x:v>
      </x:c>
      <x:c r="M12" s="21" t="str">
        <x:f>IF($C$4="London",Assumptions!M16,Assumptions!M22)</x:f>
        <x:v>0.6″</x:v>
      </x:c>
      <x:c r="N12" s="21" t="str">
        <x:f>IF($C$4="London",Assumptions!N16,Assumptions!N22)</x:f>
        <x:v>1.0″</x:v>
      </x:c>
    </x:row>
    <x:row r="13" spans="2:16383" x14ac:dyDescent="0.35">
      <x:c r="B13" s="19" t="s">
        <x:v>313</x:v>
      </x:c>
      <x:c r="C13" s="22">
        <x:f>IF($C$4="London",Assumptions!C17,Assumptions!C23)</x:f>
        <x:v>31</x:v>
      </x:c>
      <x:c r="D13" s="22">
        <x:f>IF($C$4="London",Assumptions!D17,Assumptions!D23)</x:f>
        <x:v>28</x:v>
      </x:c>
      <x:c r="E13" s="22">
        <x:f>IF($C$4="London",Assumptions!E17,Assumptions!E23)</x:f>
        <x:v>31</x:v>
      </x:c>
      <x:c r="F13" s="22">
        <x:f>IF($C$4="London",Assumptions!F17,Assumptions!F23)</x:f>
        <x:v>30</x:v>
      </x:c>
      <x:c r="G13" s="22">
        <x:f>IF($C$4="London",Assumptions!G17,Assumptions!G23)</x:f>
        <x:v>31</x:v>
      </x:c>
      <x:c r="H13" s="22">
        <x:f>IF($C$4="London",Assumptions!H17,Assumptions!H23)</x:f>
        <x:v>30</x:v>
      </x:c>
      <x:c r="I13" s="22">
        <x:f>IF($C$4="London",Assumptions!I17,Assumptions!I23)</x:f>
        <x:v>31</x:v>
      </x:c>
      <x:c r="J13" s="22">
        <x:f>IF($C$4="London",Assumptions!J17,Assumptions!J23)</x:f>
        <x:v>31</x:v>
      </x:c>
      <x:c r="K13" s="22">
        <x:f>IF($C$4="London",Assumptions!K17,Assumptions!K23)</x:f>
        <x:v>30</x:v>
      </x:c>
      <x:c r="L13" s="22">
        <x:f>IF($C$4="London",Assumptions!L17,Assumptions!L23)</x:f>
        <x:v>31</x:v>
      </x:c>
      <x:c r="M13" s="22">
        <x:f>IF($C$4="London",Assumptions!M17,Assumptions!M23)</x:f>
        <x:v>30</x:v>
      </x:c>
      <x:c r="N13" s="22">
        <x:f>IF($C$4="London",Assumptions!N17,Assumptions!N23)</x:f>
        <x:v>31</x:v>
      </x:c>
    </x:row>
    <x:row r="14" spans="2:16383" x14ac:dyDescent="0.35">
      <x:c r="B14" s="19" t="s">
        <x:v>832</x:v>
      </x:c>
      <x:c r="C14" s="30">
        <x:f>VALUE(SUBSTITUTE(C12,"″",""))</x:f>
        <x:v>1</x:v>
      </x:c>
      <x:c r="D14" s="30">
        <x:f t="shared" ref="D14:N14" si="0">VALUE(SUBSTITUTE(D12,"″",""))</x:f>
        <x:v>1</x:v>
      </x:c>
      <x:c r="E14" s="30">
        <x:f t="shared" si="0"/>
        <x:v>0.7</x:v>
      </x:c>
      <x:c r="F14" s="30">
        <x:f t="shared" si="0"/>
        <x:v>0.3</x:v>
      </x:c>
      <x:c r="G14" s="30">
        <x:f t="shared" si="0"/>
        <x:v>0.1</x:v>
      </x:c>
      <x:c r="H14" s="30">
        <x:f t="shared" si="0"/>
        <x:v>0.4</x:v>
      </x:c>
      <x:c r="I14" s="30">
        <x:f t="shared" si="0"/>
        <x:v>1.9</x:v>
      </x:c>
      <x:c r="J14" s="30">
        <x:f t="shared" si="0"/>
        <x:v>2</x:v>
      </x:c>
      <x:c r="K14" s="30">
        <x:f t="shared" si="0"/>
        <x:v>1.2</x:v>
      </x:c>
      <x:c r="L14" s="30">
        <x:f t="shared" si="0"/>
        <x:v>0.7</x:v>
      </x:c>
      <x:c r="M14" s="30">
        <x:f t="shared" si="0"/>
        <x:v>0.6</x:v>
      </x:c>
      <x:c r="N14" s="30">
        <x:f t="shared" si="0"/>
        <x:v>1</x:v>
      </x:c>
      <x:c r="O14" s="58">
        <x:f>SUM(C14:N14)</x:f>
        <x:v>10.899999999999999</x:v>
      </x:c>
    </x:row>
    <x:row r="15" spans="2:16383" x14ac:dyDescent="0.35">
      <x:c r="B15" s="19" t="s">
        <x:v>833</x:v>
      </x:c>
      <x:c r="C15" s="30">
        <x:f>VALUE(SUBSTITUTE(C11,"°F",""))</x:f>
        <x:v>66</x:v>
      </x:c>
      <x:c r="D15" s="30">
        <x:f t="shared" ref="D15:N15" si="1">VALUE(SUBSTITUTE(D11,"°F",""))</x:f>
        <x:v>70</x:v>
      </x:c>
      <x:c r="E15" s="30">
        <x:f t="shared" si="1"/>
        <x:v>76</x:v>
      </x:c>
      <x:c r="F15" s="30">
        <x:f t="shared" si="1"/>
        <x:v>83</x:v>
      </x:c>
      <x:c r="G15" s="30">
        <x:f t="shared" si="1"/>
        <x:v>92</x:v>
      </x:c>
      <x:c r="H15" s="30">
        <x:f t="shared" si="1"/>
        <x:v>100</x:v>
      </x:c>
      <x:c r="I15" s="30">
        <x:f t="shared" si="1"/>
        <x:v>100</x:v>
      </x:c>
      <x:c r="J15" s="30">
        <x:f t="shared" si="1"/>
        <x:v>97</x:v>
      </x:c>
      <x:c r="K15" s="30">
        <x:f t="shared" si="1"/>
        <x:v>94</x:v>
      </x:c>
      <x:c r="L15" s="30">
        <x:f t="shared" si="1"/>
        <x:v>85</x:v>
      </x:c>
      <x:c r="M15" s="30">
        <x:f t="shared" si="1"/>
        <x:v>74</x:v>
      </x:c>
      <x:c r="N15" s="30">
        <x:f t="shared" si="1"/>
        <x:v>66</x:v>
      </x:c>
      <x:c r="O15" s="58">
        <x:f>SUMPRODUCT(C15:N15,C13:N13)/SUM(C13:N13)</x:f>
        <x:v>83.649315068493152</x:v>
      </x:c>
    </x:row>
    <x:row r="16" spans="2:16383" x14ac:dyDescent="0.35">
      <x:c r="B16" s="19" t="s">
        <x:v>834</x:v>
      </x:c>
      <x:c r="C16" s="31">
        <x:f>C14/C13</x:f>
        <x:v>3.2258064516129031E-2</x:v>
      </x:c>
      <x:c r="D16" s="31">
        <x:f t="shared" ref="D16:N16" si="2">D14/D13</x:f>
        <x:v>3.5714285714285712E-2</x:v>
      </x:c>
      <x:c r="E16" s="31">
        <x:f t="shared" si="2"/>
        <x:v>2.2580645161290321E-2</x:v>
      </x:c>
      <x:c r="F16" s="31">
        <x:f t="shared" si="2"/>
        <x:v>0.01</x:v>
      </x:c>
      <x:c r="G16" s="31">
        <x:f t="shared" si="2"/>
        <x:v>3.2258064516129032E-3</x:v>
      </x:c>
      <x:c r="H16" s="31">
        <x:f t="shared" si="2"/>
        <x:v>1.3333333333333334E-2</x:v>
      </x:c>
      <x:c r="I16" s="31">
        <x:f t="shared" si="2"/>
        <x:v>6.1290322580645158E-2</x:v>
      </x:c>
      <x:c r="J16" s="31">
        <x:f t="shared" si="2"/>
        <x:v>6.4516129032258063E-2</x:v>
      </x:c>
      <x:c r="K16" s="31">
        <x:f t="shared" si="2"/>
        <x:v>0.04</x:v>
      </x:c>
      <x:c r="L16" s="31">
        <x:f t="shared" si="2"/>
        <x:v>2.2580645161290321E-2</x:v>
      </x:c>
      <x:c r="M16" s="31">
        <x:f t="shared" si="2"/>
        <x:v>0.02</x:v>
      </x:c>
      <x:c r="N16" s="31">
        <x:f t="shared" si="2"/>
        <x:v>3.2258064516129031E-2</x:v>
      </x:c>
    </x:row>
    <x:row r="17" spans="2:31" x14ac:dyDescent="0.35">
      <x:c r="B17" s="19"/>
      <x:c r="C17" s="31"/>
      <x:c r="D17" s="31"/>
      <x:c r="E17" s="31"/>
      <x:c r="F17" s="31"/>
      <x:c r="G17" s="31"/>
      <x:c r="H17" s="31"/>
      <x:c r="I17" s="31"/>
      <x:c r="J17" s="31"/>
      <x:c r="K17" s="31"/>
      <x:c r="L17" s="31"/>
      <x:c r="M17" s="31"/>
      <x:c r="N17" s="31"/>
    </x:row>
    <x:row r="18" spans="2:31" x14ac:dyDescent="0.35">
      <x:c r="B18" s="19"/>
      <x:c r="C18" s="31"/>
      <x:c r="D18" s="31"/>
      <x:c r="E18" s="31"/>
      <x:c r="F18" s="9" t="s">
        <x:v>373</x:v>
      </x:c>
      <x:c r="G18" s="31"/>
      <x:c r="H18" s="31"/>
      <x:c r="I18" s="31"/>
      <x:c r="J18" s="31"/>
      <x:c r="K18" s="31"/>
      <x:c r="L18" s="31"/>
      <x:c r="M18" s="31"/>
      <x:c r="N18" s="31"/>
      <x:c r="U18" s="23">
        <x:v>44865</x:v>
      </x:c>
      <x:c r="Y18" s="23">
        <x:v>44880</x:v>
      </x:c>
      <x:c r="AD18" s="23">
        <x:v>44743</x:v>
      </x:c>
      <x:c r="AE18" s="23">
        <x:v>44743</x:v>
      </x:c>
    </x:row>
    <x:row r="19" spans="2:31" x14ac:dyDescent="0.35">
      <x:c r="B19" s="11" t="s">
        <x:v>349</x:v>
      </x:c>
      <x:c r="C19" s="18" t="s">
        <x:v>350</x:v>
      </x:c>
      <x:c r="F19" s="60">
        <x:f>MAX(_xlfn.ANCHORARRAY(F22))</x:f>
        <x:v>44922</x:v>
      </x:c>
      <x:c r="O19" s="58">
        <x:f>IF(COUNTIFS(G22:G201,7)=31,SUMIFS($O$22:$O$201,$G$22:$G$201,7),"Change input")</x:f>
        <x:v>434.80000000000007</x:v>
      </x:c>
      <x:c r="U19" s="59" cm="1">
        <x:f t="array" ref="U19">IF(COUNTIFS(_xlfn.ANCHORARRAY(F22),U18)=1,_xlfn.XLOOKUP(U18,_xlfn.ANCHORARRAY(F22),U22:U201),"Change input")</x:f>
        <x:v>0.45999999999999885</x:v>
      </x:c>
      <x:c r="Y19" s="59" cm="1">
        <x:f t="array" ref="Y19">IF(COUNTIFS(_xlfn.ANCHORARRAY(F22),Y18)=1,_xlfn.XLOOKUP(Y18,_xlfn.ANCHORARRAY(F22),Y22:Y201),"Change input")</x:f>
        <x:v>0.63999999999999335</x:v>
      </x:c>
      <x:c r="AD19" s="61">
        <x:f>IF(F22=AD18,AD22,"Change input")</x:f>
        <x:v>0.13664000000000001</x:v>
      </x:c>
      <x:c r="AE19" s="61">
        <x:f>IF(F22=AE18,AE52,"Change input")</x:f>
        <x:v>8.17408</x:v>
      </x:c>
    </x:row>
    <x:row r="20" spans="2:31" x14ac:dyDescent="0.35">
      <x:c r="B20" s="19" t="s">
        <x:v>351</x:v>
      </x:c>
      <x:c r="C20" s="20">
        <x:f>IF($C$4="London",Assumptions!C26,Assumptions!C27)</x:f>
        <x:v>0.04</x:v>
      </x:c>
    </x:row>
    <x:row r="21" spans="2:31" x14ac:dyDescent="0.35">
      <x:c r="E21" s="19"/>
      <x:c r="F21" s="28" t="s">
        <x:v>0</x:v>
      </x:c>
      <x:c r="G21" s="28" t="s">
        <x:v>299</x:v>
      </x:c>
      <x:c r="H21" s="28" t="s">
        <x:v>355</x:v>
      </x:c>
      <x:c r="I21" s="28" t="s">
        <x:v>356</x:v>
      </x:c>
      <x:c r="J21" s="28" t="s">
        <x:v>368</x:v>
      </x:c>
      <x:c r="K21" s="28" t="s">
        <x:v>369</x:v>
      </x:c>
      <x:c r="L21" s="28" t="s">
        <x:v>370</x:v>
      </x:c>
      <x:c r="M21" s="28" t="s">
        <x:v>371</x:v>
      </x:c>
      <x:c r="N21" s="28" t="s">
        <x:v>372</x:v>
      </x:c>
      <x:c r="O21" s="28" t="s">
        <x:v>296</x:v>
      </x:c>
      <x:c r="P21" s="28" t="s">
        <x:v>298</x:v>
      </x:c>
      <x:c r="Q21" s="28" t="s">
        <x:v>297</x:v>
      </x:c>
      <x:c r="R21" s="28" t="s">
        <x:v>313</x:v>
      </x:c>
      <x:c r="S21" s="28" t="s">
        <x:v>314</x:v>
      </x:c>
      <x:c r="T21" s="28" t="s">
        <x:v>315</x:v>
      </x:c>
      <x:c r="U21" s="28" t="s">
        <x:v>830</x:v>
      </x:c>
      <x:c r="V21" s="28" t="s">
        <x:v>3</x:v>
      </x:c>
      <x:c r="W21" s="28" t="s">
        <x:v>316</x:v>
      </x:c>
      <x:c r="X21" s="28" t="s">
        <x:v>2</x:v>
      </x:c>
      <x:c r="Y21" s="28" t="s">
        <x:v>838</x:v>
      </x:c>
      <x:c r="Z21" s="28" t="s">
        <x:v>839</x:v>
      </x:c>
      <x:c r="AA21" s="28" t="s">
        <x:v>320</x:v>
      </x:c>
      <x:c r="AB21" s="28" t="s">
        <x:v>323</x:v>
      </x:c>
      <x:c r="AC21" s="28" t="s">
        <x:v>322</x:v>
      </x:c>
      <x:c r="AD21" s="28" t="s">
        <x:v>319</x:v>
      </x:c>
      <x:c r="AE21" s="28" t="s">
        <x:v>321</x:v>
      </x:c>
    </x:row>
    <x:row r="22" spans="2:31" x14ac:dyDescent="0.35">
      <x:c r="B22" s="11" t="s">
        <x:v>354</x:v>
      </x:c>
      <x:c r="C22" s="18" t="s">
        <x:v>355</x:v>
      </x:c>
      <x:c r="D22" s="18" t="s">
        <x:v>356</x:v>
      </x:c>
      <x:c r="F22" s="29" cm="1">
        <x:f t="array" ref="F22:F201">_xlfn.SEQUENCE(Assumptions!D7,1,C2)</x:f>
        <x:v>44743</x:v>
      </x:c>
      <x:c r="G22" s="30">
        <x:f t="shared" ref="G22:G53" si="3">MONTH(F22)</x:f>
        <x:v>7</x:v>
      </x:c>
      <x:c r="H22" s="31" t="str" cm="1">
        <x:f t="array" ref="H22:H201">_xlfn.XLOOKUP(_xlfn.ANCHORARRAY($F22),$B$23:$B$387,$C$23:$C$387)</x:f>
        <x:v>1221</x:v>
      </x:c>
      <x:c r="I22" s="31" t="str" cm="1">
        <x:f t="array" ref="I22:I201">_xlfn.XLOOKUP(_xlfn.ANCHORARRAY($F22),$B$23:$B$387,$D$23:$D$387)</x:f>
        <x:v>0235</x:v>
      </x:c>
      <x:c r="J22" s="30">
        <x:f t="shared" ref="J22:J53" si="4">VALUE(LEFT(H22,2))</x:f>
        <x:v>12</x:v>
      </x:c>
      <x:c r="K22" s="30">
        <x:f t="shared" ref="K22:K53" si="5">VALUE(RIGHT(H22,2))</x:f>
        <x:v>21</x:v>
      </x:c>
      <x:c r="L22" s="30">
        <x:f t="shared" ref="L22:L53" si="6">VALUE(LEFT(I22,2))</x:f>
        <x:v>2</x:v>
      </x:c>
      <x:c r="M22" s="30">
        <x:f t="shared" ref="M22:M53" si="7">VALUE(RIGHT(I22,2))</x:f>
        <x:v>35</x:v>
      </x:c>
      <x:c r="N22" s="30">
        <x:f>IF(L22&lt;J22,L22+24,L22)</x:f>
        <x:v>26</x:v>
      </x:c>
      <x:c r="O22" s="30">
        <x:f t="shared" ref="O22:O53" si="8">N22-J22+(M22-K22)/60</x:f>
        <x:v>14.233333333333333</x:v>
      </x:c>
      <x:c r="P22" s="30" t="str" cm="1">
        <x:f t="array" ref="P22">INDEX($C$12:$N$12,G22)</x:f>
        <x:v>1.9″</x:v>
      </x:c>
      <x:c r="Q22" s="30" t="str" cm="1">
        <x:f t="array" ref="Q22">INDEX($C$11:$N$11,G22)</x:f>
        <x:v>100°F</x:v>
      </x:c>
      <x:c r="R22" s="30" cm="1">
        <x:f t="array" ref="R22">INDEX($C$13:$N$13,G22)</x:f>
        <x:v>31</x:v>
      </x:c>
      <x:c r="S22" s="30">
        <x:f>VALUE(SUBSTITUTE(P22,"″",""))/R22</x:f>
        <x:v>6.1290322580645158E-2</x:v>
      </x:c>
      <x:c r="T22" s="30">
        <x:f>VALUE(_xlfn.TEXTBEFORE(Q22,"°"))</x:f>
        <x:v>100</x:v>
      </x:c>
      <x:c r="U22" s="32">
        <x:f>MAX(MIN(Assumptions!$D$8+S22-$C$20,1),0)</x:f>
        <x:v>0.52129032258064512</x:v>
      </x:c>
      <x:c r="V22" s="31">
        <x:f>$G$8</x:f>
        <x:v>0.02</x:v>
      </x:c>
      <x:c r="W22" s="31">
        <x:f>$F$8</x:f>
        <x:v>90</x:v>
      </x:c>
      <x:c r="X22" s="32">
        <x:f>$C$8</x:f>
        <x:v>0.2</x:v>
      </x:c>
      <x:c r="Y22" s="30">
        <x:f>IF(U22&gt;X22,1,IF(U22&lt;X22/2,0,(U22/X22)^2))</x:f>
        <x:v>1</x:v>
      </x:c>
      <x:c r="Z22" s="33">
        <x:f>1-((T22-W22)/50)^2</x:f>
        <x:v>0.96</x:v>
      </x:c>
      <x:c r="AA22" s="31">
        <x:f>$E$8</x:f>
        <x:v>4</x:v>
      </x:c>
      <x:c r="AB22" s="32">
        <x:f>AA22/$D$8</x:f>
        <x:v>6.6666666666666666E-2</x:v>
      </x:c>
      <x:c r="AC22" s="31">
        <x:f>_xlfn.XLOOKUP(AB22,$I$4:$I$8,$K$4:$K$8,,1)</x:f>
        <x:v>0.5</x:v>
      </x:c>
      <x:c r="AD22" s="30">
        <x:f>V22*O22*Y22*Z22*AC22</x:f>
        <x:v>0.13664000000000001</x:v>
      </x:c>
      <x:c r="AE22" s="31">
        <x:f t="shared" ref="AE22:AE53" si="9">AA22+AD22</x:f>
        <x:v>4.1366399999999999</x:v>
      </x:c>
    </x:row>
    <x:row r="23" spans="2:31" x14ac:dyDescent="0.35">
      <x:c r="B23" s="27">
        <x:v>44562</x:v>
      </x:c>
      <x:c r="C23" s="22" t="str">
        <x:f>IF($C$4="London",Assumptions!C32,Assumptions!E32)</x:f>
        <x:v>1425</x:v>
      </x:c>
      <x:c r="D23" s="22" t="str">
        <x:f>IF($C$4="London",Assumptions!D32,Assumptions!F32)</x:f>
        <x:v>0029</x:v>
      </x:c>
      <x:c r="F23" s="29">
        <x:v>44744</x:v>
      </x:c>
      <x:c r="G23" s="30">
        <x:f t="shared" si="3"/>
        <x:v>7</x:v>
      </x:c>
      <x:c r="H23" s="31" t="str">
        <x:v>1221</x:v>
      </x:c>
      <x:c r="I23" s="31" t="str">
        <x:v>0235</x:v>
      </x:c>
      <x:c r="J23" s="30">
        <x:f t="shared" si="4"/>
        <x:v>12</x:v>
      </x:c>
      <x:c r="K23" s="30">
        <x:f t="shared" si="5"/>
        <x:v>21</x:v>
      </x:c>
      <x:c r="L23" s="30">
        <x:f t="shared" si="6"/>
        <x:v>2</x:v>
      </x:c>
      <x:c r="M23" s="30">
        <x:f t="shared" si="7"/>
        <x:v>35</x:v>
      </x:c>
      <x:c r="N23" s="30">
        <x:f t="shared" ref="N23:N86" si="10">IF(L23&lt;J23,L23+24,L23)</x:f>
        <x:v>26</x:v>
      </x:c>
      <x:c r="O23" s="30">
        <x:f t="shared" si="8"/>
        <x:v>14.233333333333333</x:v>
      </x:c>
      <x:c r="P23" s="30" t="str" cm="1">
        <x:f t="array" ref="P23">INDEX($C$12:$N$12,G23)</x:f>
        <x:v>1.9″</x:v>
      </x:c>
      <x:c r="Q23" s="30" t="str" cm="1">
        <x:f t="array" ref="Q23">INDEX($C$11:$N$11,G23)</x:f>
        <x:v>100°F</x:v>
      </x:c>
      <x:c r="R23" s="30" cm="1">
        <x:f t="array" ref="R23">INDEX($C$13:$N$13,G23)</x:f>
        <x:v>31</x:v>
      </x:c>
      <x:c r="S23" s="30">
        <x:f t="shared" ref="S23:S86" si="11">VALUE(SUBSTITUTE(P23,"″",""))/R23</x:f>
        <x:v>6.1290322580645158E-2</x:v>
      </x:c>
      <x:c r="T23" s="30">
        <x:f t="shared" ref="T23:T86" si="12">VALUE(_xlfn.TEXTBEFORE(Q23,"°"))</x:f>
        <x:v>100</x:v>
      </x:c>
      <x:c r="U23" s="32">
        <x:f>MAX(MIN(U22+S23-$C$20,1),0)</x:f>
        <x:v>0.54258064516129023</x:v>
      </x:c>
      <x:c r="V23" s="31">
        <x:f t="shared" ref="V23:V86" si="13">$G$8</x:f>
        <x:v>0.02</x:v>
      </x:c>
      <x:c r="W23" s="31">
        <x:f t="shared" ref="W23:W86" si="14">$F$8</x:f>
        <x:v>90</x:v>
      </x:c>
      <x:c r="X23" s="32">
        <x:f t="shared" ref="X23:X86" si="15">$C$8</x:f>
        <x:v>0.2</x:v>
      </x:c>
      <x:c r="Y23" s="30">
        <x:f t="shared" ref="Y23:Y86" si="16">IF(U23&gt;X23,1,IF(U23&lt;X23/2,0,(U23/X23)^2))</x:f>
        <x:v>1</x:v>
      </x:c>
      <x:c r="Z23" s="33">
        <x:f t="shared" ref="Z23:Z86" si="17">1-((T23-W23)/50)^2</x:f>
        <x:v>0.96</x:v>
      </x:c>
      <x:c r="AA23" s="31">
        <x:f t="shared" ref="AA23:AA54" si="18">AE22</x:f>
        <x:v>4.1366399999999999</x:v>
      </x:c>
      <x:c r="AB23" s="32">
        <x:f t="shared" ref="AB23:AB86" si="19">AA23/$D$8</x:f>
        <x:v>6.8943999999999991E-2</x:v>
      </x:c>
      <x:c r="AC23" s="31">
        <x:f t="shared" ref="AC23:AC86" si="20">_xlfn.XLOOKUP(AB23,$I$4:$I$8,$K$4:$K$8,,1)</x:f>
        <x:v>0.5</x:v>
      </x:c>
      <x:c r="AD23" s="30">
        <x:f t="shared" ref="AD23:AD86" si="21">V23*O23*Y23*Z23*AC23</x:f>
        <x:v>0.13664000000000001</x:v>
      </x:c>
      <x:c r="AE23" s="31">
        <x:f t="shared" si="9"/>
        <x:v>4.2732799999999997</x:v>
      </x:c>
    </x:row>
    <x:row r="24" spans="2:31" x14ac:dyDescent="0.35">
      <x:c r="B24" s="27">
        <x:f>B23+1</x:f>
        <x:v>44563</x:v>
      </x:c>
      <x:c r="C24" s="22" t="str">
        <x:f>IF($C$4="London",Assumptions!C33,Assumptions!E33)</x:f>
        <x:v>1425</x:v>
      </x:c>
      <x:c r="D24" s="22" t="str">
        <x:f>IF($C$4="London",Assumptions!D33,Assumptions!F33)</x:f>
        <x:v>0030</x:v>
      </x:c>
      <x:c r="F24" s="29">
        <x:v>44745</x:v>
      </x:c>
      <x:c r="G24" s="30">
        <x:f t="shared" si="3"/>
        <x:v>7</x:v>
      </x:c>
      <x:c r="H24" s="31" t="str">
        <x:v>1222</x:v>
      </x:c>
      <x:c r="I24" s="31" t="str">
        <x:v>0235</x:v>
      </x:c>
      <x:c r="J24" s="30">
        <x:f t="shared" si="4"/>
        <x:v>12</x:v>
      </x:c>
      <x:c r="K24" s="30">
        <x:f t="shared" si="5"/>
        <x:v>22</x:v>
      </x:c>
      <x:c r="L24" s="30">
        <x:f t="shared" si="6"/>
        <x:v>2</x:v>
      </x:c>
      <x:c r="M24" s="30">
        <x:f t="shared" si="7"/>
        <x:v>35</x:v>
      </x:c>
      <x:c r="N24" s="30">
        <x:f t="shared" si="10"/>
        <x:v>26</x:v>
      </x:c>
      <x:c r="O24" s="30">
        <x:f t="shared" si="8"/>
        <x:v>14.216666666666667</x:v>
      </x:c>
      <x:c r="P24" s="30" t="str" cm="1">
        <x:f t="array" ref="P24">INDEX($C$12:$N$12,G24)</x:f>
        <x:v>1.9″</x:v>
      </x:c>
      <x:c r="Q24" s="30" t="str" cm="1">
        <x:f t="array" ref="Q24">INDEX($C$11:$N$11,G24)</x:f>
        <x:v>100°F</x:v>
      </x:c>
      <x:c r="R24" s="30" cm="1">
        <x:f t="array" ref="R24">INDEX($C$13:$N$13,G24)</x:f>
        <x:v>31</x:v>
      </x:c>
      <x:c r="S24" s="30">
        <x:f t="shared" si="11"/>
        <x:v>6.1290322580645158E-2</x:v>
      </x:c>
      <x:c r="T24" s="30">
        <x:f t="shared" si="12"/>
        <x:v>100</x:v>
      </x:c>
      <x:c r="U24" s="32">
        <x:f t="shared" ref="U24:U87" si="22">MAX(MIN(U23+S24-$C$20,1),0)</x:f>
        <x:v>0.56387096774193535</x:v>
      </x:c>
      <x:c r="V24" s="31">
        <x:f t="shared" si="13"/>
        <x:v>0.02</x:v>
      </x:c>
      <x:c r="W24" s="31">
        <x:f t="shared" si="14"/>
        <x:v>90</x:v>
      </x:c>
      <x:c r="X24" s="32">
        <x:f t="shared" si="15"/>
        <x:v>0.2</x:v>
      </x:c>
      <x:c r="Y24" s="30">
        <x:f t="shared" si="16"/>
        <x:v>1</x:v>
      </x:c>
      <x:c r="Z24" s="33">
        <x:f t="shared" si="17"/>
        <x:v>0.96</x:v>
      </x:c>
      <x:c r="AA24" s="31">
        <x:f t="shared" si="18"/>
        <x:v>4.2732799999999997</x:v>
      </x:c>
      <x:c r="AB24" s="32">
        <x:f t="shared" si="19"/>
        <x:v>7.1221333333333331E-2</x:v>
      </x:c>
      <x:c r="AC24" s="31">
        <x:f t="shared" si="20"/>
        <x:v>0.5</x:v>
      </x:c>
      <x:c r="AD24" s="30">
        <x:f t="shared" si="21"/>
        <x:v>0.13647999999999999</x:v>
      </x:c>
      <x:c r="AE24" s="31">
        <x:f t="shared" si="9"/>
        <x:v>4.4097599999999995</x:v>
      </x:c>
    </x:row>
    <x:row r="25" spans="2:31" x14ac:dyDescent="0.35">
      <x:c r="B25" s="27">
        <x:f t="shared" ref="B25:B88" si="23">B24+1</x:f>
        <x:v>44564</x:v>
      </x:c>
      <x:c r="C25" s="22" t="str">
        <x:f>IF($C$4="London",Assumptions!C34,Assumptions!E34)</x:f>
        <x:v>1425</x:v>
      </x:c>
      <x:c r="D25" s="22" t="str">
        <x:f>IF($C$4="London",Assumptions!D34,Assumptions!F34)</x:f>
        <x:v>0031</x:v>
      </x:c>
      <x:c r="F25" s="29">
        <x:v>44746</x:v>
      </x:c>
      <x:c r="G25" s="30">
        <x:f t="shared" si="3"/>
        <x:v>7</x:v>
      </x:c>
      <x:c r="H25" s="31" t="str">
        <x:v>1222</x:v>
      </x:c>
      <x:c r="I25" s="31" t="str">
        <x:v>0234</x:v>
      </x:c>
      <x:c r="J25" s="30">
        <x:f t="shared" si="4"/>
        <x:v>12</x:v>
      </x:c>
      <x:c r="K25" s="30">
        <x:f t="shared" si="5"/>
        <x:v>22</x:v>
      </x:c>
      <x:c r="L25" s="30">
        <x:f t="shared" si="6"/>
        <x:v>2</x:v>
      </x:c>
      <x:c r="M25" s="30">
        <x:f t="shared" si="7"/>
        <x:v>34</x:v>
      </x:c>
      <x:c r="N25" s="30">
        <x:f t="shared" si="10"/>
        <x:v>26</x:v>
      </x:c>
      <x:c r="O25" s="30">
        <x:f t="shared" si="8"/>
        <x:v>14.2</x:v>
      </x:c>
      <x:c r="P25" s="30" t="str" cm="1">
        <x:f t="array" ref="P25">INDEX($C$12:$N$12,G25)</x:f>
        <x:v>1.9″</x:v>
      </x:c>
      <x:c r="Q25" s="30" t="str" cm="1">
        <x:f t="array" ref="Q25">INDEX($C$11:$N$11,G25)</x:f>
        <x:v>100°F</x:v>
      </x:c>
      <x:c r="R25" s="30" cm="1">
        <x:f t="array" ref="R25">INDEX($C$13:$N$13,G25)</x:f>
        <x:v>31</x:v>
      </x:c>
      <x:c r="S25" s="30">
        <x:f t="shared" si="11"/>
        <x:v>6.1290322580645158E-2</x:v>
      </x:c>
      <x:c r="T25" s="30">
        <x:f t="shared" si="12"/>
        <x:v>100</x:v>
      </x:c>
      <x:c r="U25" s="32">
        <x:f t="shared" si="22"/>
        <x:v>0.58516129032258046</x:v>
      </x:c>
      <x:c r="V25" s="31">
        <x:f t="shared" si="13"/>
        <x:v>0.02</x:v>
      </x:c>
      <x:c r="W25" s="31">
        <x:f t="shared" si="14"/>
        <x:v>90</x:v>
      </x:c>
      <x:c r="X25" s="32">
        <x:f t="shared" si="15"/>
        <x:v>0.2</x:v>
      </x:c>
      <x:c r="Y25" s="30">
        <x:f t="shared" si="16"/>
        <x:v>1</x:v>
      </x:c>
      <x:c r="Z25" s="33">
        <x:f t="shared" si="17"/>
        <x:v>0.96</x:v>
      </x:c>
      <x:c r="AA25" s="31">
        <x:f t="shared" si="18"/>
        <x:v>4.4097599999999995</x:v>
      </x:c>
      <x:c r="AB25" s="32">
        <x:f t="shared" si="19"/>
        <x:v>7.3495999999999992E-2</x:v>
      </x:c>
      <x:c r="AC25" s="31">
        <x:f t="shared" si="20"/>
        <x:v>0.5</x:v>
      </x:c>
      <x:c r="AD25" s="30">
        <x:f t="shared" si="21"/>
        <x:v>0.13631999999999997</x:v>
      </x:c>
      <x:c r="AE25" s="31">
        <x:f t="shared" si="9"/>
        <x:v>4.546079999999999</x:v>
      </x:c>
    </x:row>
    <x:row r="26" spans="2:31" x14ac:dyDescent="0.35">
      <x:c r="B26" s="27">
        <x:f t="shared" si="23"/>
        <x:v>44565</x:v>
      </x:c>
      <x:c r="C26" s="22" t="str">
        <x:f>IF($C$4="London",Assumptions!C35,Assumptions!E35)</x:f>
        <x:v>1426</x:v>
      </x:c>
      <x:c r="D26" s="22" t="str">
        <x:f>IF($C$4="London",Assumptions!D35,Assumptions!F35)</x:f>
        <x:v>0032</x:v>
      </x:c>
      <x:c r="F26" s="29">
        <x:v>44747</x:v>
      </x:c>
      <x:c r="G26" s="30">
        <x:f t="shared" si="3"/>
        <x:v>7</x:v>
      </x:c>
      <x:c r="H26" s="31" t="str">
        <x:v>1223</x:v>
      </x:c>
      <x:c r="I26" s="31" t="str">
        <x:v>0234</x:v>
      </x:c>
      <x:c r="J26" s="30">
        <x:f t="shared" si="4"/>
        <x:v>12</x:v>
      </x:c>
      <x:c r="K26" s="30">
        <x:f t="shared" si="5"/>
        <x:v>23</x:v>
      </x:c>
      <x:c r="L26" s="30">
        <x:f t="shared" si="6"/>
        <x:v>2</x:v>
      </x:c>
      <x:c r="M26" s="30">
        <x:f t="shared" si="7"/>
        <x:v>34</x:v>
      </x:c>
      <x:c r="N26" s="30">
        <x:f t="shared" si="10"/>
        <x:v>26</x:v>
      </x:c>
      <x:c r="O26" s="30">
        <x:f t="shared" si="8"/>
        <x:v>14.183333333333334</x:v>
      </x:c>
      <x:c r="P26" s="30" t="str" cm="1">
        <x:f t="array" ref="P26">INDEX($C$12:$N$12,G26)</x:f>
        <x:v>1.9″</x:v>
      </x:c>
      <x:c r="Q26" s="30" t="str" cm="1">
        <x:f t="array" ref="Q26">INDEX($C$11:$N$11,G26)</x:f>
        <x:v>100°F</x:v>
      </x:c>
      <x:c r="R26" s="30" cm="1">
        <x:f t="array" ref="R26">INDEX($C$13:$N$13,G26)</x:f>
        <x:v>31</x:v>
      </x:c>
      <x:c r="S26" s="30">
        <x:f t="shared" si="11"/>
        <x:v>6.1290322580645158E-2</x:v>
      </x:c>
      <x:c r="T26" s="30">
        <x:f t="shared" si="12"/>
        <x:v>100</x:v>
      </x:c>
      <x:c r="U26" s="32">
        <x:f t="shared" si="22"/>
        <x:v>0.60645161290322558</x:v>
      </x:c>
      <x:c r="V26" s="31">
        <x:f t="shared" si="13"/>
        <x:v>0.02</x:v>
      </x:c>
      <x:c r="W26" s="31">
        <x:f t="shared" si="14"/>
        <x:v>90</x:v>
      </x:c>
      <x:c r="X26" s="32">
        <x:f t="shared" si="15"/>
        <x:v>0.2</x:v>
      </x:c>
      <x:c r="Y26" s="30">
        <x:f t="shared" si="16"/>
        <x:v>1</x:v>
      </x:c>
      <x:c r="Z26" s="33">
        <x:f t="shared" si="17"/>
        <x:v>0.96</x:v>
      </x:c>
      <x:c r="AA26" s="31">
        <x:f t="shared" si="18"/>
        <x:v>4.546079999999999</x:v>
      </x:c>
      <x:c r="AB26" s="32">
        <x:f t="shared" si="19"/>
        <x:v>7.5767999999999988E-2</x:v>
      </x:c>
      <x:c r="AC26" s="31">
        <x:f t="shared" si="20"/>
        <x:v>0.5</x:v>
      </x:c>
      <x:c r="AD26" s="30">
        <x:f t="shared" si="21"/>
        <x:v>0.13616</x:v>
      </x:c>
      <x:c r="AE26" s="31">
        <x:f t="shared" si="9"/>
        <x:v>4.6822399999999993</x:v>
      </x:c>
    </x:row>
    <x:row r="27" spans="2:31" x14ac:dyDescent="0.35">
      <x:c r="B27" s="27">
        <x:f t="shared" si="23"/>
        <x:v>44566</x:v>
      </x:c>
      <x:c r="C27" s="22" t="str">
        <x:f>IF($C$4="London",Assumptions!C36,Assumptions!E36)</x:f>
        <x:v>1426</x:v>
      </x:c>
      <x:c r="D27" s="22" t="str">
        <x:f>IF($C$4="London",Assumptions!D36,Assumptions!F36)</x:f>
        <x:v>0032</x:v>
      </x:c>
      <x:c r="F27" s="29">
        <x:v>44748</x:v>
      </x:c>
      <x:c r="G27" s="30">
        <x:f t="shared" si="3"/>
        <x:v>7</x:v>
      </x:c>
      <x:c r="H27" s="31" t="str">
        <x:v>1223</x:v>
      </x:c>
      <x:c r="I27" s="31" t="str">
        <x:v>0234</x:v>
      </x:c>
      <x:c r="J27" s="30">
        <x:f t="shared" si="4"/>
        <x:v>12</x:v>
      </x:c>
      <x:c r="K27" s="30">
        <x:f t="shared" si="5"/>
        <x:v>23</x:v>
      </x:c>
      <x:c r="L27" s="30">
        <x:f t="shared" si="6"/>
        <x:v>2</x:v>
      </x:c>
      <x:c r="M27" s="30">
        <x:f t="shared" si="7"/>
        <x:v>34</x:v>
      </x:c>
      <x:c r="N27" s="30">
        <x:f t="shared" si="10"/>
        <x:v>26</x:v>
      </x:c>
      <x:c r="O27" s="30">
        <x:f t="shared" si="8"/>
        <x:v>14.183333333333334</x:v>
      </x:c>
      <x:c r="P27" s="30" t="str" cm="1">
        <x:f t="array" ref="P27">INDEX($C$12:$N$12,G27)</x:f>
        <x:v>1.9″</x:v>
      </x:c>
      <x:c r="Q27" s="30" t="str" cm="1">
        <x:f t="array" ref="Q27">INDEX($C$11:$N$11,G27)</x:f>
        <x:v>100°F</x:v>
      </x:c>
      <x:c r="R27" s="30" cm="1">
        <x:f t="array" ref="R27">INDEX($C$13:$N$13,G27)</x:f>
        <x:v>31</x:v>
      </x:c>
      <x:c r="S27" s="30">
        <x:f t="shared" si="11"/>
        <x:v>6.1290322580645158E-2</x:v>
      </x:c>
      <x:c r="T27" s="30">
        <x:f t="shared" si="12"/>
        <x:v>100</x:v>
      </x:c>
      <x:c r="U27" s="32">
        <x:f t="shared" si="22"/>
        <x:v>0.62774193548387069</x:v>
      </x:c>
      <x:c r="V27" s="31">
        <x:f t="shared" si="13"/>
        <x:v>0.02</x:v>
      </x:c>
      <x:c r="W27" s="31">
        <x:f t="shared" si="14"/>
        <x:v>90</x:v>
      </x:c>
      <x:c r="X27" s="32">
        <x:f t="shared" si="15"/>
        <x:v>0.2</x:v>
      </x:c>
      <x:c r="Y27" s="30">
        <x:f t="shared" si="16"/>
        <x:v>1</x:v>
      </x:c>
      <x:c r="Z27" s="33">
        <x:f t="shared" si="17"/>
        <x:v>0.96</x:v>
      </x:c>
      <x:c r="AA27" s="31">
        <x:f t="shared" si="18"/>
        <x:v>4.6822399999999993</x:v>
      </x:c>
      <x:c r="AB27" s="32">
        <x:f t="shared" si="19"/>
        <x:v>7.803733333333332E-2</x:v>
      </x:c>
      <x:c r="AC27" s="31">
        <x:f t="shared" si="20"/>
        <x:v>0.5</x:v>
      </x:c>
      <x:c r="AD27" s="30">
        <x:f t="shared" si="21"/>
        <x:v>0.13616</x:v>
      </x:c>
      <x:c r="AE27" s="31">
        <x:f t="shared" si="9"/>
        <x:v>4.8183999999999996</x:v>
      </x:c>
    </x:row>
    <x:row r="28" spans="2:31" x14ac:dyDescent="0.35">
      <x:c r="B28" s="27">
        <x:f t="shared" si="23"/>
        <x:v>44567</x:v>
      </x:c>
      <x:c r="C28" s="22" t="str">
        <x:f>IF($C$4="London",Assumptions!C37,Assumptions!E37)</x:f>
        <x:v>1426</x:v>
      </x:c>
      <x:c r="D28" s="22" t="str">
        <x:f>IF($C$4="London",Assumptions!D37,Assumptions!F37)</x:f>
        <x:v>0033</x:v>
      </x:c>
      <x:c r="F28" s="29">
        <x:v>44749</x:v>
      </x:c>
      <x:c r="G28" s="30">
        <x:f t="shared" si="3"/>
        <x:v>7</x:v>
      </x:c>
      <x:c r="H28" s="31" t="str">
        <x:v>1224</x:v>
      </x:c>
      <x:c r="I28" s="31" t="str">
        <x:v>0234</x:v>
      </x:c>
      <x:c r="J28" s="30">
        <x:f t="shared" si="4"/>
        <x:v>12</x:v>
      </x:c>
      <x:c r="K28" s="30">
        <x:f t="shared" si="5"/>
        <x:v>24</x:v>
      </x:c>
      <x:c r="L28" s="30">
        <x:f t="shared" si="6"/>
        <x:v>2</x:v>
      </x:c>
      <x:c r="M28" s="30">
        <x:f t="shared" si="7"/>
        <x:v>34</x:v>
      </x:c>
      <x:c r="N28" s="30">
        <x:f t="shared" si="10"/>
        <x:v>26</x:v>
      </x:c>
      <x:c r="O28" s="30">
        <x:f t="shared" si="8"/>
        <x:v>14.166666666666666</x:v>
      </x:c>
      <x:c r="P28" s="30" t="str" cm="1">
        <x:f t="array" ref="P28">INDEX($C$12:$N$12,G28)</x:f>
        <x:v>1.9″</x:v>
      </x:c>
      <x:c r="Q28" s="30" t="str" cm="1">
        <x:f t="array" ref="Q28">INDEX($C$11:$N$11,G28)</x:f>
        <x:v>100°F</x:v>
      </x:c>
      <x:c r="R28" s="30" cm="1">
        <x:f t="array" ref="R28">INDEX($C$13:$N$13,G28)</x:f>
        <x:v>31</x:v>
      </x:c>
      <x:c r="S28" s="30">
        <x:f t="shared" si="11"/>
        <x:v>6.1290322580645158E-2</x:v>
      </x:c>
      <x:c r="T28" s="30">
        <x:f t="shared" si="12"/>
        <x:v>100</x:v>
      </x:c>
      <x:c r="U28" s="32">
        <x:f t="shared" si="22"/>
        <x:v>0.64903225806451581</x:v>
      </x:c>
      <x:c r="V28" s="31">
        <x:f t="shared" si="13"/>
        <x:v>0.02</x:v>
      </x:c>
      <x:c r="W28" s="31">
        <x:f t="shared" si="14"/>
        <x:v>90</x:v>
      </x:c>
      <x:c r="X28" s="32">
        <x:f t="shared" si="15"/>
        <x:v>0.2</x:v>
      </x:c>
      <x:c r="Y28" s="30">
        <x:f t="shared" si="16"/>
        <x:v>1</x:v>
      </x:c>
      <x:c r="Z28" s="33">
        <x:f t="shared" si="17"/>
        <x:v>0.96</x:v>
      </x:c>
      <x:c r="AA28" s="31">
        <x:f t="shared" si="18"/>
        <x:v>4.8183999999999996</x:v>
      </x:c>
      <x:c r="AB28" s="32">
        <x:f t="shared" si="19"/>
        <x:v>8.0306666666666665E-2</x:v>
      </x:c>
      <x:c r="AC28" s="31">
        <x:f t="shared" si="20"/>
        <x:v>0.5</x:v>
      </x:c>
      <x:c r="AD28" s="30">
        <x:f t="shared" si="21"/>
        <x:v>0.13599999999999998</x:v>
      </x:c>
      <x:c r="AE28" s="31">
        <x:f t="shared" si="9"/>
        <x:v>4.9543999999999997</x:v>
      </x:c>
    </x:row>
    <x:row r="29" spans="2:31" x14ac:dyDescent="0.35">
      <x:c r="B29" s="27">
        <x:f t="shared" si="23"/>
        <x:v>44568</x:v>
      </x:c>
      <x:c r="C29" s="22" t="str">
        <x:f>IF($C$4="London",Assumptions!C38,Assumptions!E38)</x:f>
        <x:v>1426</x:v>
      </x:c>
      <x:c r="D29" s="22" t="str">
        <x:f>IF($C$4="London",Assumptions!D38,Assumptions!F38)</x:f>
        <x:v>0034</x:v>
      </x:c>
      <x:c r="F29" s="29">
        <x:v>44750</x:v>
      </x:c>
      <x:c r="G29" s="30">
        <x:f t="shared" si="3"/>
        <x:v>7</x:v>
      </x:c>
      <x:c r="H29" s="31" t="str">
        <x:v>1224</x:v>
      </x:c>
      <x:c r="I29" s="31" t="str">
        <x:v>0234</x:v>
      </x:c>
      <x:c r="J29" s="30">
        <x:f t="shared" si="4"/>
        <x:v>12</x:v>
      </x:c>
      <x:c r="K29" s="30">
        <x:f t="shared" si="5"/>
        <x:v>24</x:v>
      </x:c>
      <x:c r="L29" s="30">
        <x:f t="shared" si="6"/>
        <x:v>2</x:v>
      </x:c>
      <x:c r="M29" s="30">
        <x:f t="shared" si="7"/>
        <x:v>34</x:v>
      </x:c>
      <x:c r="N29" s="30">
        <x:f t="shared" si="10"/>
        <x:v>26</x:v>
      </x:c>
      <x:c r="O29" s="30">
        <x:f t="shared" si="8"/>
        <x:v>14.166666666666666</x:v>
      </x:c>
      <x:c r="P29" s="30" t="str" cm="1">
        <x:f t="array" ref="P29">INDEX($C$12:$N$12,G29)</x:f>
        <x:v>1.9″</x:v>
      </x:c>
      <x:c r="Q29" s="30" t="str" cm="1">
        <x:f t="array" ref="Q29">INDEX($C$11:$N$11,G29)</x:f>
        <x:v>100°F</x:v>
      </x:c>
      <x:c r="R29" s="30" cm="1">
        <x:f t="array" ref="R29">INDEX($C$13:$N$13,G29)</x:f>
        <x:v>31</x:v>
      </x:c>
      <x:c r="S29" s="30">
        <x:f t="shared" si="11"/>
        <x:v>6.1290322580645158E-2</x:v>
      </x:c>
      <x:c r="T29" s="30">
        <x:f t="shared" si="12"/>
        <x:v>100</x:v>
      </x:c>
      <x:c r="U29" s="32">
        <x:f t="shared" si="22"/>
        <x:v>0.67032258064516093</x:v>
      </x:c>
      <x:c r="V29" s="31">
        <x:f t="shared" si="13"/>
        <x:v>0.02</x:v>
      </x:c>
      <x:c r="W29" s="31">
        <x:f t="shared" si="14"/>
        <x:v>90</x:v>
      </x:c>
      <x:c r="X29" s="32">
        <x:f t="shared" si="15"/>
        <x:v>0.2</x:v>
      </x:c>
      <x:c r="Y29" s="30">
        <x:f t="shared" si="16"/>
        <x:v>1</x:v>
      </x:c>
      <x:c r="Z29" s="33">
        <x:f t="shared" si="17"/>
        <x:v>0.96</x:v>
      </x:c>
      <x:c r="AA29" s="31">
        <x:f t="shared" si="18"/>
        <x:v>4.9543999999999997</x:v>
      </x:c>
      <x:c r="AB29" s="32">
        <x:f t="shared" si="19"/>
        <x:v>8.2573333333333332E-2</x:v>
      </x:c>
      <x:c r="AC29" s="31">
        <x:f t="shared" si="20"/>
        <x:v>0.5</x:v>
      </x:c>
      <x:c r="AD29" s="30">
        <x:f t="shared" si="21"/>
        <x:v>0.13599999999999998</x:v>
      </x:c>
      <x:c r="AE29" s="31">
        <x:f t="shared" si="9"/>
        <x:v>5.0903999999999998</x:v>
      </x:c>
    </x:row>
    <x:row r="30" spans="2:31" x14ac:dyDescent="0.35">
      <x:c r="B30" s="27">
        <x:f t="shared" si="23"/>
        <x:v>44569</x:v>
      </x:c>
      <x:c r="C30" s="22" t="str">
        <x:f>IF($C$4="London",Assumptions!C39,Assumptions!E39)</x:f>
        <x:v>1426</x:v>
      </x:c>
      <x:c r="D30" s="22" t="str">
        <x:f>IF($C$4="London",Assumptions!D39,Assumptions!F39)</x:f>
        <x:v>0035</x:v>
      </x:c>
      <x:c r="F30" s="29">
        <x:v>44751</x:v>
      </x:c>
      <x:c r="G30" s="30">
        <x:f t="shared" si="3"/>
        <x:v>7</x:v>
      </x:c>
      <x:c r="H30" s="31" t="str">
        <x:v>1225</x:v>
      </x:c>
      <x:c r="I30" s="31" t="str">
        <x:v>0234</x:v>
      </x:c>
      <x:c r="J30" s="30">
        <x:f t="shared" si="4"/>
        <x:v>12</x:v>
      </x:c>
      <x:c r="K30" s="30">
        <x:f t="shared" si="5"/>
        <x:v>25</x:v>
      </x:c>
      <x:c r="L30" s="30">
        <x:f t="shared" si="6"/>
        <x:v>2</x:v>
      </x:c>
      <x:c r="M30" s="30">
        <x:f t="shared" si="7"/>
        <x:v>34</x:v>
      </x:c>
      <x:c r="N30" s="30">
        <x:f t="shared" si="10"/>
        <x:v>26</x:v>
      </x:c>
      <x:c r="O30" s="30">
        <x:f t="shared" si="8"/>
        <x:v>14.15</x:v>
      </x:c>
      <x:c r="P30" s="30" t="str" cm="1">
        <x:f t="array" ref="P30">INDEX($C$12:$N$12,G30)</x:f>
        <x:v>1.9″</x:v>
      </x:c>
      <x:c r="Q30" s="30" t="str" cm="1">
        <x:f t="array" ref="Q30">INDEX($C$11:$N$11,G30)</x:f>
        <x:v>100°F</x:v>
      </x:c>
      <x:c r="R30" s="30" cm="1">
        <x:f t="array" ref="R30">INDEX($C$13:$N$13,G30)</x:f>
        <x:v>31</x:v>
      </x:c>
      <x:c r="S30" s="30">
        <x:f t="shared" si="11"/>
        <x:v>6.1290322580645158E-2</x:v>
      </x:c>
      <x:c r="T30" s="30">
        <x:f t="shared" si="12"/>
        <x:v>100</x:v>
      </x:c>
      <x:c r="U30" s="32">
        <x:f t="shared" si="22"/>
        <x:v>0.69161290322580604</x:v>
      </x:c>
      <x:c r="V30" s="31">
        <x:f t="shared" si="13"/>
        <x:v>0.02</x:v>
      </x:c>
      <x:c r="W30" s="31">
        <x:f t="shared" si="14"/>
        <x:v>90</x:v>
      </x:c>
      <x:c r="X30" s="32">
        <x:f t="shared" si="15"/>
        <x:v>0.2</x:v>
      </x:c>
      <x:c r="Y30" s="30">
        <x:f t="shared" si="16"/>
        <x:v>1</x:v>
      </x:c>
      <x:c r="Z30" s="33">
        <x:f t="shared" si="17"/>
        <x:v>0.96</x:v>
      </x:c>
      <x:c r="AA30" s="31">
        <x:f t="shared" si="18"/>
        <x:v>5.0903999999999998</x:v>
      </x:c>
      <x:c r="AB30" s="32">
        <x:f t="shared" si="19"/>
        <x:v>8.4839999999999999E-2</x:v>
      </x:c>
      <x:c r="AC30" s="31">
        <x:f t="shared" si="20"/>
        <x:v>0.5</x:v>
      </x:c>
      <x:c r="AD30" s="30">
        <x:f t="shared" si="21"/>
        <x:v>0.13584000000000002</x:v>
      </x:c>
      <x:c r="AE30" s="31">
        <x:f t="shared" si="9"/>
        <x:v>5.2262399999999998</x:v>
      </x:c>
    </x:row>
    <x:row r="31" spans="2:31" x14ac:dyDescent="0.35">
      <x:c r="B31" s="27">
        <x:f t="shared" si="23"/>
        <x:v>44570</x:v>
      </x:c>
      <x:c r="C31" s="22" t="str">
        <x:f>IF($C$4="London",Assumptions!C40,Assumptions!E40)</x:f>
        <x:v>1426</x:v>
      </x:c>
      <x:c r="D31" s="22" t="str">
        <x:f>IF($C$4="London",Assumptions!D40,Assumptions!F40)</x:f>
        <x:v>0036</x:v>
      </x:c>
      <x:c r="F31" s="29">
        <x:v>44752</x:v>
      </x:c>
      <x:c r="G31" s="30">
        <x:f t="shared" si="3"/>
        <x:v>7</x:v>
      </x:c>
      <x:c r="H31" s="31" t="str">
        <x:v>1225</x:v>
      </x:c>
      <x:c r="I31" s="31" t="str">
        <x:v>0233</x:v>
      </x:c>
      <x:c r="J31" s="30">
        <x:f t="shared" si="4"/>
        <x:v>12</x:v>
      </x:c>
      <x:c r="K31" s="30">
        <x:f t="shared" si="5"/>
        <x:v>25</x:v>
      </x:c>
      <x:c r="L31" s="30">
        <x:f t="shared" si="6"/>
        <x:v>2</x:v>
      </x:c>
      <x:c r="M31" s="30">
        <x:f t="shared" si="7"/>
        <x:v>33</x:v>
      </x:c>
      <x:c r="N31" s="30">
        <x:f t="shared" si="10"/>
        <x:v>26</x:v>
      </x:c>
      <x:c r="O31" s="30">
        <x:f t="shared" si="8"/>
        <x:v>14.133333333333333</x:v>
      </x:c>
      <x:c r="P31" s="30" t="str" cm="1">
        <x:f t="array" ref="P31">INDEX($C$12:$N$12,G31)</x:f>
        <x:v>1.9″</x:v>
      </x:c>
      <x:c r="Q31" s="30" t="str" cm="1">
        <x:f t="array" ref="Q31">INDEX($C$11:$N$11,G31)</x:f>
        <x:v>100°F</x:v>
      </x:c>
      <x:c r="R31" s="30" cm="1">
        <x:f t="array" ref="R31">INDEX($C$13:$N$13,G31)</x:f>
        <x:v>31</x:v>
      </x:c>
      <x:c r="S31" s="30">
        <x:f t="shared" si="11"/>
        <x:v>6.1290322580645158E-2</x:v>
      </x:c>
      <x:c r="T31" s="30">
        <x:f t="shared" si="12"/>
        <x:v>100</x:v>
      </x:c>
      <x:c r="U31" s="32">
        <x:f t="shared" si="22"/>
        <x:v>0.71290322580645116</x:v>
      </x:c>
      <x:c r="V31" s="31">
        <x:f t="shared" si="13"/>
        <x:v>0.02</x:v>
      </x:c>
      <x:c r="W31" s="31">
        <x:f t="shared" si="14"/>
        <x:v>90</x:v>
      </x:c>
      <x:c r="X31" s="32">
        <x:f t="shared" si="15"/>
        <x:v>0.2</x:v>
      </x:c>
      <x:c r="Y31" s="30">
        <x:f t="shared" si="16"/>
        <x:v>1</x:v>
      </x:c>
      <x:c r="Z31" s="33">
        <x:f t="shared" si="17"/>
        <x:v>0.96</x:v>
      </x:c>
      <x:c r="AA31" s="31">
        <x:f t="shared" si="18"/>
        <x:v>5.2262399999999998</x:v>
      </x:c>
      <x:c r="AB31" s="32">
        <x:f t="shared" si="19"/>
        <x:v>8.7104000000000001E-2</x:v>
      </x:c>
      <x:c r="AC31" s="31">
        <x:f t="shared" si="20"/>
        <x:v>0.5</x:v>
      </x:c>
      <x:c r="AD31" s="30">
        <x:f t="shared" si="21"/>
        <x:v>0.13568</x:v>
      </x:c>
      <x:c r="AE31" s="31">
        <x:f t="shared" si="9"/>
        <x:v>5.3619199999999996</x:v>
      </x:c>
    </x:row>
    <x:row r="32" spans="2:31" x14ac:dyDescent="0.35">
      <x:c r="B32" s="27">
        <x:f t="shared" si="23"/>
        <x:v>44571</x:v>
      </x:c>
      <x:c r="C32" s="22" t="str">
        <x:f>IF($C$4="London",Assumptions!C41,Assumptions!E41)</x:f>
        <x:v>1426</x:v>
      </x:c>
      <x:c r="D32" s="22" t="str">
        <x:f>IF($C$4="London",Assumptions!D41,Assumptions!F41)</x:f>
        <x:v>0037</x:v>
      </x:c>
      <x:c r="F32" s="29">
        <x:v>44753</x:v>
      </x:c>
      <x:c r="G32" s="30">
        <x:f t="shared" si="3"/>
        <x:v>7</x:v>
      </x:c>
      <x:c r="H32" s="31" t="str">
        <x:v>1226</x:v>
      </x:c>
      <x:c r="I32" s="31" t="str">
        <x:v>0233</x:v>
      </x:c>
      <x:c r="J32" s="30">
        <x:f t="shared" si="4"/>
        <x:v>12</x:v>
      </x:c>
      <x:c r="K32" s="30">
        <x:f t="shared" si="5"/>
        <x:v>26</x:v>
      </x:c>
      <x:c r="L32" s="30">
        <x:f t="shared" si="6"/>
        <x:v>2</x:v>
      </x:c>
      <x:c r="M32" s="30">
        <x:f t="shared" si="7"/>
        <x:v>33</x:v>
      </x:c>
      <x:c r="N32" s="30">
        <x:f t="shared" si="10"/>
        <x:v>26</x:v>
      </x:c>
      <x:c r="O32" s="30">
        <x:f t="shared" si="8"/>
        <x:v>14.116666666666667</x:v>
      </x:c>
      <x:c r="P32" s="30" t="str" cm="1">
        <x:f t="array" ref="P32">INDEX($C$12:$N$12,G32)</x:f>
        <x:v>1.9″</x:v>
      </x:c>
      <x:c r="Q32" s="30" t="str" cm="1">
        <x:f t="array" ref="Q32">INDEX($C$11:$N$11,G32)</x:f>
        <x:v>100°F</x:v>
      </x:c>
      <x:c r="R32" s="30" cm="1">
        <x:f t="array" ref="R32">INDEX($C$13:$N$13,G32)</x:f>
        <x:v>31</x:v>
      </x:c>
      <x:c r="S32" s="30">
        <x:f t="shared" si="11"/>
        <x:v>6.1290322580645158E-2</x:v>
      </x:c>
      <x:c r="T32" s="30">
        <x:f t="shared" si="12"/>
        <x:v>100</x:v>
      </x:c>
      <x:c r="U32" s="32">
        <x:f t="shared" si="22"/>
        <x:v>0.73419354838709627</x:v>
      </x:c>
      <x:c r="V32" s="31">
        <x:f t="shared" si="13"/>
        <x:v>0.02</x:v>
      </x:c>
      <x:c r="W32" s="31">
        <x:f t="shared" si="14"/>
        <x:v>90</x:v>
      </x:c>
      <x:c r="X32" s="32">
        <x:f t="shared" si="15"/>
        <x:v>0.2</x:v>
      </x:c>
      <x:c r="Y32" s="30">
        <x:f t="shared" si="16"/>
        <x:v>1</x:v>
      </x:c>
      <x:c r="Z32" s="33">
        <x:f t="shared" si="17"/>
        <x:v>0.96</x:v>
      </x:c>
      <x:c r="AA32" s="31">
        <x:f t="shared" si="18"/>
        <x:v>5.3619199999999996</x:v>
      </x:c>
      <x:c r="AB32" s="32">
        <x:f t="shared" si="19"/>
        <x:v>8.9365333333333324E-2</x:v>
      </x:c>
      <x:c r="AC32" s="31">
        <x:f t="shared" si="20"/>
        <x:v>0.5</x:v>
      </x:c>
      <x:c r="AD32" s="30">
        <x:f t="shared" si="21"/>
        <x:v>0.13552</x:v>
      </x:c>
      <x:c r="AE32" s="31">
        <x:f t="shared" si="9"/>
        <x:v>5.4974399999999992</x:v>
      </x:c>
    </x:row>
    <x:row r="33" spans="2:31" x14ac:dyDescent="0.35">
      <x:c r="B33" s="27">
        <x:f t="shared" si="23"/>
        <x:v>44572</x:v>
      </x:c>
      <x:c r="C33" s="22" t="str">
        <x:f>IF($C$4="London",Assumptions!C42,Assumptions!E42)</x:f>
        <x:v>1426</x:v>
      </x:c>
      <x:c r="D33" s="22" t="str">
        <x:f>IF($C$4="London",Assumptions!D42,Assumptions!F42)</x:f>
        <x:v>0037</x:v>
      </x:c>
      <x:c r="F33" s="29">
        <x:v>44754</x:v>
      </x:c>
      <x:c r="G33" s="30">
        <x:f t="shared" si="3"/>
        <x:v>7</x:v>
      </x:c>
      <x:c r="H33" s="31" t="str">
        <x:v>1226</x:v>
      </x:c>
      <x:c r="I33" s="31" t="str">
        <x:v>0233</x:v>
      </x:c>
      <x:c r="J33" s="30">
        <x:f t="shared" si="4"/>
        <x:v>12</x:v>
      </x:c>
      <x:c r="K33" s="30">
        <x:f t="shared" si="5"/>
        <x:v>26</x:v>
      </x:c>
      <x:c r="L33" s="30">
        <x:f t="shared" si="6"/>
        <x:v>2</x:v>
      </x:c>
      <x:c r="M33" s="30">
        <x:f t="shared" si="7"/>
        <x:v>33</x:v>
      </x:c>
      <x:c r="N33" s="30">
        <x:f t="shared" si="10"/>
        <x:v>26</x:v>
      </x:c>
      <x:c r="O33" s="30">
        <x:f t="shared" si="8"/>
        <x:v>14.116666666666667</x:v>
      </x:c>
      <x:c r="P33" s="30" t="str" cm="1">
        <x:f t="array" ref="P33">INDEX($C$12:$N$12,G33)</x:f>
        <x:v>1.9″</x:v>
      </x:c>
      <x:c r="Q33" s="30" t="str" cm="1">
        <x:f t="array" ref="Q33">INDEX($C$11:$N$11,G33)</x:f>
        <x:v>100°F</x:v>
      </x:c>
      <x:c r="R33" s="30" cm="1">
        <x:f t="array" ref="R33">INDEX($C$13:$N$13,G33)</x:f>
        <x:v>31</x:v>
      </x:c>
      <x:c r="S33" s="30">
        <x:f t="shared" si="11"/>
        <x:v>6.1290322580645158E-2</x:v>
      </x:c>
      <x:c r="T33" s="30">
        <x:f t="shared" si="12"/>
        <x:v>100</x:v>
      </x:c>
      <x:c r="U33" s="32">
        <x:f t="shared" si="22"/>
        <x:v>0.75548387096774139</x:v>
      </x:c>
      <x:c r="V33" s="31">
        <x:f t="shared" si="13"/>
        <x:v>0.02</x:v>
      </x:c>
      <x:c r="W33" s="31">
        <x:f t="shared" si="14"/>
        <x:v>90</x:v>
      </x:c>
      <x:c r="X33" s="32">
        <x:f t="shared" si="15"/>
        <x:v>0.2</x:v>
      </x:c>
      <x:c r="Y33" s="30">
        <x:f t="shared" si="16"/>
        <x:v>1</x:v>
      </x:c>
      <x:c r="Z33" s="33">
        <x:f t="shared" si="17"/>
        <x:v>0.96</x:v>
      </x:c>
      <x:c r="AA33" s="31">
        <x:f t="shared" si="18"/>
        <x:v>5.4974399999999992</x:v>
      </x:c>
      <x:c r="AB33" s="32">
        <x:f t="shared" si="19"/>
        <x:v>9.1623999999999983E-2</x:v>
      </x:c>
      <x:c r="AC33" s="31">
        <x:f t="shared" si="20"/>
        <x:v>0.5</x:v>
      </x:c>
      <x:c r="AD33" s="30">
        <x:f t="shared" si="21"/>
        <x:v>0.13552</x:v>
      </x:c>
      <x:c r="AE33" s="31">
        <x:f t="shared" si="9"/>
        <x:v>5.6329599999999989</x:v>
      </x:c>
    </x:row>
    <x:row r="34" spans="2:31" x14ac:dyDescent="0.35">
      <x:c r="B34" s="27">
        <x:f t="shared" si="23"/>
        <x:v>44573</x:v>
      </x:c>
      <x:c r="C34" s="22" t="str">
        <x:f>IF($C$4="London",Assumptions!C43,Assumptions!E43)</x:f>
        <x:v>1426</x:v>
      </x:c>
      <x:c r="D34" s="22" t="str">
        <x:f>IF($C$4="London",Assumptions!D43,Assumptions!F43)</x:f>
        <x:v>0038</x:v>
      </x:c>
      <x:c r="F34" s="29">
        <x:v>44755</x:v>
      </x:c>
      <x:c r="G34" s="30">
        <x:f t="shared" si="3"/>
        <x:v>7</x:v>
      </x:c>
      <x:c r="H34" s="31" t="str">
        <x:v>1227</x:v>
      </x:c>
      <x:c r="I34" s="31" t="str">
        <x:v>0233</x:v>
      </x:c>
      <x:c r="J34" s="30">
        <x:f t="shared" si="4"/>
        <x:v>12</x:v>
      </x:c>
      <x:c r="K34" s="30">
        <x:f t="shared" si="5"/>
        <x:v>27</x:v>
      </x:c>
      <x:c r="L34" s="30">
        <x:f t="shared" si="6"/>
        <x:v>2</x:v>
      </x:c>
      <x:c r="M34" s="30">
        <x:f t="shared" si="7"/>
        <x:v>33</x:v>
      </x:c>
      <x:c r="N34" s="30">
        <x:f t="shared" si="10"/>
        <x:v>26</x:v>
      </x:c>
      <x:c r="O34" s="30">
        <x:f t="shared" si="8"/>
        <x:v>14.1</x:v>
      </x:c>
      <x:c r="P34" s="30" t="str" cm="1">
        <x:f t="array" ref="P34">INDEX($C$12:$N$12,G34)</x:f>
        <x:v>1.9″</x:v>
      </x:c>
      <x:c r="Q34" s="30" t="str" cm="1">
        <x:f t="array" ref="Q34">INDEX($C$11:$N$11,G34)</x:f>
        <x:v>100°F</x:v>
      </x:c>
      <x:c r="R34" s="30" cm="1">
        <x:f t="array" ref="R34">INDEX($C$13:$N$13,G34)</x:f>
        <x:v>31</x:v>
      </x:c>
      <x:c r="S34" s="30">
        <x:f t="shared" si="11"/>
        <x:v>6.1290322580645158E-2</x:v>
      </x:c>
      <x:c r="T34" s="30">
        <x:f t="shared" si="12"/>
        <x:v>100</x:v>
      </x:c>
      <x:c r="U34" s="32">
        <x:f t="shared" si="22"/>
        <x:v>0.7767741935483865</x:v>
      </x:c>
      <x:c r="V34" s="31">
        <x:f t="shared" si="13"/>
        <x:v>0.02</x:v>
      </x:c>
      <x:c r="W34" s="31">
        <x:f t="shared" si="14"/>
        <x:v>90</x:v>
      </x:c>
      <x:c r="X34" s="32">
        <x:f t="shared" si="15"/>
        <x:v>0.2</x:v>
      </x:c>
      <x:c r="Y34" s="30">
        <x:f t="shared" si="16"/>
        <x:v>1</x:v>
      </x:c>
      <x:c r="Z34" s="33">
        <x:f t="shared" si="17"/>
        <x:v>0.96</x:v>
      </x:c>
      <x:c r="AA34" s="31">
        <x:f t="shared" si="18"/>
        <x:v>5.6329599999999989</x:v>
      </x:c>
      <x:c r="AB34" s="32">
        <x:f t="shared" si="19"/>
        <x:v>9.3882666666666642E-2</x:v>
      </x:c>
      <x:c r="AC34" s="31">
        <x:f t="shared" si="20"/>
        <x:v>0.5</x:v>
      </x:c>
      <x:c r="AD34" s="30">
        <x:f t="shared" si="21"/>
        <x:v>0.13535999999999998</x:v>
      </x:c>
      <x:c r="AE34" s="31">
        <x:f t="shared" si="9"/>
        <x:v>5.7683199999999992</x:v>
      </x:c>
    </x:row>
    <x:row r="35" spans="2:31" x14ac:dyDescent="0.35">
      <x:c r="B35" s="27">
        <x:f t="shared" si="23"/>
        <x:v>44574</x:v>
      </x:c>
      <x:c r="C35" s="22" t="str">
        <x:f>IF($C$4="London",Assumptions!C44,Assumptions!E44)</x:f>
        <x:v>1426</x:v>
      </x:c>
      <x:c r="D35" s="22" t="str">
        <x:f>IF($C$4="London",Assumptions!D44,Assumptions!F44)</x:f>
        <x:v>0039</x:v>
      </x:c>
      <x:c r="F35" s="29">
        <x:v>44756</x:v>
      </x:c>
      <x:c r="G35" s="30">
        <x:f t="shared" si="3"/>
        <x:v>7</x:v>
      </x:c>
      <x:c r="H35" s="31" t="str">
        <x:v>1227</x:v>
      </x:c>
      <x:c r="I35" s="31" t="str">
        <x:v>0232</x:v>
      </x:c>
      <x:c r="J35" s="30">
        <x:f t="shared" si="4"/>
        <x:v>12</x:v>
      </x:c>
      <x:c r="K35" s="30">
        <x:f t="shared" si="5"/>
        <x:v>27</x:v>
      </x:c>
      <x:c r="L35" s="30">
        <x:f t="shared" si="6"/>
        <x:v>2</x:v>
      </x:c>
      <x:c r="M35" s="30">
        <x:f t="shared" si="7"/>
        <x:v>32</x:v>
      </x:c>
      <x:c r="N35" s="30">
        <x:f t="shared" si="10"/>
        <x:v>26</x:v>
      </x:c>
      <x:c r="O35" s="30">
        <x:f t="shared" si="8"/>
        <x:v>14.083333333333334</x:v>
      </x:c>
      <x:c r="P35" s="30" t="str" cm="1">
        <x:f t="array" ref="P35">INDEX($C$12:$N$12,G35)</x:f>
        <x:v>1.9″</x:v>
      </x:c>
      <x:c r="Q35" s="30" t="str" cm="1">
        <x:f t="array" ref="Q35">INDEX($C$11:$N$11,G35)</x:f>
        <x:v>100°F</x:v>
      </x:c>
      <x:c r="R35" s="30" cm="1">
        <x:f t="array" ref="R35">INDEX($C$13:$N$13,G35)</x:f>
        <x:v>31</x:v>
      </x:c>
      <x:c r="S35" s="30">
        <x:f t="shared" si="11"/>
        <x:v>6.1290322580645158E-2</x:v>
      </x:c>
      <x:c r="T35" s="30">
        <x:f t="shared" si="12"/>
        <x:v>100</x:v>
      </x:c>
      <x:c r="U35" s="32">
        <x:f t="shared" si="22"/>
        <x:v>0.79806451612903162</x:v>
      </x:c>
      <x:c r="V35" s="31">
        <x:f t="shared" si="13"/>
        <x:v>0.02</x:v>
      </x:c>
      <x:c r="W35" s="31">
        <x:f t="shared" si="14"/>
        <x:v>90</x:v>
      </x:c>
      <x:c r="X35" s="32">
        <x:f t="shared" si="15"/>
        <x:v>0.2</x:v>
      </x:c>
      <x:c r="Y35" s="30">
        <x:f t="shared" si="16"/>
        <x:v>1</x:v>
      </x:c>
      <x:c r="Z35" s="33">
        <x:f t="shared" si="17"/>
        <x:v>0.96</x:v>
      </x:c>
      <x:c r="AA35" s="31">
        <x:f t="shared" si="18"/>
        <x:v>5.7683199999999992</x:v>
      </x:c>
      <x:c r="AB35" s="32">
        <x:f t="shared" si="19"/>
        <x:v>9.613866666666665E-2</x:v>
      </x:c>
      <x:c r="AC35" s="31">
        <x:f t="shared" si="20"/>
        <x:v>0.5</x:v>
      </x:c>
      <x:c r="AD35" s="30">
        <x:f t="shared" si="21"/>
        <x:v>0.13519999999999999</x:v>
      </x:c>
      <x:c r="AE35" s="31">
        <x:f t="shared" si="9"/>
        <x:v>5.9035199999999994</x:v>
      </x:c>
    </x:row>
    <x:row r="36" spans="2:31" x14ac:dyDescent="0.35">
      <x:c r="B36" s="27">
        <x:f t="shared" si="23"/>
        <x:v>44575</x:v>
      </x:c>
      <x:c r="C36" s="22" t="str">
        <x:f>IF($C$4="London",Assumptions!C45,Assumptions!E45)</x:f>
        <x:v>1425</x:v>
      </x:c>
      <x:c r="D36" s="22" t="str">
        <x:f>IF($C$4="London",Assumptions!D45,Assumptions!F45)</x:f>
        <x:v>0040</x:v>
      </x:c>
      <x:c r="F36" s="29">
        <x:v>44757</x:v>
      </x:c>
      <x:c r="G36" s="30">
        <x:f t="shared" si="3"/>
        <x:v>7</x:v>
      </x:c>
      <x:c r="H36" s="31" t="str">
        <x:v>1228</x:v>
      </x:c>
      <x:c r="I36" s="31" t="str">
        <x:v>0232</x:v>
      </x:c>
      <x:c r="J36" s="30">
        <x:f t="shared" si="4"/>
        <x:v>12</x:v>
      </x:c>
      <x:c r="K36" s="30">
        <x:f t="shared" si="5"/>
        <x:v>28</x:v>
      </x:c>
      <x:c r="L36" s="30">
        <x:f t="shared" si="6"/>
        <x:v>2</x:v>
      </x:c>
      <x:c r="M36" s="30">
        <x:f t="shared" si="7"/>
        <x:v>32</x:v>
      </x:c>
      <x:c r="N36" s="30">
        <x:f t="shared" si="10"/>
        <x:v>26</x:v>
      </x:c>
      <x:c r="O36" s="30">
        <x:f t="shared" si="8"/>
        <x:v>14.066666666666666</x:v>
      </x:c>
      <x:c r="P36" s="30" t="str" cm="1">
        <x:f t="array" ref="P36">INDEX($C$12:$N$12,G36)</x:f>
        <x:v>1.9″</x:v>
      </x:c>
      <x:c r="Q36" s="30" t="str" cm="1">
        <x:f t="array" ref="Q36">INDEX($C$11:$N$11,G36)</x:f>
        <x:v>100°F</x:v>
      </x:c>
      <x:c r="R36" s="30" cm="1">
        <x:f t="array" ref="R36">INDEX($C$13:$N$13,G36)</x:f>
        <x:v>31</x:v>
      </x:c>
      <x:c r="S36" s="30">
        <x:f t="shared" si="11"/>
        <x:v>6.1290322580645158E-2</x:v>
      </x:c>
      <x:c r="T36" s="30">
        <x:f t="shared" si="12"/>
        <x:v>100</x:v>
      </x:c>
      <x:c r="U36" s="32">
        <x:f t="shared" si="22"/>
        <x:v>0.81935483870967674</x:v>
      </x:c>
      <x:c r="V36" s="31">
        <x:f t="shared" si="13"/>
        <x:v>0.02</x:v>
      </x:c>
      <x:c r="W36" s="31">
        <x:f t="shared" si="14"/>
        <x:v>90</x:v>
      </x:c>
      <x:c r="X36" s="32">
        <x:f t="shared" si="15"/>
        <x:v>0.2</x:v>
      </x:c>
      <x:c r="Y36" s="30">
        <x:f t="shared" si="16"/>
        <x:v>1</x:v>
      </x:c>
      <x:c r="Z36" s="33">
        <x:f t="shared" si="17"/>
        <x:v>0.96</x:v>
      </x:c>
      <x:c r="AA36" s="31">
        <x:f t="shared" si="18"/>
        <x:v>5.9035199999999994</x:v>
      </x:c>
      <x:c r="AB36" s="32">
        <x:f t="shared" si="19"/>
        <x:v>9.8391999999999993E-2</x:v>
      </x:c>
      <x:c r="AC36" s="31">
        <x:f t="shared" si="20"/>
        <x:v>0.5</x:v>
      </x:c>
      <x:c r="AD36" s="30">
        <x:f t="shared" si="21"/>
        <x:v>0.13503999999999999</x:v>
      </x:c>
      <x:c r="AE36" s="31">
        <x:f t="shared" si="9"/>
        <x:v>6.0385599999999995</x:v>
      </x:c>
    </x:row>
    <x:row r="37" spans="2:31" x14ac:dyDescent="0.35">
      <x:c r="B37" s="27">
        <x:f t="shared" si="23"/>
        <x:v>44576</x:v>
      </x:c>
      <x:c r="C37" s="22" t="str">
        <x:f>IF($C$4="London",Assumptions!C46,Assumptions!E46)</x:f>
        <x:v>1425</x:v>
      </x:c>
      <x:c r="D37" s="22" t="str">
        <x:f>IF($C$4="London",Assumptions!D46,Assumptions!F46)</x:f>
        <x:v>0041</x:v>
      </x:c>
      <x:c r="F37" s="29">
        <x:v>44758</x:v>
      </x:c>
      <x:c r="G37" s="30">
        <x:f t="shared" si="3"/>
        <x:v>7</x:v>
      </x:c>
      <x:c r="H37" s="31" t="str">
        <x:v>1229</x:v>
      </x:c>
      <x:c r="I37" s="31" t="str">
        <x:v>0232</x:v>
      </x:c>
      <x:c r="J37" s="30">
        <x:f t="shared" si="4"/>
        <x:v>12</x:v>
      </x:c>
      <x:c r="K37" s="30">
        <x:f t="shared" si="5"/>
        <x:v>29</x:v>
      </x:c>
      <x:c r="L37" s="30">
        <x:f t="shared" si="6"/>
        <x:v>2</x:v>
      </x:c>
      <x:c r="M37" s="30">
        <x:f t="shared" si="7"/>
        <x:v>32</x:v>
      </x:c>
      <x:c r="N37" s="30">
        <x:f t="shared" si="10"/>
        <x:v>26</x:v>
      </x:c>
      <x:c r="O37" s="30">
        <x:f t="shared" si="8"/>
        <x:v>14.05</x:v>
      </x:c>
      <x:c r="P37" s="30" t="str" cm="1">
        <x:f t="array" ref="P37">INDEX($C$12:$N$12,G37)</x:f>
        <x:v>1.9″</x:v>
      </x:c>
      <x:c r="Q37" s="30" t="str" cm="1">
        <x:f t="array" ref="Q37">INDEX($C$11:$N$11,G37)</x:f>
        <x:v>100°F</x:v>
      </x:c>
      <x:c r="R37" s="30" cm="1">
        <x:f t="array" ref="R37">INDEX($C$13:$N$13,G37)</x:f>
        <x:v>31</x:v>
      </x:c>
      <x:c r="S37" s="30">
        <x:f t="shared" si="11"/>
        <x:v>6.1290322580645158E-2</x:v>
      </x:c>
      <x:c r="T37" s="30">
        <x:f t="shared" si="12"/>
        <x:v>100</x:v>
      </x:c>
      <x:c r="U37" s="32">
        <x:f t="shared" si="22"/>
        <x:v>0.84064516129032185</x:v>
      </x:c>
      <x:c r="V37" s="31">
        <x:f t="shared" si="13"/>
        <x:v>0.02</x:v>
      </x:c>
      <x:c r="W37" s="31">
        <x:f t="shared" si="14"/>
        <x:v>90</x:v>
      </x:c>
      <x:c r="X37" s="32">
        <x:f t="shared" si="15"/>
        <x:v>0.2</x:v>
      </x:c>
      <x:c r="Y37" s="30">
        <x:f t="shared" si="16"/>
        <x:v>1</x:v>
      </x:c>
      <x:c r="Z37" s="33">
        <x:f t="shared" si="17"/>
        <x:v>0.96</x:v>
      </x:c>
      <x:c r="AA37" s="31">
        <x:f t="shared" si="18"/>
        <x:v>6.0385599999999995</x:v>
      </x:c>
      <x:c r="AB37" s="32">
        <x:f t="shared" si="19"/>
        <x:v>0.10064266666666666</x:v>
      </x:c>
      <x:c r="AC37" s="31">
        <x:f t="shared" si="20"/>
        <x:v>0.5</x:v>
      </x:c>
      <x:c r="AD37" s="30">
        <x:f t="shared" si="21"/>
        <x:v>0.13488</x:v>
      </x:c>
      <x:c r="AE37" s="31">
        <x:f t="shared" si="9"/>
        <x:v>6.1734399999999994</x:v>
      </x:c>
    </x:row>
    <x:row r="38" spans="2:31" x14ac:dyDescent="0.35">
      <x:c r="B38" s="27">
        <x:f t="shared" si="23"/>
        <x:v>44577</x:v>
      </x:c>
      <x:c r="C38" s="22" t="str">
        <x:f>IF($C$4="London",Assumptions!C47,Assumptions!E47)</x:f>
        <x:v>1425</x:v>
      </x:c>
      <x:c r="D38" s="22" t="str">
        <x:f>IF($C$4="London",Assumptions!D47,Assumptions!F47)</x:f>
        <x:v>0042</x:v>
      </x:c>
      <x:c r="F38" s="29">
        <x:v>44759</x:v>
      </x:c>
      <x:c r="G38" s="30">
        <x:f t="shared" si="3"/>
        <x:v>7</x:v>
      </x:c>
      <x:c r="H38" s="31" t="str">
        <x:v>1229</x:v>
      </x:c>
      <x:c r="I38" s="31" t="str">
        <x:v>0231</x:v>
      </x:c>
      <x:c r="J38" s="30">
        <x:f t="shared" si="4"/>
        <x:v>12</x:v>
      </x:c>
      <x:c r="K38" s="30">
        <x:f t="shared" si="5"/>
        <x:v>29</x:v>
      </x:c>
      <x:c r="L38" s="30">
        <x:f t="shared" si="6"/>
        <x:v>2</x:v>
      </x:c>
      <x:c r="M38" s="30">
        <x:f t="shared" si="7"/>
        <x:v>31</x:v>
      </x:c>
      <x:c r="N38" s="30">
        <x:f t="shared" si="10"/>
        <x:v>26</x:v>
      </x:c>
      <x:c r="O38" s="30">
        <x:f t="shared" si="8"/>
        <x:v>14.033333333333333</x:v>
      </x:c>
      <x:c r="P38" s="30" t="str" cm="1">
        <x:f t="array" ref="P38">INDEX($C$12:$N$12,G38)</x:f>
        <x:v>1.9″</x:v>
      </x:c>
      <x:c r="Q38" s="30" t="str" cm="1">
        <x:f t="array" ref="Q38">INDEX($C$11:$N$11,G38)</x:f>
        <x:v>100°F</x:v>
      </x:c>
      <x:c r="R38" s="30" cm="1">
        <x:f t="array" ref="R38">INDEX($C$13:$N$13,G38)</x:f>
        <x:v>31</x:v>
      </x:c>
      <x:c r="S38" s="30">
        <x:f t="shared" si="11"/>
        <x:v>6.1290322580645158E-2</x:v>
      </x:c>
      <x:c r="T38" s="30">
        <x:f t="shared" si="12"/>
        <x:v>100</x:v>
      </x:c>
      <x:c r="U38" s="32">
        <x:f t="shared" si="22"/>
        <x:v>0.86193548387096697</x:v>
      </x:c>
      <x:c r="V38" s="31">
        <x:f t="shared" si="13"/>
        <x:v>0.02</x:v>
      </x:c>
      <x:c r="W38" s="31">
        <x:f t="shared" si="14"/>
        <x:v>90</x:v>
      </x:c>
      <x:c r="X38" s="32">
        <x:f t="shared" si="15"/>
        <x:v>0.2</x:v>
      </x:c>
      <x:c r="Y38" s="30">
        <x:f t="shared" si="16"/>
        <x:v>1</x:v>
      </x:c>
      <x:c r="Z38" s="33">
        <x:f t="shared" si="17"/>
        <x:v>0.96</x:v>
      </x:c>
      <x:c r="AA38" s="31">
        <x:f t="shared" si="18"/>
        <x:v>6.1734399999999994</x:v>
      </x:c>
      <x:c r="AB38" s="32">
        <x:f t="shared" si="19"/>
        <x:v>0.10289066666666666</x:v>
      </x:c>
      <x:c r="AC38" s="31">
        <x:f t="shared" si="20"/>
        <x:v>0.5</x:v>
      </x:c>
      <x:c r="AD38" s="30">
        <x:f t="shared" si="21"/>
        <x:v>0.13472000000000001</x:v>
      </x:c>
      <x:c r="AE38" s="31">
        <x:f t="shared" si="9"/>
        <x:v>6.3081599999999991</x:v>
      </x:c>
    </x:row>
    <x:row r="39" spans="2:31" x14ac:dyDescent="0.35">
      <x:c r="B39" s="27">
        <x:f t="shared" si="23"/>
        <x:v>44578</x:v>
      </x:c>
      <x:c r="C39" s="22" t="str">
        <x:f>IF($C$4="London",Assumptions!C48,Assumptions!E48)</x:f>
        <x:v>1425</x:v>
      </x:c>
      <x:c r="D39" s="22" t="str">
        <x:f>IF($C$4="London",Assumptions!D48,Assumptions!F48)</x:f>
        <x:v>0043</x:v>
      </x:c>
      <x:c r="F39" s="29">
        <x:v>44760</x:v>
      </x:c>
      <x:c r="G39" s="30">
        <x:f t="shared" si="3"/>
        <x:v>7</x:v>
      </x:c>
      <x:c r="H39" s="31" t="str">
        <x:v>1230</x:v>
      </x:c>
      <x:c r="I39" s="31" t="str">
        <x:v>0231</x:v>
      </x:c>
      <x:c r="J39" s="30">
        <x:f t="shared" si="4"/>
        <x:v>12</x:v>
      </x:c>
      <x:c r="K39" s="30">
        <x:f t="shared" si="5"/>
        <x:v>30</x:v>
      </x:c>
      <x:c r="L39" s="30">
        <x:f t="shared" si="6"/>
        <x:v>2</x:v>
      </x:c>
      <x:c r="M39" s="30">
        <x:f t="shared" si="7"/>
        <x:v>31</x:v>
      </x:c>
      <x:c r="N39" s="30">
        <x:f t="shared" si="10"/>
        <x:v>26</x:v>
      </x:c>
      <x:c r="O39" s="30">
        <x:f t="shared" si="8"/>
        <x:v>14.016666666666667</x:v>
      </x:c>
      <x:c r="P39" s="30" t="str" cm="1">
        <x:f t="array" ref="P39">INDEX($C$12:$N$12,G39)</x:f>
        <x:v>1.9″</x:v>
      </x:c>
      <x:c r="Q39" s="30" t="str" cm="1">
        <x:f t="array" ref="Q39">INDEX($C$11:$N$11,G39)</x:f>
        <x:v>100°F</x:v>
      </x:c>
      <x:c r="R39" s="30" cm="1">
        <x:f t="array" ref="R39">INDEX($C$13:$N$13,G39)</x:f>
        <x:v>31</x:v>
      </x:c>
      <x:c r="S39" s="30">
        <x:f t="shared" si="11"/>
        <x:v>6.1290322580645158E-2</x:v>
      </x:c>
      <x:c r="T39" s="30">
        <x:f t="shared" si="12"/>
        <x:v>100</x:v>
      </x:c>
      <x:c r="U39" s="32">
        <x:f t="shared" si="22"/>
        <x:v>0.88322580645161208</x:v>
      </x:c>
      <x:c r="V39" s="31">
        <x:f t="shared" si="13"/>
        <x:v>0.02</x:v>
      </x:c>
      <x:c r="W39" s="31">
        <x:f t="shared" si="14"/>
        <x:v>90</x:v>
      </x:c>
      <x:c r="X39" s="32">
        <x:f t="shared" si="15"/>
        <x:v>0.2</x:v>
      </x:c>
      <x:c r="Y39" s="30">
        <x:f t="shared" si="16"/>
        <x:v>1</x:v>
      </x:c>
      <x:c r="Z39" s="33">
        <x:f t="shared" si="17"/>
        <x:v>0.96</x:v>
      </x:c>
      <x:c r="AA39" s="31">
        <x:f t="shared" si="18"/>
        <x:v>6.3081599999999991</x:v>
      </x:c>
      <x:c r="AB39" s="32">
        <x:f t="shared" si="19"/>
        <x:v>0.10513599999999998</x:v>
      </x:c>
      <x:c r="AC39" s="31">
        <x:f t="shared" si="20"/>
        <x:v>0.5</x:v>
      </x:c>
      <x:c r="AD39" s="30">
        <x:f t="shared" si="21"/>
        <x:v>0.13456000000000001</x:v>
      </x:c>
      <x:c r="AE39" s="31">
        <x:f t="shared" si="9"/>
        <x:v>6.4427199999999996</x:v>
      </x:c>
    </x:row>
    <x:row r="40" spans="2:31" x14ac:dyDescent="0.35">
      <x:c r="B40" s="27">
        <x:f t="shared" si="23"/>
        <x:v>44579</x:v>
      </x:c>
      <x:c r="C40" s="22" t="str">
        <x:f>IF($C$4="London",Assumptions!C49,Assumptions!E49)</x:f>
        <x:v>1424</x:v>
      </x:c>
      <x:c r="D40" s="22" t="str">
        <x:f>IF($C$4="London",Assumptions!D49,Assumptions!F49)</x:f>
        <x:v>0044</x:v>
      </x:c>
      <x:c r="F40" s="29">
        <x:v>44761</x:v>
      </x:c>
      <x:c r="G40" s="30">
        <x:f t="shared" si="3"/>
        <x:v>7</x:v>
      </x:c>
      <x:c r="H40" s="31" t="str">
        <x:v>1230</x:v>
      </x:c>
      <x:c r="I40" s="31" t="str">
        <x:v>0230</x:v>
      </x:c>
      <x:c r="J40" s="30">
        <x:f t="shared" si="4"/>
        <x:v>12</x:v>
      </x:c>
      <x:c r="K40" s="30">
        <x:f t="shared" si="5"/>
        <x:v>30</x:v>
      </x:c>
      <x:c r="L40" s="30">
        <x:f t="shared" si="6"/>
        <x:v>2</x:v>
      </x:c>
      <x:c r="M40" s="30">
        <x:f t="shared" si="7"/>
        <x:v>30</x:v>
      </x:c>
      <x:c r="N40" s="30">
        <x:f t="shared" si="10"/>
        <x:v>26</x:v>
      </x:c>
      <x:c r="O40" s="30">
        <x:f t="shared" si="8"/>
        <x:v>14</x:v>
      </x:c>
      <x:c r="P40" s="30" t="str" cm="1">
        <x:f t="array" ref="P40">INDEX($C$12:$N$12,G40)</x:f>
        <x:v>1.9″</x:v>
      </x:c>
      <x:c r="Q40" s="30" t="str" cm="1">
        <x:f t="array" ref="Q40">INDEX($C$11:$N$11,G40)</x:f>
        <x:v>100°F</x:v>
      </x:c>
      <x:c r="R40" s="30" cm="1">
        <x:f t="array" ref="R40">INDEX($C$13:$N$13,G40)</x:f>
        <x:v>31</x:v>
      </x:c>
      <x:c r="S40" s="30">
        <x:f t="shared" si="11"/>
        <x:v>6.1290322580645158E-2</x:v>
      </x:c>
      <x:c r="T40" s="30">
        <x:f t="shared" si="12"/>
        <x:v>100</x:v>
      </x:c>
      <x:c r="U40" s="32">
        <x:f t="shared" si="22"/>
        <x:v>0.9045161290322572</x:v>
      </x:c>
      <x:c r="V40" s="31">
        <x:f t="shared" si="13"/>
        <x:v>0.02</x:v>
      </x:c>
      <x:c r="W40" s="31">
        <x:f t="shared" si="14"/>
        <x:v>90</x:v>
      </x:c>
      <x:c r="X40" s="32">
        <x:f t="shared" si="15"/>
        <x:v>0.2</x:v>
      </x:c>
      <x:c r="Y40" s="30">
        <x:f t="shared" si="16"/>
        <x:v>1</x:v>
      </x:c>
      <x:c r="Z40" s="33">
        <x:f t="shared" si="17"/>
        <x:v>0.96</x:v>
      </x:c>
      <x:c r="AA40" s="31">
        <x:f t="shared" si="18"/>
        <x:v>6.4427199999999996</x:v>
      </x:c>
      <x:c r="AB40" s="32">
        <x:f t="shared" si="19"/>
        <x:v>0.10737866666666666</x:v>
      </x:c>
      <x:c r="AC40" s="31">
        <x:f t="shared" si="20"/>
        <x:v>0.5</x:v>
      </x:c>
      <x:c r="AD40" s="30">
        <x:f t="shared" si="21"/>
        <x:v>0.13440000000000002</x:v>
      </x:c>
      <x:c r="AE40" s="31">
        <x:f t="shared" si="9"/>
        <x:v>6.5771199999999999</x:v>
      </x:c>
    </x:row>
    <x:row r="41" spans="2:31" x14ac:dyDescent="0.35">
      <x:c r="B41" s="27">
        <x:f t="shared" si="23"/>
        <x:v>44580</x:v>
      </x:c>
      <x:c r="C41" s="22" t="str">
        <x:f>IF($C$4="London",Assumptions!C50,Assumptions!E50)</x:f>
        <x:v>1424</x:v>
      </x:c>
      <x:c r="D41" s="22" t="str">
        <x:f>IF($C$4="London",Assumptions!D50,Assumptions!F50)</x:f>
        <x:v>0045</x:v>
      </x:c>
      <x:c r="F41" s="29">
        <x:v>44762</x:v>
      </x:c>
      <x:c r="G41" s="30">
        <x:f t="shared" si="3"/>
        <x:v>7</x:v>
      </x:c>
      <x:c r="H41" s="31" t="str">
        <x:v>1231</x:v>
      </x:c>
      <x:c r="I41" s="31" t="str">
        <x:v>0230</x:v>
      </x:c>
      <x:c r="J41" s="30">
        <x:f t="shared" si="4"/>
        <x:v>12</x:v>
      </x:c>
      <x:c r="K41" s="30">
        <x:f t="shared" si="5"/>
        <x:v>31</x:v>
      </x:c>
      <x:c r="L41" s="30">
        <x:f t="shared" si="6"/>
        <x:v>2</x:v>
      </x:c>
      <x:c r="M41" s="30">
        <x:f t="shared" si="7"/>
        <x:v>30</x:v>
      </x:c>
      <x:c r="N41" s="30">
        <x:f t="shared" si="10"/>
        <x:v>26</x:v>
      </x:c>
      <x:c r="O41" s="30">
        <x:f t="shared" si="8"/>
        <x:v>13.983333333333333</x:v>
      </x:c>
      <x:c r="P41" s="30" t="str" cm="1">
        <x:f t="array" ref="P41">INDEX($C$12:$N$12,G41)</x:f>
        <x:v>1.9″</x:v>
      </x:c>
      <x:c r="Q41" s="30" t="str" cm="1">
        <x:f t="array" ref="Q41">INDEX($C$11:$N$11,G41)</x:f>
        <x:v>100°F</x:v>
      </x:c>
      <x:c r="R41" s="30" cm="1">
        <x:f t="array" ref="R41">INDEX($C$13:$N$13,G41)</x:f>
        <x:v>31</x:v>
      </x:c>
      <x:c r="S41" s="30">
        <x:f t="shared" si="11"/>
        <x:v>6.1290322580645158E-2</x:v>
      </x:c>
      <x:c r="T41" s="30">
        <x:f t="shared" si="12"/>
        <x:v>100</x:v>
      </x:c>
      <x:c r="U41" s="32">
        <x:f t="shared" si="22"/>
        <x:v>0.92580645161290231</x:v>
      </x:c>
      <x:c r="V41" s="31">
        <x:f t="shared" si="13"/>
        <x:v>0.02</x:v>
      </x:c>
      <x:c r="W41" s="31">
        <x:f t="shared" si="14"/>
        <x:v>90</x:v>
      </x:c>
      <x:c r="X41" s="32">
        <x:f t="shared" si="15"/>
        <x:v>0.2</x:v>
      </x:c>
      <x:c r="Y41" s="30">
        <x:f t="shared" si="16"/>
        <x:v>1</x:v>
      </x:c>
      <x:c r="Z41" s="33">
        <x:f t="shared" si="17"/>
        <x:v>0.96</x:v>
      </x:c>
      <x:c r="AA41" s="31">
        <x:f t="shared" si="18"/>
        <x:v>6.5771199999999999</x:v>
      </x:c>
      <x:c r="AB41" s="32">
        <x:f t="shared" si="19"/>
        <x:v>0.10961866666666667</x:v>
      </x:c>
      <x:c r="AC41" s="31">
        <x:f t="shared" si="20"/>
        <x:v>0.5</x:v>
      </x:c>
      <x:c r="AD41" s="30">
        <x:f t="shared" si="21"/>
        <x:v>0.13424</x:v>
      </x:c>
      <x:c r="AE41" s="31">
        <x:f t="shared" si="9"/>
        <x:v>6.71136</x:v>
      </x:c>
    </x:row>
    <x:row r="42" spans="2:31" x14ac:dyDescent="0.35">
      <x:c r="B42" s="27">
        <x:f t="shared" si="23"/>
        <x:v>44581</x:v>
      </x:c>
      <x:c r="C42" s="22" t="str">
        <x:f>IF($C$4="London",Assumptions!C51,Assumptions!E51)</x:f>
        <x:v>1424</x:v>
      </x:c>
      <x:c r="D42" s="22" t="str">
        <x:f>IF($C$4="London",Assumptions!D51,Assumptions!F51)</x:f>
        <x:v>0045</x:v>
      </x:c>
      <x:c r="F42" s="29">
        <x:v>44763</x:v>
      </x:c>
      <x:c r="G42" s="30">
        <x:f t="shared" si="3"/>
        <x:v>7</x:v>
      </x:c>
      <x:c r="H42" s="31" t="str">
        <x:v>1232</x:v>
      </x:c>
      <x:c r="I42" s="31" t="str">
        <x:v>0229</x:v>
      </x:c>
      <x:c r="J42" s="30">
        <x:f t="shared" si="4"/>
        <x:v>12</x:v>
      </x:c>
      <x:c r="K42" s="30">
        <x:f t="shared" si="5"/>
        <x:v>32</x:v>
      </x:c>
      <x:c r="L42" s="30">
        <x:f t="shared" si="6"/>
        <x:v>2</x:v>
      </x:c>
      <x:c r="M42" s="30">
        <x:f t="shared" si="7"/>
        <x:v>29</x:v>
      </x:c>
      <x:c r="N42" s="30">
        <x:f t="shared" si="10"/>
        <x:v>26</x:v>
      </x:c>
      <x:c r="O42" s="30">
        <x:f t="shared" si="8"/>
        <x:v>13.95</x:v>
      </x:c>
      <x:c r="P42" s="30" t="str" cm="1">
        <x:f t="array" ref="P42">INDEX($C$12:$N$12,G42)</x:f>
        <x:v>1.9″</x:v>
      </x:c>
      <x:c r="Q42" s="30" t="str" cm="1">
        <x:f t="array" ref="Q42">INDEX($C$11:$N$11,G42)</x:f>
        <x:v>100°F</x:v>
      </x:c>
      <x:c r="R42" s="30" cm="1">
        <x:f t="array" ref="R42">INDEX($C$13:$N$13,G42)</x:f>
        <x:v>31</x:v>
      </x:c>
      <x:c r="S42" s="30">
        <x:f t="shared" si="11"/>
        <x:v>6.1290322580645158E-2</x:v>
      </x:c>
      <x:c r="T42" s="30">
        <x:f t="shared" si="12"/>
        <x:v>100</x:v>
      </x:c>
      <x:c r="U42" s="32">
        <x:f t="shared" si="22"/>
        <x:v>0.94709677419354743</x:v>
      </x:c>
      <x:c r="V42" s="31">
        <x:f t="shared" si="13"/>
        <x:v>0.02</x:v>
      </x:c>
      <x:c r="W42" s="31">
        <x:f t="shared" si="14"/>
        <x:v>90</x:v>
      </x:c>
      <x:c r="X42" s="32">
        <x:f t="shared" si="15"/>
        <x:v>0.2</x:v>
      </x:c>
      <x:c r="Y42" s="30">
        <x:f t="shared" si="16"/>
        <x:v>1</x:v>
      </x:c>
      <x:c r="Z42" s="33">
        <x:f t="shared" si="17"/>
        <x:v>0.96</x:v>
      </x:c>
      <x:c r="AA42" s="31">
        <x:f t="shared" si="18"/>
        <x:v>6.71136</x:v>
      </x:c>
      <x:c r="AB42" s="32">
        <x:f t="shared" si="19"/>
        <x:v>0.111856</x:v>
      </x:c>
      <x:c r="AC42" s="31">
        <x:f t="shared" si="20"/>
        <x:v>0.5</x:v>
      </x:c>
      <x:c r="AD42" s="30">
        <x:f t="shared" si="21"/>
        <x:v>0.13391999999999998</x:v>
      </x:c>
      <x:c r="AE42" s="31">
        <x:f t="shared" si="9"/>
        <x:v>6.8452799999999998</x:v>
      </x:c>
    </x:row>
    <x:row r="43" spans="2:31" x14ac:dyDescent="0.35">
      <x:c r="B43" s="27">
        <x:f t="shared" si="23"/>
        <x:v>44582</x:v>
      </x:c>
      <x:c r="C43" s="22" t="str">
        <x:f>IF($C$4="London",Assumptions!C52,Assumptions!E52)</x:f>
        <x:v>1423</x:v>
      </x:c>
      <x:c r="D43" s="22" t="str">
        <x:f>IF($C$4="London",Assumptions!D52,Assumptions!F52)</x:f>
        <x:v>0046</x:v>
      </x:c>
      <x:c r="F43" s="29">
        <x:v>44764</x:v>
      </x:c>
      <x:c r="G43" s="30">
        <x:f t="shared" si="3"/>
        <x:v>7</x:v>
      </x:c>
      <x:c r="H43" s="31" t="str">
        <x:v>1232</x:v>
      </x:c>
      <x:c r="I43" s="31" t="str">
        <x:v>0229</x:v>
      </x:c>
      <x:c r="J43" s="30">
        <x:f t="shared" si="4"/>
        <x:v>12</x:v>
      </x:c>
      <x:c r="K43" s="30">
        <x:f t="shared" si="5"/>
        <x:v>32</x:v>
      </x:c>
      <x:c r="L43" s="30">
        <x:f t="shared" si="6"/>
        <x:v>2</x:v>
      </x:c>
      <x:c r="M43" s="30">
        <x:f t="shared" si="7"/>
        <x:v>29</x:v>
      </x:c>
      <x:c r="N43" s="30">
        <x:f t="shared" si="10"/>
        <x:v>26</x:v>
      </x:c>
      <x:c r="O43" s="30">
        <x:f t="shared" si="8"/>
        <x:v>13.95</x:v>
      </x:c>
      <x:c r="P43" s="30" t="str" cm="1">
        <x:f t="array" ref="P43">INDEX($C$12:$N$12,G43)</x:f>
        <x:v>1.9″</x:v>
      </x:c>
      <x:c r="Q43" s="30" t="str" cm="1">
        <x:f t="array" ref="Q43">INDEX($C$11:$N$11,G43)</x:f>
        <x:v>100°F</x:v>
      </x:c>
      <x:c r="R43" s="30" cm="1">
        <x:f t="array" ref="R43">INDEX($C$13:$N$13,G43)</x:f>
        <x:v>31</x:v>
      </x:c>
      <x:c r="S43" s="30">
        <x:f t="shared" si="11"/>
        <x:v>6.1290322580645158E-2</x:v>
      </x:c>
      <x:c r="T43" s="30">
        <x:f t="shared" si="12"/>
        <x:v>100</x:v>
      </x:c>
      <x:c r="U43" s="32">
        <x:f t="shared" si="22"/>
        <x:v>0.96838709677419255</x:v>
      </x:c>
      <x:c r="V43" s="31">
        <x:f t="shared" si="13"/>
        <x:v>0.02</x:v>
      </x:c>
      <x:c r="W43" s="31">
        <x:f t="shared" si="14"/>
        <x:v>90</x:v>
      </x:c>
      <x:c r="X43" s="32">
        <x:f t="shared" si="15"/>
        <x:v>0.2</x:v>
      </x:c>
      <x:c r="Y43" s="30">
        <x:f t="shared" si="16"/>
        <x:v>1</x:v>
      </x:c>
      <x:c r="Z43" s="33">
        <x:f t="shared" si="17"/>
        <x:v>0.96</x:v>
      </x:c>
      <x:c r="AA43" s="31">
        <x:f t="shared" si="18"/>
        <x:v>6.8452799999999998</x:v>
      </x:c>
      <x:c r="AB43" s="32">
        <x:f t="shared" si="19"/>
        <x:v>0.11408799999999999</x:v>
      </x:c>
      <x:c r="AC43" s="31">
        <x:f t="shared" si="20"/>
        <x:v>0.5</x:v>
      </x:c>
      <x:c r="AD43" s="30">
        <x:f t="shared" si="21"/>
        <x:v>0.13391999999999998</x:v>
      </x:c>
      <x:c r="AE43" s="31">
        <x:f t="shared" si="9"/>
        <x:v>6.9791999999999996</x:v>
      </x:c>
    </x:row>
    <x:row r="44" spans="2:31" x14ac:dyDescent="0.35">
      <x:c r="B44" s="27">
        <x:f t="shared" si="23"/>
        <x:v>44583</x:v>
      </x:c>
      <x:c r="C44" s="22" t="str">
        <x:f>IF($C$4="London",Assumptions!C53,Assumptions!E53)</x:f>
        <x:v>1423</x:v>
      </x:c>
      <x:c r="D44" s="22" t="str">
        <x:f>IF($C$4="London",Assumptions!D53,Assumptions!F53)</x:f>
        <x:v>0047</x:v>
      </x:c>
      <x:c r="F44" s="29">
        <x:v>44765</x:v>
      </x:c>
      <x:c r="G44" s="30">
        <x:f t="shared" si="3"/>
        <x:v>7</x:v>
      </x:c>
      <x:c r="H44" s="31" t="str">
        <x:v>1233</x:v>
      </x:c>
      <x:c r="I44" s="31" t="str">
        <x:v>0228</x:v>
      </x:c>
      <x:c r="J44" s="30">
        <x:f t="shared" si="4"/>
        <x:v>12</x:v>
      </x:c>
      <x:c r="K44" s="30">
        <x:f t="shared" si="5"/>
        <x:v>33</x:v>
      </x:c>
      <x:c r="L44" s="30">
        <x:f t="shared" si="6"/>
        <x:v>2</x:v>
      </x:c>
      <x:c r="M44" s="30">
        <x:f t="shared" si="7"/>
        <x:v>28</x:v>
      </x:c>
      <x:c r="N44" s="30">
        <x:f t="shared" si="10"/>
        <x:v>26</x:v>
      </x:c>
      <x:c r="O44" s="30">
        <x:f t="shared" si="8"/>
        <x:v>13.916666666666666</x:v>
      </x:c>
      <x:c r="P44" s="30" t="str" cm="1">
        <x:f t="array" ref="P44">INDEX($C$12:$N$12,G44)</x:f>
        <x:v>1.9″</x:v>
      </x:c>
      <x:c r="Q44" s="30" t="str" cm="1">
        <x:f t="array" ref="Q44">INDEX($C$11:$N$11,G44)</x:f>
        <x:v>100°F</x:v>
      </x:c>
      <x:c r="R44" s="30" cm="1">
        <x:f t="array" ref="R44">INDEX($C$13:$N$13,G44)</x:f>
        <x:v>31</x:v>
      </x:c>
      <x:c r="S44" s="30">
        <x:f t="shared" si="11"/>
        <x:v>6.1290322580645158E-2</x:v>
      </x:c>
      <x:c r="T44" s="30">
        <x:f t="shared" si="12"/>
        <x:v>100</x:v>
      </x:c>
      <x:c r="U44" s="32">
        <x:f t="shared" si="22"/>
        <x:v>0.98967741935483766</x:v>
      </x:c>
      <x:c r="V44" s="31">
        <x:f t="shared" si="13"/>
        <x:v>0.02</x:v>
      </x:c>
      <x:c r="W44" s="31">
        <x:f t="shared" si="14"/>
        <x:v>90</x:v>
      </x:c>
      <x:c r="X44" s="32">
        <x:f t="shared" si="15"/>
        <x:v>0.2</x:v>
      </x:c>
      <x:c r="Y44" s="30">
        <x:f t="shared" si="16"/>
        <x:v>1</x:v>
      </x:c>
      <x:c r="Z44" s="33">
        <x:f t="shared" si="17"/>
        <x:v>0.96</x:v>
      </x:c>
      <x:c r="AA44" s="31">
        <x:f t="shared" si="18"/>
        <x:v>6.9791999999999996</x:v>
      </x:c>
      <x:c r="AB44" s="32">
        <x:f t="shared" si="19"/>
        <x:v>0.11631999999999999</x:v>
      </x:c>
      <x:c r="AC44" s="31">
        <x:f t="shared" si="20"/>
        <x:v>0.5</x:v>
      </x:c>
      <x:c r="AD44" s="30">
        <x:f t="shared" si="21"/>
        <x:v>0.1336</x:v>
      </x:c>
      <x:c r="AE44" s="31">
        <x:f t="shared" si="9"/>
        <x:v>7.1128</x:v>
      </x:c>
    </x:row>
    <x:row r="45" spans="2:31" x14ac:dyDescent="0.35">
      <x:c r="B45" s="27">
        <x:f t="shared" si="23"/>
        <x:v>44584</x:v>
      </x:c>
      <x:c r="C45" s="22" t="str">
        <x:f>IF($C$4="London",Assumptions!C54,Assumptions!E54)</x:f>
        <x:v>1423</x:v>
      </x:c>
      <x:c r="D45" s="22" t="str">
        <x:f>IF($C$4="London",Assumptions!D54,Assumptions!F54)</x:f>
        <x:v>0048</x:v>
      </x:c>
      <x:c r="F45" s="29">
        <x:v>44766</x:v>
      </x:c>
      <x:c r="G45" s="30">
        <x:f t="shared" si="3"/>
        <x:v>7</x:v>
      </x:c>
      <x:c r="H45" s="31" t="str">
        <x:v>1234</x:v>
      </x:c>
      <x:c r="I45" s="31" t="str">
        <x:v>0227</x:v>
      </x:c>
      <x:c r="J45" s="30">
        <x:f t="shared" si="4"/>
        <x:v>12</x:v>
      </x:c>
      <x:c r="K45" s="30">
        <x:f t="shared" si="5"/>
        <x:v>34</x:v>
      </x:c>
      <x:c r="L45" s="30">
        <x:f t="shared" si="6"/>
        <x:v>2</x:v>
      </x:c>
      <x:c r="M45" s="30">
        <x:f t="shared" si="7"/>
        <x:v>27</x:v>
      </x:c>
      <x:c r="N45" s="30">
        <x:f t="shared" si="10"/>
        <x:v>26</x:v>
      </x:c>
      <x:c r="O45" s="30">
        <x:f t="shared" si="8"/>
        <x:v>13.883333333333333</x:v>
      </x:c>
      <x:c r="P45" s="30" t="str" cm="1">
        <x:f t="array" ref="P45">INDEX($C$12:$N$12,G45)</x:f>
        <x:v>1.9″</x:v>
      </x:c>
      <x:c r="Q45" s="30" t="str" cm="1">
        <x:f t="array" ref="Q45">INDEX($C$11:$N$11,G45)</x:f>
        <x:v>100°F</x:v>
      </x:c>
      <x:c r="R45" s="30" cm="1">
        <x:f t="array" ref="R45">INDEX($C$13:$N$13,G45)</x:f>
        <x:v>31</x:v>
      </x:c>
      <x:c r="S45" s="30">
        <x:f t="shared" si="11"/>
        <x:v>6.1290322580645158E-2</x:v>
      </x:c>
      <x:c r="T45" s="30">
        <x:f t="shared" si="12"/>
        <x:v>100</x:v>
      </x:c>
      <x:c r="U45" s="32">
        <x:f t="shared" si="22"/>
        <x:v>1</x:v>
      </x:c>
      <x:c r="V45" s="31">
        <x:f t="shared" si="13"/>
        <x:v>0.02</x:v>
      </x:c>
      <x:c r="W45" s="31">
        <x:f t="shared" si="14"/>
        <x:v>90</x:v>
      </x:c>
      <x:c r="X45" s="32">
        <x:f t="shared" si="15"/>
        <x:v>0.2</x:v>
      </x:c>
      <x:c r="Y45" s="30">
        <x:f t="shared" si="16"/>
        <x:v>1</x:v>
      </x:c>
      <x:c r="Z45" s="33">
        <x:f t="shared" si="17"/>
        <x:v>0.96</x:v>
      </x:c>
      <x:c r="AA45" s="31">
        <x:f t="shared" si="18"/>
        <x:v>7.1128</x:v>
      </x:c>
      <x:c r="AB45" s="32">
        <x:f t="shared" si="19"/>
        <x:v>0.11854666666666666</x:v>
      </x:c>
      <x:c r="AC45" s="31">
        <x:f t="shared" si="20"/>
        <x:v>0.5</x:v>
      </x:c>
      <x:c r="AD45" s="30">
        <x:f t="shared" si="21"/>
        <x:v>0.13328000000000001</x:v>
      </x:c>
      <x:c r="AE45" s="31">
        <x:f t="shared" si="9"/>
        <x:v>7.2460800000000001</x:v>
      </x:c>
    </x:row>
    <x:row r="46" spans="2:31" x14ac:dyDescent="0.35">
      <x:c r="B46" s="27">
        <x:f t="shared" si="23"/>
        <x:v>44585</x:v>
      </x:c>
      <x:c r="C46" s="22" t="str">
        <x:f>IF($C$4="London",Assumptions!C55,Assumptions!E55)</x:f>
        <x:v>1422</x:v>
      </x:c>
      <x:c r="D46" s="22" t="str">
        <x:f>IF($C$4="London",Assumptions!D55,Assumptions!F55)</x:f>
        <x:v>0049</x:v>
      </x:c>
      <x:c r="F46" s="29">
        <x:v>44767</x:v>
      </x:c>
      <x:c r="G46" s="30">
        <x:f t="shared" si="3"/>
        <x:v>7</x:v>
      </x:c>
      <x:c r="H46" s="31" t="str">
        <x:v>1234</x:v>
      </x:c>
      <x:c r="I46" s="31" t="str">
        <x:v>0227</x:v>
      </x:c>
      <x:c r="J46" s="30">
        <x:f t="shared" si="4"/>
        <x:v>12</x:v>
      </x:c>
      <x:c r="K46" s="30">
        <x:f t="shared" si="5"/>
        <x:v>34</x:v>
      </x:c>
      <x:c r="L46" s="30">
        <x:f t="shared" si="6"/>
        <x:v>2</x:v>
      </x:c>
      <x:c r="M46" s="30">
        <x:f t="shared" si="7"/>
        <x:v>27</x:v>
      </x:c>
      <x:c r="N46" s="30">
        <x:f t="shared" si="10"/>
        <x:v>26</x:v>
      </x:c>
      <x:c r="O46" s="30">
        <x:f t="shared" si="8"/>
        <x:v>13.883333333333333</x:v>
      </x:c>
      <x:c r="P46" s="30" t="str" cm="1">
        <x:f t="array" ref="P46">INDEX($C$12:$N$12,G46)</x:f>
        <x:v>1.9″</x:v>
      </x:c>
      <x:c r="Q46" s="30" t="str" cm="1">
        <x:f t="array" ref="Q46">INDEX($C$11:$N$11,G46)</x:f>
        <x:v>100°F</x:v>
      </x:c>
      <x:c r="R46" s="30" cm="1">
        <x:f t="array" ref="R46">INDEX($C$13:$N$13,G46)</x:f>
        <x:v>31</x:v>
      </x:c>
      <x:c r="S46" s="30">
        <x:f t="shared" si="11"/>
        <x:v>6.1290322580645158E-2</x:v>
      </x:c>
      <x:c r="T46" s="30">
        <x:f t="shared" si="12"/>
        <x:v>100</x:v>
      </x:c>
      <x:c r="U46" s="32">
        <x:f t="shared" si="22"/>
        <x:v>1</x:v>
      </x:c>
      <x:c r="V46" s="31">
        <x:f t="shared" si="13"/>
        <x:v>0.02</x:v>
      </x:c>
      <x:c r="W46" s="31">
        <x:f t="shared" si="14"/>
        <x:v>90</x:v>
      </x:c>
      <x:c r="X46" s="32">
        <x:f t="shared" si="15"/>
        <x:v>0.2</x:v>
      </x:c>
      <x:c r="Y46" s="30">
        <x:f t="shared" si="16"/>
        <x:v>1</x:v>
      </x:c>
      <x:c r="Z46" s="33">
        <x:f t="shared" si="17"/>
        <x:v>0.96</x:v>
      </x:c>
      <x:c r="AA46" s="31">
        <x:f t="shared" si="18"/>
        <x:v>7.2460800000000001</x:v>
      </x:c>
      <x:c r="AB46" s="32">
        <x:f t="shared" si="19"/>
        <x:v>0.120768</x:v>
      </x:c>
      <x:c r="AC46" s="31">
        <x:f t="shared" si="20"/>
        <x:v>0.5</x:v>
      </x:c>
      <x:c r="AD46" s="30">
        <x:f t="shared" si="21"/>
        <x:v>0.13328000000000001</x:v>
      </x:c>
      <x:c r="AE46" s="31">
        <x:f t="shared" si="9"/>
        <x:v>7.3793600000000001</x:v>
      </x:c>
    </x:row>
    <x:row r="47" spans="2:31" x14ac:dyDescent="0.35">
      <x:c r="B47" s="27">
        <x:f t="shared" si="23"/>
        <x:v>44586</x:v>
      </x:c>
      <x:c r="C47" s="22" t="str">
        <x:f>IF($C$4="London",Assumptions!C56,Assumptions!E56)</x:f>
        <x:v>1422</x:v>
      </x:c>
      <x:c r="D47" s="22" t="str">
        <x:f>IF($C$4="London",Assumptions!D56,Assumptions!F56)</x:f>
        <x:v>0050</x:v>
      </x:c>
      <x:c r="F47" s="29">
        <x:v>44768</x:v>
      </x:c>
      <x:c r="G47" s="30">
        <x:f t="shared" si="3"/>
        <x:v>7</x:v>
      </x:c>
      <x:c r="H47" s="31" t="str">
        <x:v>1235</x:v>
      </x:c>
      <x:c r="I47" s="31" t="str">
        <x:v>0226</x:v>
      </x:c>
      <x:c r="J47" s="30">
        <x:f t="shared" si="4"/>
        <x:v>12</x:v>
      </x:c>
      <x:c r="K47" s="30">
        <x:f t="shared" si="5"/>
        <x:v>35</x:v>
      </x:c>
      <x:c r="L47" s="30">
        <x:f t="shared" si="6"/>
        <x:v>2</x:v>
      </x:c>
      <x:c r="M47" s="30">
        <x:f t="shared" si="7"/>
        <x:v>26</x:v>
      </x:c>
      <x:c r="N47" s="30">
        <x:f t="shared" si="10"/>
        <x:v>26</x:v>
      </x:c>
      <x:c r="O47" s="30">
        <x:f t="shared" si="8"/>
        <x:v>13.85</x:v>
      </x:c>
      <x:c r="P47" s="30" t="str" cm="1">
        <x:f t="array" ref="P47">INDEX($C$12:$N$12,G47)</x:f>
        <x:v>1.9″</x:v>
      </x:c>
      <x:c r="Q47" s="30" t="str" cm="1">
        <x:f t="array" ref="Q47">INDEX($C$11:$N$11,G47)</x:f>
        <x:v>100°F</x:v>
      </x:c>
      <x:c r="R47" s="30" cm="1">
        <x:f t="array" ref="R47">INDEX($C$13:$N$13,G47)</x:f>
        <x:v>31</x:v>
      </x:c>
      <x:c r="S47" s="30">
        <x:f t="shared" si="11"/>
        <x:v>6.1290322580645158E-2</x:v>
      </x:c>
      <x:c r="T47" s="30">
        <x:f t="shared" si="12"/>
        <x:v>100</x:v>
      </x:c>
      <x:c r="U47" s="32">
        <x:f t="shared" si="22"/>
        <x:v>1</x:v>
      </x:c>
      <x:c r="V47" s="31">
        <x:f t="shared" si="13"/>
        <x:v>0.02</x:v>
      </x:c>
      <x:c r="W47" s="31">
        <x:f t="shared" si="14"/>
        <x:v>90</x:v>
      </x:c>
      <x:c r="X47" s="32">
        <x:f t="shared" si="15"/>
        <x:v>0.2</x:v>
      </x:c>
      <x:c r="Y47" s="30">
        <x:f t="shared" si="16"/>
        <x:v>1</x:v>
      </x:c>
      <x:c r="Z47" s="33">
        <x:f t="shared" si="17"/>
        <x:v>0.96</x:v>
      </x:c>
      <x:c r="AA47" s="31">
        <x:f t="shared" si="18"/>
        <x:v>7.3793600000000001</x:v>
      </x:c>
      <x:c r="AB47" s="32">
        <x:f t="shared" si="19"/>
        <x:v>0.12298933333333334</x:v>
      </x:c>
      <x:c r="AC47" s="31">
        <x:f t="shared" si="20"/>
        <x:v>0.5</x:v>
      </x:c>
      <x:c r="AD47" s="30">
        <x:f t="shared" si="21"/>
        <x:v>0.13295999999999999</x:v>
      </x:c>
      <x:c r="AE47" s="31">
        <x:f t="shared" si="9"/>
        <x:v>7.5123199999999999</x:v>
      </x:c>
    </x:row>
    <x:row r="48" spans="2:31" x14ac:dyDescent="0.35">
      <x:c r="B48" s="27">
        <x:f t="shared" si="23"/>
        <x:v>44587</x:v>
      </x:c>
      <x:c r="C48" s="22" t="str">
        <x:f>IF($C$4="London",Assumptions!C57,Assumptions!E57)</x:f>
        <x:v>1421</x:v>
      </x:c>
      <x:c r="D48" s="22" t="str">
        <x:f>IF($C$4="London",Assumptions!D57,Assumptions!F57)</x:f>
        <x:v>0051</x:v>
      </x:c>
      <x:c r="F48" s="29">
        <x:v>44769</x:v>
      </x:c>
      <x:c r="G48" s="30">
        <x:f t="shared" si="3"/>
        <x:v>7</x:v>
      </x:c>
      <x:c r="H48" s="31" t="str">
        <x:v>1236</x:v>
      </x:c>
      <x:c r="I48" s="31" t="str">
        <x:v>0226</x:v>
      </x:c>
      <x:c r="J48" s="30">
        <x:f t="shared" si="4"/>
        <x:v>12</x:v>
      </x:c>
      <x:c r="K48" s="30">
        <x:f t="shared" si="5"/>
        <x:v>36</x:v>
      </x:c>
      <x:c r="L48" s="30">
        <x:f t="shared" si="6"/>
        <x:v>2</x:v>
      </x:c>
      <x:c r="M48" s="30">
        <x:f t="shared" si="7"/>
        <x:v>26</x:v>
      </x:c>
      <x:c r="N48" s="30">
        <x:f t="shared" si="10"/>
        <x:v>26</x:v>
      </x:c>
      <x:c r="O48" s="30">
        <x:f t="shared" si="8"/>
        <x:v>13.833333333333334</x:v>
      </x:c>
      <x:c r="P48" s="30" t="str" cm="1">
        <x:f t="array" ref="P48">INDEX($C$12:$N$12,G48)</x:f>
        <x:v>1.9″</x:v>
      </x:c>
      <x:c r="Q48" s="30" t="str" cm="1">
        <x:f t="array" ref="Q48">INDEX($C$11:$N$11,G48)</x:f>
        <x:v>100°F</x:v>
      </x:c>
      <x:c r="R48" s="30" cm="1">
        <x:f t="array" ref="R48">INDEX($C$13:$N$13,G48)</x:f>
        <x:v>31</x:v>
      </x:c>
      <x:c r="S48" s="30">
        <x:f t="shared" si="11"/>
        <x:v>6.1290322580645158E-2</x:v>
      </x:c>
      <x:c r="T48" s="30">
        <x:f t="shared" si="12"/>
        <x:v>100</x:v>
      </x:c>
      <x:c r="U48" s="32">
        <x:f t="shared" si="22"/>
        <x:v>1</x:v>
      </x:c>
      <x:c r="V48" s="31">
        <x:f t="shared" si="13"/>
        <x:v>0.02</x:v>
      </x:c>
      <x:c r="W48" s="31">
        <x:f t="shared" si="14"/>
        <x:v>90</x:v>
      </x:c>
      <x:c r="X48" s="32">
        <x:f t="shared" si="15"/>
        <x:v>0.2</x:v>
      </x:c>
      <x:c r="Y48" s="30">
        <x:f t="shared" si="16"/>
        <x:v>1</x:v>
      </x:c>
      <x:c r="Z48" s="33">
        <x:f t="shared" si="17"/>
        <x:v>0.96</x:v>
      </x:c>
      <x:c r="AA48" s="31">
        <x:f t="shared" si="18"/>
        <x:v>7.5123199999999999</x:v>
      </x:c>
      <x:c r="AB48" s="32">
        <x:f t="shared" si="19"/>
        <x:v>0.12520533333333334</x:v>
      </x:c>
      <x:c r="AC48" s="31">
        <x:f t="shared" si="20"/>
        <x:v>0.5</x:v>
      </x:c>
      <x:c r="AD48" s="30">
        <x:f t="shared" si="21"/>
        <x:v>0.1328</x:v>
      </x:c>
      <x:c r="AE48" s="31">
        <x:f t="shared" si="9"/>
        <x:v>7.6451199999999995</x:v>
      </x:c>
    </x:row>
    <x:row r="49" spans="2:31" x14ac:dyDescent="0.35">
      <x:c r="B49" s="27">
        <x:f t="shared" si="23"/>
        <x:v>44588</x:v>
      </x:c>
      <x:c r="C49" s="22" t="str">
        <x:f>IF($C$4="London",Assumptions!C58,Assumptions!E58)</x:f>
        <x:v>1421</x:v>
      </x:c>
      <x:c r="D49" s="22" t="str">
        <x:f>IF($C$4="London",Assumptions!D58,Assumptions!F58)</x:f>
        <x:v>0052</x:v>
      </x:c>
      <x:c r="F49" s="29">
        <x:v>44770</x:v>
      </x:c>
      <x:c r="G49" s="30">
        <x:f t="shared" si="3"/>
        <x:v>7</x:v>
      </x:c>
      <x:c r="H49" s="31" t="str">
        <x:v>1236</x:v>
      </x:c>
      <x:c r="I49" s="31" t="str">
        <x:v>0225</x:v>
      </x:c>
      <x:c r="J49" s="30">
        <x:f t="shared" si="4"/>
        <x:v>12</x:v>
      </x:c>
      <x:c r="K49" s="30">
        <x:f t="shared" si="5"/>
        <x:v>36</x:v>
      </x:c>
      <x:c r="L49" s="30">
        <x:f t="shared" si="6"/>
        <x:v>2</x:v>
      </x:c>
      <x:c r="M49" s="30">
        <x:f t="shared" si="7"/>
        <x:v>25</x:v>
      </x:c>
      <x:c r="N49" s="30">
        <x:f t="shared" si="10"/>
        <x:v>26</x:v>
      </x:c>
      <x:c r="O49" s="30">
        <x:f t="shared" si="8"/>
        <x:v>13.816666666666666</x:v>
      </x:c>
      <x:c r="P49" s="30" t="str" cm="1">
        <x:f t="array" ref="P49">INDEX($C$12:$N$12,G49)</x:f>
        <x:v>1.9″</x:v>
      </x:c>
      <x:c r="Q49" s="30" t="str" cm="1">
        <x:f t="array" ref="Q49">INDEX($C$11:$N$11,G49)</x:f>
        <x:v>100°F</x:v>
      </x:c>
      <x:c r="R49" s="30" cm="1">
        <x:f t="array" ref="R49">INDEX($C$13:$N$13,G49)</x:f>
        <x:v>31</x:v>
      </x:c>
      <x:c r="S49" s="30">
        <x:f t="shared" si="11"/>
        <x:v>6.1290322580645158E-2</x:v>
      </x:c>
      <x:c r="T49" s="30">
        <x:f t="shared" si="12"/>
        <x:v>100</x:v>
      </x:c>
      <x:c r="U49" s="32">
        <x:f t="shared" si="22"/>
        <x:v>1</x:v>
      </x:c>
      <x:c r="V49" s="31">
        <x:f t="shared" si="13"/>
        <x:v>0.02</x:v>
      </x:c>
      <x:c r="W49" s="31">
        <x:f t="shared" si="14"/>
        <x:v>90</x:v>
      </x:c>
      <x:c r="X49" s="32">
        <x:f t="shared" si="15"/>
        <x:v>0.2</x:v>
      </x:c>
      <x:c r="Y49" s="30">
        <x:f t="shared" si="16"/>
        <x:v>1</x:v>
      </x:c>
      <x:c r="Z49" s="33">
        <x:f t="shared" si="17"/>
        <x:v>0.96</x:v>
      </x:c>
      <x:c r="AA49" s="31">
        <x:f t="shared" si="18"/>
        <x:v>7.6451199999999995</x:v>
      </x:c>
      <x:c r="AB49" s="32">
        <x:f t="shared" si="19"/>
        <x:v>0.12741866666666665</x:v>
      </x:c>
      <x:c r="AC49" s="31">
        <x:f t="shared" si="20"/>
        <x:v>0.5</x:v>
      </x:c>
      <x:c r="AD49" s="30">
        <x:f t="shared" si="21"/>
        <x:v>0.13263999999999998</x:v>
      </x:c>
      <x:c r="AE49" s="31">
        <x:f t="shared" si="9"/>
        <x:v>7.7777599999999998</x:v>
      </x:c>
    </x:row>
    <x:row r="50" spans="2:31" x14ac:dyDescent="0.35">
      <x:c r="B50" s="27">
        <x:f t="shared" si="23"/>
        <x:v>44589</x:v>
      </x:c>
      <x:c r="C50" s="22" t="str">
        <x:f>IF($C$4="London",Assumptions!C59,Assumptions!E59)</x:f>
        <x:v>1420</x:v>
      </x:c>
      <x:c r="D50" s="22" t="str">
        <x:f>IF($C$4="London",Assumptions!D59,Assumptions!F59)</x:f>
        <x:v>0053</x:v>
      </x:c>
      <x:c r="F50" s="29">
        <x:v>44771</x:v>
      </x:c>
      <x:c r="G50" s="30">
        <x:f t="shared" si="3"/>
        <x:v>7</x:v>
      </x:c>
      <x:c r="H50" s="31" t="str">
        <x:v>1237</x:v>
      </x:c>
      <x:c r="I50" s="31" t="str">
        <x:v>0224</x:v>
      </x:c>
      <x:c r="J50" s="30">
        <x:f t="shared" si="4"/>
        <x:v>12</x:v>
      </x:c>
      <x:c r="K50" s="30">
        <x:f t="shared" si="5"/>
        <x:v>37</x:v>
      </x:c>
      <x:c r="L50" s="30">
        <x:f t="shared" si="6"/>
        <x:v>2</x:v>
      </x:c>
      <x:c r="M50" s="30">
        <x:f t="shared" si="7"/>
        <x:v>24</x:v>
      </x:c>
      <x:c r="N50" s="30">
        <x:f t="shared" si="10"/>
        <x:v>26</x:v>
      </x:c>
      <x:c r="O50" s="30">
        <x:f t="shared" si="8"/>
        <x:v>13.783333333333333</x:v>
      </x:c>
      <x:c r="P50" s="30" t="str" cm="1">
        <x:f t="array" ref="P50">INDEX($C$12:$N$12,G50)</x:f>
        <x:v>1.9″</x:v>
      </x:c>
      <x:c r="Q50" s="30" t="str" cm="1">
        <x:f t="array" ref="Q50">INDEX($C$11:$N$11,G50)</x:f>
        <x:v>100°F</x:v>
      </x:c>
      <x:c r="R50" s="30" cm="1">
        <x:f t="array" ref="R50">INDEX($C$13:$N$13,G50)</x:f>
        <x:v>31</x:v>
      </x:c>
      <x:c r="S50" s="30">
        <x:f t="shared" si="11"/>
        <x:v>6.1290322580645158E-2</x:v>
      </x:c>
      <x:c r="T50" s="30">
        <x:f t="shared" si="12"/>
        <x:v>100</x:v>
      </x:c>
      <x:c r="U50" s="32">
        <x:f t="shared" si="22"/>
        <x:v>1</x:v>
      </x:c>
      <x:c r="V50" s="31">
        <x:f t="shared" si="13"/>
        <x:v>0.02</x:v>
      </x:c>
      <x:c r="W50" s="31">
        <x:f t="shared" si="14"/>
        <x:v>90</x:v>
      </x:c>
      <x:c r="X50" s="32">
        <x:f t="shared" si="15"/>
        <x:v>0.2</x:v>
      </x:c>
      <x:c r="Y50" s="30">
        <x:f t="shared" si="16"/>
        <x:v>1</x:v>
      </x:c>
      <x:c r="Z50" s="33">
        <x:f t="shared" si="17"/>
        <x:v>0.96</x:v>
      </x:c>
      <x:c r="AA50" s="31">
        <x:f t="shared" si="18"/>
        <x:v>7.7777599999999998</x:v>
      </x:c>
      <x:c r="AB50" s="32">
        <x:f t="shared" si="19"/>
        <x:v>0.12962933333333332</x:v>
      </x:c>
      <x:c r="AC50" s="31">
        <x:f t="shared" si="20"/>
        <x:v>0.5</x:v>
      </x:c>
      <x:c r="AD50" s="30">
        <x:f t="shared" si="21"/>
        <x:v>0.13231999999999999</x:v>
      </x:c>
      <x:c r="AE50" s="31">
        <x:f t="shared" si="9"/>
        <x:v>7.9100799999999998</x:v>
      </x:c>
    </x:row>
    <x:row r="51" spans="2:31" x14ac:dyDescent="0.35">
      <x:c r="B51" s="27">
        <x:f t="shared" si="23"/>
        <x:v>44590</x:v>
      </x:c>
      <x:c r="C51" s="22" t="str">
        <x:f>IF($C$4="London",Assumptions!C60,Assumptions!E60)</x:f>
        <x:v>1420</x:v>
      </x:c>
      <x:c r="D51" s="22" t="str">
        <x:f>IF($C$4="London",Assumptions!D60,Assumptions!F60)</x:f>
        <x:v>0054</x:v>
      </x:c>
      <x:c r="F51" s="29">
        <x:v>44772</x:v>
      </x:c>
      <x:c r="G51" s="30">
        <x:f t="shared" si="3"/>
        <x:v>7</x:v>
      </x:c>
      <x:c r="H51" s="31" t="str">
        <x:v>1238</x:v>
      </x:c>
      <x:c r="I51" s="31" t="str">
        <x:v>0223</x:v>
      </x:c>
      <x:c r="J51" s="30">
        <x:f t="shared" si="4"/>
        <x:v>12</x:v>
      </x:c>
      <x:c r="K51" s="30">
        <x:f t="shared" si="5"/>
        <x:v>38</x:v>
      </x:c>
      <x:c r="L51" s="30">
        <x:f t="shared" si="6"/>
        <x:v>2</x:v>
      </x:c>
      <x:c r="M51" s="30">
        <x:f t="shared" si="7"/>
        <x:v>23</x:v>
      </x:c>
      <x:c r="N51" s="30">
        <x:f t="shared" si="10"/>
        <x:v>26</x:v>
      </x:c>
      <x:c r="O51" s="30">
        <x:f t="shared" si="8"/>
        <x:v>13.75</x:v>
      </x:c>
      <x:c r="P51" s="30" t="str" cm="1">
        <x:f t="array" ref="P51">INDEX($C$12:$N$12,G51)</x:f>
        <x:v>1.9″</x:v>
      </x:c>
      <x:c r="Q51" s="30" t="str" cm="1">
        <x:f t="array" ref="Q51">INDEX($C$11:$N$11,G51)</x:f>
        <x:v>100°F</x:v>
      </x:c>
      <x:c r="R51" s="30" cm="1">
        <x:f t="array" ref="R51">INDEX($C$13:$N$13,G51)</x:f>
        <x:v>31</x:v>
      </x:c>
      <x:c r="S51" s="30">
        <x:f t="shared" si="11"/>
        <x:v>6.1290322580645158E-2</x:v>
      </x:c>
      <x:c r="T51" s="30">
        <x:f t="shared" si="12"/>
        <x:v>100</x:v>
      </x:c>
      <x:c r="U51" s="32">
        <x:f t="shared" si="22"/>
        <x:v>1</x:v>
      </x:c>
      <x:c r="V51" s="31">
        <x:f t="shared" si="13"/>
        <x:v>0.02</x:v>
      </x:c>
      <x:c r="W51" s="31">
        <x:f t="shared" si="14"/>
        <x:v>90</x:v>
      </x:c>
      <x:c r="X51" s="32">
        <x:f t="shared" si="15"/>
        <x:v>0.2</x:v>
      </x:c>
      <x:c r="Y51" s="30">
        <x:f t="shared" si="16"/>
        <x:v>1</x:v>
      </x:c>
      <x:c r="Z51" s="33">
        <x:f t="shared" si="17"/>
        <x:v>0.96</x:v>
      </x:c>
      <x:c r="AA51" s="31">
        <x:f t="shared" si="18"/>
        <x:v>7.9100799999999998</x:v>
      </x:c>
      <x:c r="AB51" s="32">
        <x:f t="shared" si="19"/>
        <x:v>0.13183466666666666</x:v>
      </x:c>
      <x:c r="AC51" s="31">
        <x:f t="shared" si="20"/>
        <x:v>0.5</x:v>
      </x:c>
      <x:c r="AD51" s="30">
        <x:f t="shared" si="21"/>
        <x:v>0.13200000000000001</x:v>
      </x:c>
      <x:c r="AE51" s="31">
        <x:f t="shared" si="9"/>
        <x:v>8.0420800000000003</x:v>
      </x:c>
    </x:row>
    <x:row r="52" spans="2:31" x14ac:dyDescent="0.35">
      <x:c r="B52" s="27">
        <x:f t="shared" si="23"/>
        <x:v>44591</x:v>
      </x:c>
      <x:c r="C52" s="22" t="str">
        <x:f>IF($C$4="London",Assumptions!C61,Assumptions!E61)</x:f>
        <x:v>1419</x:v>
      </x:c>
      <x:c r="D52" s="22" t="str">
        <x:f>IF($C$4="London",Assumptions!D61,Assumptions!F61)</x:f>
        <x:v>0055</x:v>
      </x:c>
      <x:c r="F52" s="29">
        <x:v>44773</x:v>
      </x:c>
      <x:c r="G52" s="30">
        <x:f t="shared" si="3"/>
        <x:v>7</x:v>
      </x:c>
      <x:c r="H52" s="31" t="str">
        <x:v>1238</x:v>
      </x:c>
      <x:c r="I52" s="31" t="str">
        <x:v>0223</x:v>
      </x:c>
      <x:c r="J52" s="30">
        <x:f t="shared" si="4"/>
        <x:v>12</x:v>
      </x:c>
      <x:c r="K52" s="30">
        <x:f t="shared" si="5"/>
        <x:v>38</x:v>
      </x:c>
      <x:c r="L52" s="30">
        <x:f t="shared" si="6"/>
        <x:v>2</x:v>
      </x:c>
      <x:c r="M52" s="30">
        <x:f t="shared" si="7"/>
        <x:v>23</x:v>
      </x:c>
      <x:c r="N52" s="30">
        <x:f t="shared" si="10"/>
        <x:v>26</x:v>
      </x:c>
      <x:c r="O52" s="30">
        <x:f t="shared" si="8"/>
        <x:v>13.75</x:v>
      </x:c>
      <x:c r="P52" s="30" t="str" cm="1">
        <x:f t="array" ref="P52">INDEX($C$12:$N$12,G52)</x:f>
        <x:v>1.9″</x:v>
      </x:c>
      <x:c r="Q52" s="30" t="str" cm="1">
        <x:f t="array" ref="Q52">INDEX($C$11:$N$11,G52)</x:f>
        <x:v>100°F</x:v>
      </x:c>
      <x:c r="R52" s="30" cm="1">
        <x:f t="array" ref="R52">INDEX($C$13:$N$13,G52)</x:f>
        <x:v>31</x:v>
      </x:c>
      <x:c r="S52" s="30">
        <x:f t="shared" si="11"/>
        <x:v>6.1290322580645158E-2</x:v>
      </x:c>
      <x:c r="T52" s="30">
        <x:f t="shared" si="12"/>
        <x:v>100</x:v>
      </x:c>
      <x:c r="U52" s="32">
        <x:f t="shared" si="22"/>
        <x:v>1</x:v>
      </x:c>
      <x:c r="V52" s="31">
        <x:f t="shared" si="13"/>
        <x:v>0.02</x:v>
      </x:c>
      <x:c r="W52" s="31">
        <x:f t="shared" si="14"/>
        <x:v>90</x:v>
      </x:c>
      <x:c r="X52" s="32">
        <x:f t="shared" si="15"/>
        <x:v>0.2</x:v>
      </x:c>
      <x:c r="Y52" s="30">
        <x:f t="shared" si="16"/>
        <x:v>1</x:v>
      </x:c>
      <x:c r="Z52" s="33">
        <x:f t="shared" si="17"/>
        <x:v>0.96</x:v>
      </x:c>
      <x:c r="AA52" s="31">
        <x:f t="shared" si="18"/>
        <x:v>8.0420800000000003</x:v>
      </x:c>
      <x:c r="AB52" s="32">
        <x:f t="shared" si="19"/>
        <x:v>0.13403466666666666</x:v>
      </x:c>
      <x:c r="AC52" s="31">
        <x:f t="shared" si="20"/>
        <x:v>0.5</x:v>
      </x:c>
      <x:c r="AD52" s="30">
        <x:f t="shared" si="21"/>
        <x:v>0.13200000000000001</x:v>
      </x:c>
      <x:c r="AE52" s="31">
        <x:f t="shared" si="9"/>
        <x:v>8.17408</x:v>
      </x:c>
    </x:row>
    <x:row r="53" spans="2:31" x14ac:dyDescent="0.35">
      <x:c r="B53" s="27">
        <x:f t="shared" si="23"/>
        <x:v>44592</x:v>
      </x:c>
      <x:c r="C53" s="22" t="str">
        <x:f>IF($C$4="London",Assumptions!C62,Assumptions!E62)</x:f>
        <x:v>1418</x:v>
      </x:c>
      <x:c r="D53" s="22" t="str">
        <x:f>IF($C$4="London",Assumptions!D62,Assumptions!F62)</x:f>
        <x:v>0056</x:v>
      </x:c>
      <x:c r="F53" s="29">
        <x:v>44774</x:v>
      </x:c>
      <x:c r="G53" s="30">
        <x:f t="shared" si="3"/>
        <x:v>8</x:v>
      </x:c>
      <x:c r="H53" s="31" t="str">
        <x:v>1239</x:v>
      </x:c>
      <x:c r="I53" s="31" t="str">
        <x:v>0222</x:v>
      </x:c>
      <x:c r="J53" s="30">
        <x:f t="shared" si="4"/>
        <x:v>12</x:v>
      </x:c>
      <x:c r="K53" s="30">
        <x:f t="shared" si="5"/>
        <x:v>39</x:v>
      </x:c>
      <x:c r="L53" s="30">
        <x:f t="shared" si="6"/>
        <x:v>2</x:v>
      </x:c>
      <x:c r="M53" s="30">
        <x:f t="shared" si="7"/>
        <x:v>22</x:v>
      </x:c>
      <x:c r="N53" s="30">
        <x:f t="shared" si="10"/>
        <x:v>26</x:v>
      </x:c>
      <x:c r="O53" s="30">
        <x:f t="shared" si="8"/>
        <x:v>13.716666666666667</x:v>
      </x:c>
      <x:c r="P53" s="30" t="str" cm="1">
        <x:f t="array" ref="P53">INDEX($C$12:$N$12,G53)</x:f>
        <x:v>2.0″</x:v>
      </x:c>
      <x:c r="Q53" s="30" t="str" cm="1">
        <x:f t="array" ref="Q53">INDEX($C$11:$N$11,G53)</x:f>
        <x:v>97°F</x:v>
      </x:c>
      <x:c r="R53" s="30" cm="1">
        <x:f t="array" ref="R53">INDEX($C$13:$N$13,G53)</x:f>
        <x:v>31</x:v>
      </x:c>
      <x:c r="S53" s="30">
        <x:f t="shared" si="11"/>
        <x:v>6.4516129032258063E-2</x:v>
      </x:c>
      <x:c r="T53" s="30">
        <x:f t="shared" si="12"/>
        <x:v>97</x:v>
      </x:c>
      <x:c r="U53" s="32">
        <x:f t="shared" si="22"/>
        <x:v>1</x:v>
      </x:c>
      <x:c r="V53" s="31">
        <x:f t="shared" si="13"/>
        <x:v>0.02</x:v>
      </x:c>
      <x:c r="W53" s="31">
        <x:f t="shared" si="14"/>
        <x:v>90</x:v>
      </x:c>
      <x:c r="X53" s="32">
        <x:f t="shared" si="15"/>
        <x:v>0.2</x:v>
      </x:c>
      <x:c r="Y53" s="30">
        <x:f t="shared" si="16"/>
        <x:v>1</x:v>
      </x:c>
      <x:c r="Z53" s="33">
        <x:f t="shared" si="17"/>
        <x:v>0.98040000000000005</x:v>
      </x:c>
      <x:c r="AA53" s="31">
        <x:f t="shared" si="18"/>
        <x:v>8.17408</x:v>
      </x:c>
      <x:c r="AB53" s="32">
        <x:f t="shared" si="19"/>
        <x:v>0.13623466666666667</x:v>
      </x:c>
      <x:c r="AC53" s="31">
        <x:f t="shared" si="20"/>
        <x:v>0.5</x:v>
      </x:c>
      <x:c r="AD53" s="30">
        <x:f t="shared" si="21"/>
        <x:v>0.13447819999999999</x:v>
      </x:c>
      <x:c r="AE53" s="31">
        <x:f t="shared" si="9"/>
        <x:v>8.3085582000000002</x:v>
      </x:c>
    </x:row>
    <x:row r="54" spans="2:31" x14ac:dyDescent="0.35">
      <x:c r="B54" s="27">
        <x:f t="shared" si="23"/>
        <x:v>44593</x:v>
      </x:c>
      <x:c r="C54" s="22" t="str">
        <x:f>IF($C$4="London",Assumptions!C63,Assumptions!E63)</x:f>
        <x:v>1418</x:v>
      </x:c>
      <x:c r="D54" s="22" t="str">
        <x:f>IF($C$4="London",Assumptions!D63,Assumptions!F63)</x:f>
        <x:v>0057</x:v>
      </x:c>
      <x:c r="F54" s="29">
        <x:v>44775</x:v>
      </x:c>
      <x:c r="G54" s="30">
        <x:f t="shared" ref="G54:G85" si="24">MONTH(F54)</x:f>
        <x:v>8</x:v>
      </x:c>
      <x:c r="H54" s="31" t="str">
        <x:v>1240</x:v>
      </x:c>
      <x:c r="I54" s="31" t="str">
        <x:v>0221</x:v>
      </x:c>
      <x:c r="J54" s="30">
        <x:f t="shared" ref="J54:J85" si="25">VALUE(LEFT(H54,2))</x:f>
        <x:v>12</x:v>
      </x:c>
      <x:c r="K54" s="30">
        <x:f t="shared" ref="K54:K85" si="26">VALUE(RIGHT(H54,2))</x:f>
        <x:v>40</x:v>
      </x:c>
      <x:c r="L54" s="30">
        <x:f t="shared" ref="L54:L85" si="27">VALUE(LEFT(I54,2))</x:f>
        <x:v>2</x:v>
      </x:c>
      <x:c r="M54" s="30">
        <x:f t="shared" ref="M54:M85" si="28">VALUE(RIGHT(I54,2))</x:f>
        <x:v>21</x:v>
      </x:c>
      <x:c r="N54" s="30">
        <x:f t="shared" si="10"/>
        <x:v>26</x:v>
      </x:c>
      <x:c r="O54" s="30">
        <x:f t="shared" ref="O54:O85" si="29">N54-J54+(M54-K54)/60</x:f>
        <x:v>13.683333333333334</x:v>
      </x:c>
      <x:c r="P54" s="30" t="str" cm="1">
        <x:f t="array" ref="P54">INDEX($C$12:$N$12,G54)</x:f>
        <x:v>2.0″</x:v>
      </x:c>
      <x:c r="Q54" s="30" t="str" cm="1">
        <x:f t="array" ref="Q54">INDEX($C$11:$N$11,G54)</x:f>
        <x:v>97°F</x:v>
      </x:c>
      <x:c r="R54" s="30" cm="1">
        <x:f t="array" ref="R54">INDEX($C$13:$N$13,G54)</x:f>
        <x:v>31</x:v>
      </x:c>
      <x:c r="S54" s="30">
        <x:f t="shared" si="11"/>
        <x:v>6.4516129032258063E-2</x:v>
      </x:c>
      <x:c r="T54" s="30">
        <x:f t="shared" si="12"/>
        <x:v>97</x:v>
      </x:c>
      <x:c r="U54" s="32">
        <x:f t="shared" si="22"/>
        <x:v>1</x:v>
      </x:c>
      <x:c r="V54" s="31">
        <x:f t="shared" si="13"/>
        <x:v>0.02</x:v>
      </x:c>
      <x:c r="W54" s="31">
        <x:f t="shared" si="14"/>
        <x:v>90</x:v>
      </x:c>
      <x:c r="X54" s="32">
        <x:f t="shared" si="15"/>
        <x:v>0.2</x:v>
      </x:c>
      <x:c r="Y54" s="30">
        <x:f t="shared" si="16"/>
        <x:v>1</x:v>
      </x:c>
      <x:c r="Z54" s="33">
        <x:f t="shared" si="17"/>
        <x:v>0.98040000000000005</x:v>
      </x:c>
      <x:c r="AA54" s="31">
        <x:f t="shared" si="18"/>
        <x:v>8.3085582000000002</x:v>
      </x:c>
      <x:c r="AB54" s="32">
        <x:f t="shared" si="19"/>
        <x:v>0.13847597</x:v>
      </x:c>
      <x:c r="AC54" s="31">
        <x:f t="shared" si="20"/>
        <x:v>0.5</x:v>
      </x:c>
      <x:c r="AD54" s="30">
        <x:f t="shared" si="21"/>
        <x:v>0.1341514</x:v>
      </x:c>
      <x:c r="AE54" s="31">
        <x:f t="shared" ref="AE54:AE85" si="30">AA54+AD54</x:f>
        <x:v>8.4427096000000006</x:v>
      </x:c>
    </x:row>
    <x:row r="55" spans="2:31" x14ac:dyDescent="0.35">
      <x:c r="B55" s="27">
        <x:f t="shared" si="23"/>
        <x:v>44594</x:v>
      </x:c>
      <x:c r="C55" s="22" t="str">
        <x:f>IF($C$4="London",Assumptions!C64,Assumptions!E64)</x:f>
        <x:v>1417</x:v>
      </x:c>
      <x:c r="D55" s="22" t="str">
        <x:f>IF($C$4="London",Assumptions!D64,Assumptions!F64)</x:f>
        <x:v>0058</x:v>
      </x:c>
      <x:c r="F55" s="29">
        <x:v>44776</x:v>
      </x:c>
      <x:c r="G55" s="30">
        <x:f t="shared" si="24"/>
        <x:v>8</x:v>
      </x:c>
      <x:c r="H55" s="31" t="str">
        <x:v>1240</x:v>
      </x:c>
      <x:c r="I55" s="31" t="str">
        <x:v>0220</x:v>
      </x:c>
      <x:c r="J55" s="30">
        <x:f t="shared" si="25"/>
        <x:v>12</x:v>
      </x:c>
      <x:c r="K55" s="30">
        <x:f t="shared" si="26"/>
        <x:v>40</x:v>
      </x:c>
      <x:c r="L55" s="30">
        <x:f t="shared" si="27"/>
        <x:v>2</x:v>
      </x:c>
      <x:c r="M55" s="30">
        <x:f t="shared" si="28"/>
        <x:v>20</x:v>
      </x:c>
      <x:c r="N55" s="30">
        <x:f t="shared" si="10"/>
        <x:v>26</x:v>
      </x:c>
      <x:c r="O55" s="30">
        <x:f t="shared" si="29"/>
        <x:v>13.666666666666666</x:v>
      </x:c>
      <x:c r="P55" s="30" t="str" cm="1">
        <x:f t="array" ref="P55">INDEX($C$12:$N$12,G55)</x:f>
        <x:v>2.0″</x:v>
      </x:c>
      <x:c r="Q55" s="30" t="str" cm="1">
        <x:f t="array" ref="Q55">INDEX($C$11:$N$11,G55)</x:f>
        <x:v>97°F</x:v>
      </x:c>
      <x:c r="R55" s="30" cm="1">
        <x:f t="array" ref="R55">INDEX($C$13:$N$13,G55)</x:f>
        <x:v>31</x:v>
      </x:c>
      <x:c r="S55" s="30">
        <x:f t="shared" si="11"/>
        <x:v>6.4516129032258063E-2</x:v>
      </x:c>
      <x:c r="T55" s="30">
        <x:f t="shared" si="12"/>
        <x:v>97</x:v>
      </x:c>
      <x:c r="U55" s="32">
        <x:f t="shared" si="22"/>
        <x:v>1</x:v>
      </x:c>
      <x:c r="V55" s="31">
        <x:f t="shared" si="13"/>
        <x:v>0.02</x:v>
      </x:c>
      <x:c r="W55" s="31">
        <x:f t="shared" si="14"/>
        <x:v>90</x:v>
      </x:c>
      <x:c r="X55" s="32">
        <x:f t="shared" si="15"/>
        <x:v>0.2</x:v>
      </x:c>
      <x:c r="Y55" s="30">
        <x:f t="shared" si="16"/>
        <x:v>1</x:v>
      </x:c>
      <x:c r="Z55" s="33">
        <x:f t="shared" si="17"/>
        <x:v>0.98040000000000005</x:v>
      </x:c>
      <x:c r="AA55" s="31">
        <x:f t="shared" ref="AA55:AA86" si="31">AE54</x:f>
        <x:v>8.4427096000000006</x:v>
      </x:c>
      <x:c r="AB55" s="32">
        <x:f t="shared" si="19"/>
        <x:v>0.14071182666666668</x:v>
      </x:c>
      <x:c r="AC55" s="31">
        <x:f t="shared" si="20"/>
        <x:v>0.5</x:v>
      </x:c>
      <x:c r="AD55" s="30">
        <x:f t="shared" si="21"/>
        <x:v>0.133988</x:v>
      </x:c>
      <x:c r="AE55" s="31">
        <x:f t="shared" si="30"/>
        <x:v>8.576697600000001</x:v>
      </x:c>
    </x:row>
    <x:row r="56" spans="2:31" x14ac:dyDescent="0.35">
      <x:c r="B56" s="27">
        <x:f t="shared" si="23"/>
        <x:v>44595</x:v>
      </x:c>
      <x:c r="C56" s="22" t="str">
        <x:f>IF($C$4="London",Assumptions!C65,Assumptions!E65)</x:f>
        <x:v>1416</x:v>
      </x:c>
      <x:c r="D56" s="22" t="str">
        <x:f>IF($C$4="London",Assumptions!D65,Assumptions!F65)</x:f>
        <x:v>0058</x:v>
      </x:c>
      <x:c r="F56" s="29">
        <x:v>44777</x:v>
      </x:c>
      <x:c r="G56" s="30">
        <x:f t="shared" si="24"/>
        <x:v>8</x:v>
      </x:c>
      <x:c r="H56" s="31" t="str">
        <x:v>1241</x:v>
      </x:c>
      <x:c r="I56" s="31" t="str">
        <x:v>0219</x:v>
      </x:c>
      <x:c r="J56" s="30">
        <x:f t="shared" si="25"/>
        <x:v>12</x:v>
      </x:c>
      <x:c r="K56" s="30">
        <x:f t="shared" si="26"/>
        <x:v>41</x:v>
      </x:c>
      <x:c r="L56" s="30">
        <x:f t="shared" si="27"/>
        <x:v>2</x:v>
      </x:c>
      <x:c r="M56" s="30">
        <x:f t="shared" si="28"/>
        <x:v>19</x:v>
      </x:c>
      <x:c r="N56" s="30">
        <x:f t="shared" si="10"/>
        <x:v>26</x:v>
      </x:c>
      <x:c r="O56" s="30">
        <x:f t="shared" si="29"/>
        <x:v>13.633333333333333</x:v>
      </x:c>
      <x:c r="P56" s="30" t="str" cm="1">
        <x:f t="array" ref="P56">INDEX($C$12:$N$12,G56)</x:f>
        <x:v>2.0″</x:v>
      </x:c>
      <x:c r="Q56" s="30" t="str" cm="1">
        <x:f t="array" ref="Q56">INDEX($C$11:$N$11,G56)</x:f>
        <x:v>97°F</x:v>
      </x:c>
      <x:c r="R56" s="30" cm="1">
        <x:f t="array" ref="R56">INDEX($C$13:$N$13,G56)</x:f>
        <x:v>31</x:v>
      </x:c>
      <x:c r="S56" s="30">
        <x:f t="shared" si="11"/>
        <x:v>6.4516129032258063E-2</x:v>
      </x:c>
      <x:c r="T56" s="30">
        <x:f t="shared" si="12"/>
        <x:v>97</x:v>
      </x:c>
      <x:c r="U56" s="32">
        <x:f t="shared" si="22"/>
        <x:v>1</x:v>
      </x:c>
      <x:c r="V56" s="31">
        <x:f t="shared" si="13"/>
        <x:v>0.02</x:v>
      </x:c>
      <x:c r="W56" s="31">
        <x:f t="shared" si="14"/>
        <x:v>90</x:v>
      </x:c>
      <x:c r="X56" s="32">
        <x:f t="shared" si="15"/>
        <x:v>0.2</x:v>
      </x:c>
      <x:c r="Y56" s="30">
        <x:f t="shared" si="16"/>
        <x:v>1</x:v>
      </x:c>
      <x:c r="Z56" s="33">
        <x:f t="shared" si="17"/>
        <x:v>0.98040000000000005</x:v>
      </x:c>
      <x:c r="AA56" s="31">
        <x:f t="shared" si="31"/>
        <x:v>8.576697600000001</x:v>
      </x:c>
      <x:c r="AB56" s="32">
        <x:f t="shared" si="19"/>
        <x:v>0.14294496000000001</x:v>
      </x:c>
      <x:c r="AC56" s="31">
        <x:f t="shared" si="20"/>
        <x:v>0.5</x:v>
      </x:c>
      <x:c r="AD56" s="30">
        <x:f t="shared" si="21"/>
        <x:v>0.13366120000000001</x:v>
      </x:c>
      <x:c r="AE56" s="31">
        <x:f t="shared" si="30"/>
        <x:v>8.7103588000000016</x:v>
      </x:c>
    </x:row>
    <x:row r="57" spans="2:31" x14ac:dyDescent="0.35">
      <x:c r="B57" s="27">
        <x:f t="shared" si="23"/>
        <x:v>44596</x:v>
      </x:c>
      <x:c r="C57" s="22" t="str">
        <x:f>IF($C$4="London",Assumptions!C66,Assumptions!E66)</x:f>
        <x:v>1416</x:v>
      </x:c>
      <x:c r="D57" s="22" t="str">
        <x:f>IF($C$4="London",Assumptions!D66,Assumptions!F66)</x:f>
        <x:v>0059</x:v>
      </x:c>
      <x:c r="F57" s="29">
        <x:v>44778</x:v>
      </x:c>
      <x:c r="G57" s="30">
        <x:f t="shared" si="24"/>
        <x:v>8</x:v>
      </x:c>
      <x:c r="H57" s="31" t="str">
        <x:v>1242</x:v>
      </x:c>
      <x:c r="I57" s="31" t="str">
        <x:v>0219</x:v>
      </x:c>
      <x:c r="J57" s="30">
        <x:f t="shared" si="25"/>
        <x:v>12</x:v>
      </x:c>
      <x:c r="K57" s="30">
        <x:f t="shared" si="26"/>
        <x:v>42</x:v>
      </x:c>
      <x:c r="L57" s="30">
        <x:f t="shared" si="27"/>
        <x:v>2</x:v>
      </x:c>
      <x:c r="M57" s="30">
        <x:f t="shared" si="28"/>
        <x:v>19</x:v>
      </x:c>
      <x:c r="N57" s="30">
        <x:f t="shared" si="10"/>
        <x:v>26</x:v>
      </x:c>
      <x:c r="O57" s="30">
        <x:f t="shared" si="29"/>
        <x:v>13.616666666666667</x:v>
      </x:c>
      <x:c r="P57" s="30" t="str" cm="1">
        <x:f t="array" ref="P57">INDEX($C$12:$N$12,G57)</x:f>
        <x:v>2.0″</x:v>
      </x:c>
      <x:c r="Q57" s="30" t="str" cm="1">
        <x:f t="array" ref="Q57">INDEX($C$11:$N$11,G57)</x:f>
        <x:v>97°F</x:v>
      </x:c>
      <x:c r="R57" s="30" cm="1">
        <x:f t="array" ref="R57">INDEX($C$13:$N$13,G57)</x:f>
        <x:v>31</x:v>
      </x:c>
      <x:c r="S57" s="30">
        <x:f t="shared" si="11"/>
        <x:v>6.4516129032258063E-2</x:v>
      </x:c>
      <x:c r="T57" s="30">
        <x:f t="shared" si="12"/>
        <x:v>97</x:v>
      </x:c>
      <x:c r="U57" s="32">
        <x:f t="shared" si="22"/>
        <x:v>1</x:v>
      </x:c>
      <x:c r="V57" s="31">
        <x:f t="shared" si="13"/>
        <x:v>0.02</x:v>
      </x:c>
      <x:c r="W57" s="31">
        <x:f t="shared" si="14"/>
        <x:v>90</x:v>
      </x:c>
      <x:c r="X57" s="32">
        <x:f t="shared" si="15"/>
        <x:v>0.2</x:v>
      </x:c>
      <x:c r="Y57" s="30">
        <x:f t="shared" si="16"/>
        <x:v>1</x:v>
      </x:c>
      <x:c r="Z57" s="33">
        <x:f t="shared" si="17"/>
        <x:v>0.98040000000000005</x:v>
      </x:c>
      <x:c r="AA57" s="31">
        <x:f t="shared" si="31"/>
        <x:v>8.7103588000000016</x:v>
      </x:c>
      <x:c r="AB57" s="32">
        <x:f t="shared" si="19"/>
        <x:v>0.14517264666666668</x:v>
      </x:c>
      <x:c r="AC57" s="31">
        <x:f t="shared" si="20"/>
        <x:v>0.5</x:v>
      </x:c>
      <x:c r="AD57" s="30">
        <x:f t="shared" si="21"/>
        <x:v>0.13349780000000003</x:v>
      </x:c>
      <x:c r="AE57" s="31">
        <x:f t="shared" si="30"/>
        <x:v>8.8438566000000023</x:v>
      </x:c>
    </x:row>
    <x:row r="58" spans="2:31" x14ac:dyDescent="0.35">
      <x:c r="B58" s="27">
        <x:f t="shared" si="23"/>
        <x:v>44597</x:v>
      </x:c>
      <x:c r="C58" s="22" t="str">
        <x:f>IF($C$4="London",Assumptions!C67,Assumptions!E67)</x:f>
        <x:v>1415</x:v>
      </x:c>
      <x:c r="D58" s="22" t="str">
        <x:f>IF($C$4="London",Assumptions!D67,Assumptions!F67)</x:f>
        <x:v>0100</x:v>
      </x:c>
      <x:c r="F58" s="29">
        <x:v>44779</x:v>
      </x:c>
      <x:c r="G58" s="30">
        <x:f t="shared" si="24"/>
        <x:v>8</x:v>
      </x:c>
      <x:c r="H58" s="31" t="str">
        <x:v>1242</x:v>
      </x:c>
      <x:c r="I58" s="31" t="str">
        <x:v>0218</x:v>
      </x:c>
      <x:c r="J58" s="30">
        <x:f t="shared" si="25"/>
        <x:v>12</x:v>
      </x:c>
      <x:c r="K58" s="30">
        <x:f t="shared" si="26"/>
        <x:v>42</x:v>
      </x:c>
      <x:c r="L58" s="30">
        <x:f t="shared" si="27"/>
        <x:v>2</x:v>
      </x:c>
      <x:c r="M58" s="30">
        <x:f t="shared" si="28"/>
        <x:v>18</x:v>
      </x:c>
      <x:c r="N58" s="30">
        <x:f t="shared" si="10"/>
        <x:v>26</x:v>
      </x:c>
      <x:c r="O58" s="30">
        <x:f t="shared" si="29"/>
        <x:v>13.6</x:v>
      </x:c>
      <x:c r="P58" s="30" t="str" cm="1">
        <x:f t="array" ref="P58">INDEX($C$12:$N$12,G58)</x:f>
        <x:v>2.0″</x:v>
      </x:c>
      <x:c r="Q58" s="30" t="str" cm="1">
        <x:f t="array" ref="Q58">INDEX($C$11:$N$11,G58)</x:f>
        <x:v>97°F</x:v>
      </x:c>
      <x:c r="R58" s="30" cm="1">
        <x:f t="array" ref="R58">INDEX($C$13:$N$13,G58)</x:f>
        <x:v>31</x:v>
      </x:c>
      <x:c r="S58" s="30">
        <x:f t="shared" si="11"/>
        <x:v>6.4516129032258063E-2</x:v>
      </x:c>
      <x:c r="T58" s="30">
        <x:f t="shared" si="12"/>
        <x:v>97</x:v>
      </x:c>
      <x:c r="U58" s="32">
        <x:f t="shared" si="22"/>
        <x:v>1</x:v>
      </x:c>
      <x:c r="V58" s="31">
        <x:f t="shared" si="13"/>
        <x:v>0.02</x:v>
      </x:c>
      <x:c r="W58" s="31">
        <x:f t="shared" si="14"/>
        <x:v>90</x:v>
      </x:c>
      <x:c r="X58" s="32">
        <x:f t="shared" si="15"/>
        <x:v>0.2</x:v>
      </x:c>
      <x:c r="Y58" s="30">
        <x:f t="shared" si="16"/>
        <x:v>1</x:v>
      </x:c>
      <x:c r="Z58" s="33">
        <x:f t="shared" si="17"/>
        <x:v>0.98040000000000005</x:v>
      </x:c>
      <x:c r="AA58" s="31">
        <x:f t="shared" si="31"/>
        <x:v>8.8438566000000023</x:v>
      </x:c>
      <x:c r="AB58" s="32">
        <x:f t="shared" si="19"/>
        <x:v>0.14739761000000004</x:v>
      </x:c>
      <x:c r="AC58" s="31">
        <x:f t="shared" si="20"/>
        <x:v>0.5</x:v>
      </x:c>
      <x:c r="AD58" s="30">
        <x:f t="shared" si="21"/>
        <x:v>0.13333440000000002</x:v>
      </x:c>
      <x:c r="AE58" s="31">
        <x:f t="shared" si="30"/>
        <x:v>8.977191000000003</x:v>
      </x:c>
    </x:row>
    <x:row r="59" spans="2:31" x14ac:dyDescent="0.35">
      <x:c r="B59" s="27">
        <x:f t="shared" si="23"/>
        <x:v>44598</x:v>
      </x:c>
      <x:c r="C59" s="22" t="str">
        <x:f>IF($C$4="London",Assumptions!C68,Assumptions!E68)</x:f>
        <x:v>1414</x:v>
      </x:c>
      <x:c r="D59" s="22" t="str">
        <x:f>IF($C$4="London",Assumptions!D68,Assumptions!F68)</x:f>
        <x:v>0101</x:v>
      </x:c>
      <x:c r="F59" s="29">
        <x:v>44780</x:v>
      </x:c>
      <x:c r="G59" s="30">
        <x:f t="shared" si="24"/>
        <x:v>8</x:v>
      </x:c>
      <x:c r="H59" s="31" t="str">
        <x:v>1243</x:v>
      </x:c>
      <x:c r="I59" s="31" t="str">
        <x:v>0217</x:v>
      </x:c>
      <x:c r="J59" s="30">
        <x:f t="shared" si="25"/>
        <x:v>12</x:v>
      </x:c>
      <x:c r="K59" s="30">
        <x:f t="shared" si="26"/>
        <x:v>43</x:v>
      </x:c>
      <x:c r="L59" s="30">
        <x:f t="shared" si="27"/>
        <x:v>2</x:v>
      </x:c>
      <x:c r="M59" s="30">
        <x:f t="shared" si="28"/>
        <x:v>17</x:v>
      </x:c>
      <x:c r="N59" s="30">
        <x:f t="shared" si="10"/>
        <x:v>26</x:v>
      </x:c>
      <x:c r="O59" s="30">
        <x:f t="shared" si="29"/>
        <x:v>13.566666666666666</x:v>
      </x:c>
      <x:c r="P59" s="30" t="str" cm="1">
        <x:f t="array" ref="P59">INDEX($C$12:$N$12,G59)</x:f>
        <x:v>2.0″</x:v>
      </x:c>
      <x:c r="Q59" s="30" t="str" cm="1">
        <x:f t="array" ref="Q59">INDEX($C$11:$N$11,G59)</x:f>
        <x:v>97°F</x:v>
      </x:c>
      <x:c r="R59" s="30" cm="1">
        <x:f t="array" ref="R59">INDEX($C$13:$N$13,G59)</x:f>
        <x:v>31</x:v>
      </x:c>
      <x:c r="S59" s="30">
        <x:f t="shared" si="11"/>
        <x:v>6.4516129032258063E-2</x:v>
      </x:c>
      <x:c r="T59" s="30">
        <x:f t="shared" si="12"/>
        <x:v>97</x:v>
      </x:c>
      <x:c r="U59" s="32">
        <x:f t="shared" si="22"/>
        <x:v>1</x:v>
      </x:c>
      <x:c r="V59" s="31">
        <x:f t="shared" si="13"/>
        <x:v>0.02</x:v>
      </x:c>
      <x:c r="W59" s="31">
        <x:f t="shared" si="14"/>
        <x:v>90</x:v>
      </x:c>
      <x:c r="X59" s="32">
        <x:f t="shared" si="15"/>
        <x:v>0.2</x:v>
      </x:c>
      <x:c r="Y59" s="30">
        <x:f t="shared" si="16"/>
        <x:v>1</x:v>
      </x:c>
      <x:c r="Z59" s="33">
        <x:f t="shared" si="17"/>
        <x:v>0.98040000000000005</x:v>
      </x:c>
      <x:c r="AA59" s="31">
        <x:f t="shared" si="31"/>
        <x:v>8.977191000000003</x:v>
      </x:c>
      <x:c r="AB59" s="32">
        <x:f t="shared" si="19"/>
        <x:v>0.14961985000000005</x:v>
      </x:c>
      <x:c r="AC59" s="31">
        <x:f t="shared" si="20"/>
        <x:v>0.5</x:v>
      </x:c>
      <x:c r="AD59" s="30">
        <x:f t="shared" si="21"/>
        <x:v>0.1330076</x:v>
      </x:c>
      <x:c r="AE59" s="31">
        <x:f t="shared" si="30"/>
        <x:v>9.1101986000000039</x:v>
      </x:c>
    </x:row>
    <x:row r="60" spans="2:31" x14ac:dyDescent="0.35">
      <x:c r="B60" s="27">
        <x:f t="shared" si="23"/>
        <x:v>44599</x:v>
      </x:c>
      <x:c r="C60" s="22" t="str">
        <x:f>IF($C$4="London",Assumptions!C69,Assumptions!E69)</x:f>
        <x:v>1413</x:v>
      </x:c>
      <x:c r="D60" s="22" t="str">
        <x:f>IF($C$4="London",Assumptions!D69,Assumptions!F69)</x:f>
        <x:v>0102</x:v>
      </x:c>
      <x:c r="F60" s="29">
        <x:v>44781</x:v>
      </x:c>
      <x:c r="G60" s="30">
        <x:f t="shared" si="24"/>
        <x:v>8</x:v>
      </x:c>
      <x:c r="H60" s="31" t="str">
        <x:v>1244</x:v>
      </x:c>
      <x:c r="I60" s="31" t="str">
        <x:v>0216</x:v>
      </x:c>
      <x:c r="J60" s="30">
        <x:f t="shared" si="25"/>
        <x:v>12</x:v>
      </x:c>
      <x:c r="K60" s="30">
        <x:f t="shared" si="26"/>
        <x:v>44</x:v>
      </x:c>
      <x:c r="L60" s="30">
        <x:f t="shared" si="27"/>
        <x:v>2</x:v>
      </x:c>
      <x:c r="M60" s="30">
        <x:f t="shared" si="28"/>
        <x:v>16</x:v>
      </x:c>
      <x:c r="N60" s="30">
        <x:f t="shared" si="10"/>
        <x:v>26</x:v>
      </x:c>
      <x:c r="O60" s="30">
        <x:f t="shared" si="29"/>
        <x:v>13.533333333333333</x:v>
      </x:c>
      <x:c r="P60" s="30" t="str" cm="1">
        <x:f t="array" ref="P60">INDEX($C$12:$N$12,G60)</x:f>
        <x:v>2.0″</x:v>
      </x:c>
      <x:c r="Q60" s="30" t="str" cm="1">
        <x:f t="array" ref="Q60">INDEX($C$11:$N$11,G60)</x:f>
        <x:v>97°F</x:v>
      </x:c>
      <x:c r="R60" s="30" cm="1">
        <x:f t="array" ref="R60">INDEX($C$13:$N$13,G60)</x:f>
        <x:v>31</x:v>
      </x:c>
      <x:c r="S60" s="30">
        <x:f t="shared" si="11"/>
        <x:v>6.4516129032258063E-2</x:v>
      </x:c>
      <x:c r="T60" s="30">
        <x:f t="shared" si="12"/>
        <x:v>97</x:v>
      </x:c>
      <x:c r="U60" s="32">
        <x:f t="shared" si="22"/>
        <x:v>1</x:v>
      </x:c>
      <x:c r="V60" s="31">
        <x:f t="shared" si="13"/>
        <x:v>0.02</x:v>
      </x:c>
      <x:c r="W60" s="31">
        <x:f t="shared" si="14"/>
        <x:v>90</x:v>
      </x:c>
      <x:c r="X60" s="32">
        <x:f t="shared" si="15"/>
        <x:v>0.2</x:v>
      </x:c>
      <x:c r="Y60" s="30">
        <x:f t="shared" si="16"/>
        <x:v>1</x:v>
      </x:c>
      <x:c r="Z60" s="33">
        <x:f t="shared" si="17"/>
        <x:v>0.98040000000000005</x:v>
      </x:c>
      <x:c r="AA60" s="31">
        <x:f t="shared" si="31"/>
        <x:v>9.1101986000000039</x:v>
      </x:c>
      <x:c r="AB60" s="32">
        <x:f t="shared" si="19"/>
        <x:v>0.15183664333333341</x:v>
      </x:c>
      <x:c r="AC60" s="31">
        <x:f t="shared" si="20"/>
        <x:v>0.5</x:v>
      </x:c>
      <x:c r="AD60" s="30">
        <x:f t="shared" si="21"/>
        <x:v>0.13268080000000002</x:v>
      </x:c>
      <x:c r="AE60" s="31">
        <x:f t="shared" si="30"/>
        <x:v>9.2428794000000032</x:v>
      </x:c>
    </x:row>
    <x:row r="61" spans="2:31" x14ac:dyDescent="0.35">
      <x:c r="B61" s="27">
        <x:f t="shared" si="23"/>
        <x:v>44600</x:v>
      </x:c>
      <x:c r="C61" s="22" t="str">
        <x:f>IF($C$4="London",Assumptions!C70,Assumptions!E70)</x:f>
        <x:v>1412</x:v>
      </x:c>
      <x:c r="D61" s="22" t="str">
        <x:f>IF($C$4="London",Assumptions!D70,Assumptions!F70)</x:f>
        <x:v>0103</x:v>
      </x:c>
      <x:c r="F61" s="29">
        <x:v>44782</x:v>
      </x:c>
      <x:c r="G61" s="30">
        <x:f t="shared" si="24"/>
        <x:v>8</x:v>
      </x:c>
      <x:c r="H61" s="31" t="str">
        <x:v>1244</x:v>
      </x:c>
      <x:c r="I61" s="31" t="str">
        <x:v>0215</x:v>
      </x:c>
      <x:c r="J61" s="30">
        <x:f t="shared" si="25"/>
        <x:v>12</x:v>
      </x:c>
      <x:c r="K61" s="30">
        <x:f t="shared" si="26"/>
        <x:v>44</x:v>
      </x:c>
      <x:c r="L61" s="30">
        <x:f t="shared" si="27"/>
        <x:v>2</x:v>
      </x:c>
      <x:c r="M61" s="30">
        <x:f t="shared" si="28"/>
        <x:v>15</x:v>
      </x:c>
      <x:c r="N61" s="30">
        <x:f t="shared" si="10"/>
        <x:v>26</x:v>
      </x:c>
      <x:c r="O61" s="30">
        <x:f t="shared" si="29"/>
        <x:v>13.516666666666667</x:v>
      </x:c>
      <x:c r="P61" s="30" t="str" cm="1">
        <x:f t="array" ref="P61">INDEX($C$12:$N$12,G61)</x:f>
        <x:v>2.0″</x:v>
      </x:c>
      <x:c r="Q61" s="30" t="str" cm="1">
        <x:f t="array" ref="Q61">INDEX($C$11:$N$11,G61)</x:f>
        <x:v>97°F</x:v>
      </x:c>
      <x:c r="R61" s="30" cm="1">
        <x:f t="array" ref="R61">INDEX($C$13:$N$13,G61)</x:f>
        <x:v>31</x:v>
      </x:c>
      <x:c r="S61" s="30">
        <x:f t="shared" si="11"/>
        <x:v>6.4516129032258063E-2</x:v>
      </x:c>
      <x:c r="T61" s="30">
        <x:f t="shared" si="12"/>
        <x:v>97</x:v>
      </x:c>
      <x:c r="U61" s="32">
        <x:f t="shared" si="22"/>
        <x:v>1</x:v>
      </x:c>
      <x:c r="V61" s="31">
        <x:f t="shared" si="13"/>
        <x:v>0.02</x:v>
      </x:c>
      <x:c r="W61" s="31">
        <x:f t="shared" si="14"/>
        <x:v>90</x:v>
      </x:c>
      <x:c r="X61" s="32">
        <x:f t="shared" si="15"/>
        <x:v>0.2</x:v>
      </x:c>
      <x:c r="Y61" s="30">
        <x:f t="shared" si="16"/>
        <x:v>1</x:v>
      </x:c>
      <x:c r="Z61" s="33">
        <x:f t="shared" si="17"/>
        <x:v>0.98040000000000005</x:v>
      </x:c>
      <x:c r="AA61" s="31">
        <x:f t="shared" si="31"/>
        <x:v>9.2428794000000032</x:v>
      </x:c>
      <x:c r="AB61" s="32">
        <x:f t="shared" si="19"/>
        <x:v>0.15404799000000005</x:v>
      </x:c>
      <x:c r="AC61" s="31">
        <x:f t="shared" si="20"/>
        <x:v>0.5</x:v>
      </x:c>
      <x:c r="AD61" s="30">
        <x:f t="shared" si="21"/>
        <x:v>0.13251740000000004</x:v>
      </x:c>
      <x:c r="AE61" s="31">
        <x:f t="shared" si="30"/>
        <x:v>9.3753968000000025</x:v>
      </x:c>
    </x:row>
    <x:row r="62" spans="2:31" x14ac:dyDescent="0.35">
      <x:c r="B62" s="27">
        <x:f t="shared" si="23"/>
        <x:v>44601</x:v>
      </x:c>
      <x:c r="C62" s="22" t="str">
        <x:f>IF($C$4="London",Assumptions!C71,Assumptions!E71)</x:f>
        <x:v>1412</x:v>
      </x:c>
      <x:c r="D62" s="22" t="str">
        <x:f>IF($C$4="London",Assumptions!D71,Assumptions!F71)</x:f>
        <x:v>0104</x:v>
      </x:c>
      <x:c r="F62" s="29">
        <x:v>44783</x:v>
      </x:c>
      <x:c r="G62" s="30">
        <x:f t="shared" si="24"/>
        <x:v>8</x:v>
      </x:c>
      <x:c r="H62" s="31" t="str">
        <x:v>1245</x:v>
      </x:c>
      <x:c r="I62" s="31" t="str">
        <x:v>0214</x:v>
      </x:c>
      <x:c r="J62" s="30">
        <x:f t="shared" si="25"/>
        <x:v>12</x:v>
      </x:c>
      <x:c r="K62" s="30">
        <x:f t="shared" si="26"/>
        <x:v>45</x:v>
      </x:c>
      <x:c r="L62" s="30">
        <x:f t="shared" si="27"/>
        <x:v>2</x:v>
      </x:c>
      <x:c r="M62" s="30">
        <x:f t="shared" si="28"/>
        <x:v>14</x:v>
      </x:c>
      <x:c r="N62" s="30">
        <x:f t="shared" si="10"/>
        <x:v>26</x:v>
      </x:c>
      <x:c r="O62" s="30">
        <x:f t="shared" si="29"/>
        <x:v>13.483333333333333</x:v>
      </x:c>
      <x:c r="P62" s="30" t="str" cm="1">
        <x:f t="array" ref="P62">INDEX($C$12:$N$12,G62)</x:f>
        <x:v>2.0″</x:v>
      </x:c>
      <x:c r="Q62" s="30" t="str" cm="1">
        <x:f t="array" ref="Q62">INDEX($C$11:$N$11,G62)</x:f>
        <x:v>97°F</x:v>
      </x:c>
      <x:c r="R62" s="30" cm="1">
        <x:f t="array" ref="R62">INDEX($C$13:$N$13,G62)</x:f>
        <x:v>31</x:v>
      </x:c>
      <x:c r="S62" s="30">
        <x:f t="shared" si="11"/>
        <x:v>6.4516129032258063E-2</x:v>
      </x:c>
      <x:c r="T62" s="30">
        <x:f t="shared" si="12"/>
        <x:v>97</x:v>
      </x:c>
      <x:c r="U62" s="32">
        <x:f t="shared" si="22"/>
        <x:v>1</x:v>
      </x:c>
      <x:c r="V62" s="31">
        <x:f t="shared" si="13"/>
        <x:v>0.02</x:v>
      </x:c>
      <x:c r="W62" s="31">
        <x:f t="shared" si="14"/>
        <x:v>90</x:v>
      </x:c>
      <x:c r="X62" s="32">
        <x:f t="shared" si="15"/>
        <x:v>0.2</x:v>
      </x:c>
      <x:c r="Y62" s="30">
        <x:f t="shared" si="16"/>
        <x:v>1</x:v>
      </x:c>
      <x:c r="Z62" s="33">
        <x:f t="shared" si="17"/>
        <x:v>0.98040000000000005</x:v>
      </x:c>
      <x:c r="AA62" s="31">
        <x:f t="shared" si="31"/>
        <x:v>9.3753968000000025</x:v>
      </x:c>
      <x:c r="AB62" s="32">
        <x:f t="shared" si="19"/>
        <x:v>0.15625661333333338</x:v>
      </x:c>
      <x:c r="AC62" s="31">
        <x:f t="shared" si="20"/>
        <x:v>0.5</x:v>
      </x:c>
      <x:c r="AD62" s="30">
        <x:f t="shared" si="21"/>
        <x:v>0.13219060000000002</x:v>
      </x:c>
      <x:c r="AE62" s="31">
        <x:f t="shared" si="30"/>
        <x:v>9.507587400000002</x:v>
      </x:c>
    </x:row>
    <x:row r="63" spans="2:31" x14ac:dyDescent="0.35">
      <x:c r="B63" s="27">
        <x:f t="shared" si="23"/>
        <x:v>44602</x:v>
      </x:c>
      <x:c r="C63" s="22" t="str">
        <x:f>IF($C$4="London",Assumptions!C72,Assumptions!E72)</x:f>
        <x:v>1411</x:v>
      </x:c>
      <x:c r="D63" s="22" t="str">
        <x:f>IF($C$4="London",Assumptions!D72,Assumptions!F72)</x:f>
        <x:v>0105</x:v>
      </x:c>
      <x:c r="F63" s="29">
        <x:v>44784</x:v>
      </x:c>
      <x:c r="G63" s="30">
        <x:f t="shared" si="24"/>
        <x:v>8</x:v>
      </x:c>
      <x:c r="H63" s="31" t="str">
        <x:v>1246</x:v>
      </x:c>
      <x:c r="I63" s="31" t="str">
        <x:v>0213</x:v>
      </x:c>
      <x:c r="J63" s="30">
        <x:f t="shared" si="25"/>
        <x:v>12</x:v>
      </x:c>
      <x:c r="K63" s="30">
        <x:f t="shared" si="26"/>
        <x:v>46</x:v>
      </x:c>
      <x:c r="L63" s="30">
        <x:f t="shared" si="27"/>
        <x:v>2</x:v>
      </x:c>
      <x:c r="M63" s="30">
        <x:f t="shared" si="28"/>
        <x:v>13</x:v>
      </x:c>
      <x:c r="N63" s="30">
        <x:f t="shared" si="10"/>
        <x:v>26</x:v>
      </x:c>
      <x:c r="O63" s="30">
        <x:f t="shared" si="29"/>
        <x:v>13.45</x:v>
      </x:c>
      <x:c r="P63" s="30" t="str" cm="1">
        <x:f t="array" ref="P63">INDEX($C$12:$N$12,G63)</x:f>
        <x:v>2.0″</x:v>
      </x:c>
      <x:c r="Q63" s="30" t="str" cm="1">
        <x:f t="array" ref="Q63">INDEX($C$11:$N$11,G63)</x:f>
        <x:v>97°F</x:v>
      </x:c>
      <x:c r="R63" s="30" cm="1">
        <x:f t="array" ref="R63">INDEX($C$13:$N$13,G63)</x:f>
        <x:v>31</x:v>
      </x:c>
      <x:c r="S63" s="30">
        <x:f t="shared" si="11"/>
        <x:v>6.4516129032258063E-2</x:v>
      </x:c>
      <x:c r="T63" s="30">
        <x:f t="shared" si="12"/>
        <x:v>97</x:v>
      </x:c>
      <x:c r="U63" s="32">
        <x:f t="shared" si="22"/>
        <x:v>1</x:v>
      </x:c>
      <x:c r="V63" s="31">
        <x:f t="shared" si="13"/>
        <x:v>0.02</x:v>
      </x:c>
      <x:c r="W63" s="31">
        <x:f t="shared" si="14"/>
        <x:v>90</x:v>
      </x:c>
      <x:c r="X63" s="32">
        <x:f t="shared" si="15"/>
        <x:v>0.2</x:v>
      </x:c>
      <x:c r="Y63" s="30">
        <x:f t="shared" si="16"/>
        <x:v>1</x:v>
      </x:c>
      <x:c r="Z63" s="33">
        <x:f t="shared" si="17"/>
        <x:v>0.98040000000000005</x:v>
      </x:c>
      <x:c r="AA63" s="31">
        <x:f t="shared" si="31"/>
        <x:v>9.507587400000002</x:v>
      </x:c>
      <x:c r="AB63" s="32">
        <x:f t="shared" si="19"/>
        <x:v>0.15845979000000004</x:v>
      </x:c>
      <x:c r="AC63" s="31">
        <x:f t="shared" si="20"/>
        <x:v>0.5</x:v>
      </x:c>
      <x:c r="AD63" s="30">
        <x:f t="shared" si="21"/>
        <x:v>0.1318638</x:v>
      </x:c>
      <x:c r="AE63" s="31">
        <x:f t="shared" si="30"/>
        <x:v>9.6394512000000017</x:v>
      </x:c>
    </x:row>
    <x:row r="64" spans="2:31" x14ac:dyDescent="0.35">
      <x:c r="B64" s="27">
        <x:f t="shared" si="23"/>
        <x:v>44603</x:v>
      </x:c>
      <x:c r="C64" s="22" t="str">
        <x:f>IF($C$4="London",Assumptions!C73,Assumptions!E73)</x:f>
        <x:v>1410</x:v>
      </x:c>
      <x:c r="D64" s="22" t="str">
        <x:f>IF($C$4="London",Assumptions!D73,Assumptions!F73)</x:f>
        <x:v>0106</x:v>
      </x:c>
      <x:c r="F64" s="29">
        <x:v>44785</x:v>
      </x:c>
      <x:c r="G64" s="30">
        <x:f t="shared" si="24"/>
        <x:v>8</x:v>
      </x:c>
      <x:c r="H64" s="31" t="str">
        <x:v>1246</x:v>
      </x:c>
      <x:c r="I64" s="31" t="str">
        <x:v>0212</x:v>
      </x:c>
      <x:c r="J64" s="30">
        <x:f t="shared" si="25"/>
        <x:v>12</x:v>
      </x:c>
      <x:c r="K64" s="30">
        <x:f t="shared" si="26"/>
        <x:v>46</x:v>
      </x:c>
      <x:c r="L64" s="30">
        <x:f t="shared" si="27"/>
        <x:v>2</x:v>
      </x:c>
      <x:c r="M64" s="30">
        <x:f t="shared" si="28"/>
        <x:v>12</x:v>
      </x:c>
      <x:c r="N64" s="30">
        <x:f t="shared" si="10"/>
        <x:v>26</x:v>
      </x:c>
      <x:c r="O64" s="30">
        <x:f t="shared" si="29"/>
        <x:v>13.433333333333334</x:v>
      </x:c>
      <x:c r="P64" s="30" t="str" cm="1">
        <x:f t="array" ref="P64">INDEX($C$12:$N$12,G64)</x:f>
        <x:v>2.0″</x:v>
      </x:c>
      <x:c r="Q64" s="30" t="str" cm="1">
        <x:f t="array" ref="Q64">INDEX($C$11:$N$11,G64)</x:f>
        <x:v>97°F</x:v>
      </x:c>
      <x:c r="R64" s="30" cm="1">
        <x:f t="array" ref="R64">INDEX($C$13:$N$13,G64)</x:f>
        <x:v>31</x:v>
      </x:c>
      <x:c r="S64" s="30">
        <x:f t="shared" si="11"/>
        <x:v>6.4516129032258063E-2</x:v>
      </x:c>
      <x:c r="T64" s="30">
        <x:f t="shared" si="12"/>
        <x:v>97</x:v>
      </x:c>
      <x:c r="U64" s="32">
        <x:f t="shared" si="22"/>
        <x:v>1</x:v>
      </x:c>
      <x:c r="V64" s="31">
        <x:f t="shared" si="13"/>
        <x:v>0.02</x:v>
      </x:c>
      <x:c r="W64" s="31">
        <x:f t="shared" si="14"/>
        <x:v>90</x:v>
      </x:c>
      <x:c r="X64" s="32">
        <x:f t="shared" si="15"/>
        <x:v>0.2</x:v>
      </x:c>
      <x:c r="Y64" s="30">
        <x:f t="shared" si="16"/>
        <x:v>1</x:v>
      </x:c>
      <x:c r="Z64" s="33">
        <x:f t="shared" si="17"/>
        <x:v>0.98040000000000005</x:v>
      </x:c>
      <x:c r="AA64" s="31">
        <x:f t="shared" si="31"/>
        <x:v>9.6394512000000017</x:v>
      </x:c>
      <x:c r="AB64" s="32">
        <x:f t="shared" si="19"/>
        <x:v>0.16065752000000003</x:v>
      </x:c>
      <x:c r="AC64" s="31">
        <x:f t="shared" si="20"/>
        <x:v>0.5</x:v>
      </x:c>
      <x:c r="AD64" s="30">
        <x:f t="shared" si="21"/>
        <x:v>0.1317004</x:v>
      </x:c>
      <x:c r="AE64" s="31">
        <x:f t="shared" si="30"/>
        <x:v>9.7711516000000014</x:v>
      </x:c>
    </x:row>
    <x:row r="65" spans="2:31" x14ac:dyDescent="0.35">
      <x:c r="B65" s="27">
        <x:f t="shared" si="23"/>
        <x:v>44604</x:v>
      </x:c>
      <x:c r="C65" s="22" t="str">
        <x:f>IF($C$4="London",Assumptions!C74,Assumptions!E74)</x:f>
        <x:v>1409</x:v>
      </x:c>
      <x:c r="D65" s="22" t="str">
        <x:f>IF($C$4="London",Assumptions!D74,Assumptions!F74)</x:f>
        <x:v>0107</x:v>
      </x:c>
      <x:c r="F65" s="29">
        <x:v>44786</x:v>
      </x:c>
      <x:c r="G65" s="30">
        <x:f t="shared" si="24"/>
        <x:v>8</x:v>
      </x:c>
      <x:c r="H65" s="31" t="str">
        <x:v>1247</x:v>
      </x:c>
      <x:c r="I65" s="31" t="str">
        <x:v>0211</x:v>
      </x:c>
      <x:c r="J65" s="30">
        <x:f t="shared" si="25"/>
        <x:v>12</x:v>
      </x:c>
      <x:c r="K65" s="30">
        <x:f t="shared" si="26"/>
        <x:v>47</x:v>
      </x:c>
      <x:c r="L65" s="30">
        <x:f t="shared" si="27"/>
        <x:v>2</x:v>
      </x:c>
      <x:c r="M65" s="30">
        <x:f t="shared" si="28"/>
        <x:v>11</x:v>
      </x:c>
      <x:c r="N65" s="30">
        <x:f t="shared" si="10"/>
        <x:v>26</x:v>
      </x:c>
      <x:c r="O65" s="30">
        <x:f t="shared" si="29"/>
        <x:v>13.4</x:v>
      </x:c>
      <x:c r="P65" s="30" t="str" cm="1">
        <x:f t="array" ref="P65">INDEX($C$12:$N$12,G65)</x:f>
        <x:v>2.0″</x:v>
      </x:c>
      <x:c r="Q65" s="30" t="str" cm="1">
        <x:f t="array" ref="Q65">INDEX($C$11:$N$11,G65)</x:f>
        <x:v>97°F</x:v>
      </x:c>
      <x:c r="R65" s="30" cm="1">
        <x:f t="array" ref="R65">INDEX($C$13:$N$13,G65)</x:f>
        <x:v>31</x:v>
      </x:c>
      <x:c r="S65" s="30">
        <x:f t="shared" si="11"/>
        <x:v>6.4516129032258063E-2</x:v>
      </x:c>
      <x:c r="T65" s="30">
        <x:f t="shared" si="12"/>
        <x:v>97</x:v>
      </x:c>
      <x:c r="U65" s="32">
        <x:f t="shared" si="22"/>
        <x:v>1</x:v>
      </x:c>
      <x:c r="V65" s="31">
        <x:f t="shared" si="13"/>
        <x:v>0.02</x:v>
      </x:c>
      <x:c r="W65" s="31">
        <x:f t="shared" si="14"/>
        <x:v>90</x:v>
      </x:c>
      <x:c r="X65" s="32">
        <x:f t="shared" si="15"/>
        <x:v>0.2</x:v>
      </x:c>
      <x:c r="Y65" s="30">
        <x:f t="shared" si="16"/>
        <x:v>1</x:v>
      </x:c>
      <x:c r="Z65" s="33">
        <x:f t="shared" si="17"/>
        <x:v>0.98040000000000005</x:v>
      </x:c>
      <x:c r="AA65" s="31">
        <x:f t="shared" si="31"/>
        <x:v>9.7711516000000014</x:v>
      </x:c>
      <x:c r="AB65" s="32">
        <x:f t="shared" si="19"/>
        <x:v>0.16285252666666669</x:v>
      </x:c>
      <x:c r="AC65" s="31">
        <x:f t="shared" si="20"/>
        <x:v>0.5</x:v>
      </x:c>
      <x:c r="AD65" s="30">
        <x:f t="shared" si="21"/>
        <x:v>0.13137360000000001</x:v>
      </x:c>
      <x:c r="AE65" s="31">
        <x:f t="shared" si="30"/>
        <x:v>9.9025252000000012</x:v>
      </x:c>
    </x:row>
    <x:row r="66" spans="2:31" x14ac:dyDescent="0.35">
      <x:c r="B66" s="27">
        <x:f t="shared" si="23"/>
        <x:v>44605</x:v>
      </x:c>
      <x:c r="C66" s="22" t="str">
        <x:f>IF($C$4="London",Assumptions!C75,Assumptions!E75)</x:f>
        <x:v>1408</x:v>
      </x:c>
      <x:c r="D66" s="22" t="str">
        <x:f>IF($C$4="London",Assumptions!D75,Assumptions!F75)</x:f>
        <x:v>0108</x:v>
      </x:c>
      <x:c r="F66" s="29">
        <x:v>44787</x:v>
      </x:c>
      <x:c r="G66" s="30">
        <x:f t="shared" si="24"/>
        <x:v>8</x:v>
      </x:c>
      <x:c r="H66" s="31" t="str">
        <x:v>1248</x:v>
      </x:c>
      <x:c r="I66" s="31" t="str">
        <x:v>0210</x:v>
      </x:c>
      <x:c r="J66" s="30">
        <x:f t="shared" si="25"/>
        <x:v>12</x:v>
      </x:c>
      <x:c r="K66" s="30">
        <x:f t="shared" si="26"/>
        <x:v>48</x:v>
      </x:c>
      <x:c r="L66" s="30">
        <x:f t="shared" si="27"/>
        <x:v>2</x:v>
      </x:c>
      <x:c r="M66" s="30">
        <x:f t="shared" si="28"/>
        <x:v>10</x:v>
      </x:c>
      <x:c r="N66" s="30">
        <x:f t="shared" si="10"/>
        <x:v>26</x:v>
      </x:c>
      <x:c r="O66" s="30">
        <x:f t="shared" si="29"/>
        <x:v>13.366666666666667</x:v>
      </x:c>
      <x:c r="P66" s="30" t="str" cm="1">
        <x:f t="array" ref="P66">INDEX($C$12:$N$12,G66)</x:f>
        <x:v>2.0″</x:v>
      </x:c>
      <x:c r="Q66" s="30" t="str" cm="1">
        <x:f t="array" ref="Q66">INDEX($C$11:$N$11,G66)</x:f>
        <x:v>97°F</x:v>
      </x:c>
      <x:c r="R66" s="30" cm="1">
        <x:f t="array" ref="R66">INDEX($C$13:$N$13,G66)</x:f>
        <x:v>31</x:v>
      </x:c>
      <x:c r="S66" s="30">
        <x:f t="shared" si="11"/>
        <x:v>6.4516129032258063E-2</x:v>
      </x:c>
      <x:c r="T66" s="30">
        <x:f t="shared" si="12"/>
        <x:v>97</x:v>
      </x:c>
      <x:c r="U66" s="32">
        <x:f t="shared" si="22"/>
        <x:v>1</x:v>
      </x:c>
      <x:c r="V66" s="31">
        <x:f t="shared" si="13"/>
        <x:v>0.02</x:v>
      </x:c>
      <x:c r="W66" s="31">
        <x:f t="shared" si="14"/>
        <x:v>90</x:v>
      </x:c>
      <x:c r="X66" s="32">
        <x:f t="shared" si="15"/>
        <x:v>0.2</x:v>
      </x:c>
      <x:c r="Y66" s="30">
        <x:f t="shared" si="16"/>
        <x:v>1</x:v>
      </x:c>
      <x:c r="Z66" s="33">
        <x:f t="shared" si="17"/>
        <x:v>0.98040000000000005</x:v>
      </x:c>
      <x:c r="AA66" s="31">
        <x:f t="shared" si="31"/>
        <x:v>9.9025252000000012</x:v>
      </x:c>
      <x:c r="AB66" s="32">
        <x:f t="shared" si="19"/>
        <x:v>0.1650420866666667</x:v>
      </x:c>
      <x:c r="AC66" s="31">
        <x:f t="shared" si="20"/>
        <x:v>0.5</x:v>
      </x:c>
      <x:c r="AD66" s="30">
        <x:f t="shared" si="21"/>
        <x:v>0.13104680000000002</x:v>
      </x:c>
      <x:c r="AE66" s="31">
        <x:f t="shared" si="30"/>
        <x:v>10.033572000000001</x:v>
      </x:c>
    </x:row>
    <x:row r="67" spans="2:31" x14ac:dyDescent="0.35">
      <x:c r="B67" s="27">
        <x:f t="shared" si="23"/>
        <x:v>44606</x:v>
      </x:c>
      <x:c r="C67" s="22" t="str">
        <x:f>IF($C$4="London",Assumptions!C76,Assumptions!E76)</x:f>
        <x:v>1407</x:v>
      </x:c>
      <x:c r="D67" s="22" t="str">
        <x:f>IF($C$4="London",Assumptions!D76,Assumptions!F76)</x:f>
        <x:v>0108</x:v>
      </x:c>
      <x:c r="F67" s="29">
        <x:v>44788</x:v>
      </x:c>
      <x:c r="G67" s="30">
        <x:f t="shared" si="24"/>
        <x:v>8</x:v>
      </x:c>
      <x:c r="H67" s="31" t="str">
        <x:v>1248</x:v>
      </x:c>
      <x:c r="I67" s="31" t="str">
        <x:v>0209</x:v>
      </x:c>
      <x:c r="J67" s="30">
        <x:f t="shared" si="25"/>
        <x:v>12</x:v>
      </x:c>
      <x:c r="K67" s="30">
        <x:f t="shared" si="26"/>
        <x:v>48</x:v>
      </x:c>
      <x:c r="L67" s="30">
        <x:f t="shared" si="27"/>
        <x:v>2</x:v>
      </x:c>
      <x:c r="M67" s="30">
        <x:f t="shared" si="28"/>
        <x:v>9</x:v>
      </x:c>
      <x:c r="N67" s="30">
        <x:f t="shared" si="10"/>
        <x:v>26</x:v>
      </x:c>
      <x:c r="O67" s="30">
        <x:f t="shared" si="29"/>
        <x:v>13.35</x:v>
      </x:c>
      <x:c r="P67" s="30" t="str" cm="1">
        <x:f t="array" ref="P67">INDEX($C$12:$N$12,G67)</x:f>
        <x:v>2.0″</x:v>
      </x:c>
      <x:c r="Q67" s="30" t="str" cm="1">
        <x:f t="array" ref="Q67">INDEX($C$11:$N$11,G67)</x:f>
        <x:v>97°F</x:v>
      </x:c>
      <x:c r="R67" s="30" cm="1">
        <x:f t="array" ref="R67">INDEX($C$13:$N$13,G67)</x:f>
        <x:v>31</x:v>
      </x:c>
      <x:c r="S67" s="30">
        <x:f t="shared" si="11"/>
        <x:v>6.4516129032258063E-2</x:v>
      </x:c>
      <x:c r="T67" s="30">
        <x:f t="shared" si="12"/>
        <x:v>97</x:v>
      </x:c>
      <x:c r="U67" s="32">
        <x:f t="shared" si="22"/>
        <x:v>1</x:v>
      </x:c>
      <x:c r="V67" s="31">
        <x:f t="shared" si="13"/>
        <x:v>0.02</x:v>
      </x:c>
      <x:c r="W67" s="31">
        <x:f t="shared" si="14"/>
        <x:v>90</x:v>
      </x:c>
      <x:c r="X67" s="32">
        <x:f t="shared" si="15"/>
        <x:v>0.2</x:v>
      </x:c>
      <x:c r="Y67" s="30">
        <x:f t="shared" si="16"/>
        <x:v>1</x:v>
      </x:c>
      <x:c r="Z67" s="33">
        <x:f t="shared" si="17"/>
        <x:v>0.98040000000000005</x:v>
      </x:c>
      <x:c r="AA67" s="31">
        <x:f t="shared" si="31"/>
        <x:v>10.033572000000001</x:v>
      </x:c>
      <x:c r="AB67" s="32">
        <x:f t="shared" si="19"/>
        <x:v>0.16722620000000002</x:v>
      </x:c>
      <x:c r="AC67" s="31">
        <x:f t="shared" si="20"/>
        <x:v>0.5</x:v>
      </x:c>
      <x:c r="AD67" s="30">
        <x:f t="shared" si="21"/>
        <x:v>0.13088340000000001</x:v>
      </x:c>
      <x:c r="AE67" s="31">
        <x:f t="shared" si="30"/>
        <x:v>10.164455400000001</x:v>
      </x:c>
    </x:row>
    <x:row r="68" spans="2:31" x14ac:dyDescent="0.35">
      <x:c r="B68" s="27">
        <x:f t="shared" si="23"/>
        <x:v>44607</x:v>
      </x:c>
      <x:c r="C68" s="22" t="str">
        <x:f>IF($C$4="London",Assumptions!C77,Assumptions!E77)</x:f>
        <x:v>1406</x:v>
      </x:c>
      <x:c r="D68" s="22" t="str">
        <x:f>IF($C$4="London",Assumptions!D77,Assumptions!F77)</x:f>
        <x:v>0109</x:v>
      </x:c>
      <x:c r="F68" s="29">
        <x:v>44789</x:v>
      </x:c>
      <x:c r="G68" s="30">
        <x:f t="shared" si="24"/>
        <x:v>8</x:v>
      </x:c>
      <x:c r="H68" s="31" t="str">
        <x:v>1249</x:v>
      </x:c>
      <x:c r="I68" s="31" t="str">
        <x:v>0208</x:v>
      </x:c>
      <x:c r="J68" s="30">
        <x:f t="shared" si="25"/>
        <x:v>12</x:v>
      </x:c>
      <x:c r="K68" s="30">
        <x:f t="shared" si="26"/>
        <x:v>49</x:v>
      </x:c>
      <x:c r="L68" s="30">
        <x:f t="shared" si="27"/>
        <x:v>2</x:v>
      </x:c>
      <x:c r="M68" s="30">
        <x:f t="shared" si="28"/>
        <x:v>8</x:v>
      </x:c>
      <x:c r="N68" s="30">
        <x:f t="shared" si="10"/>
        <x:v>26</x:v>
      </x:c>
      <x:c r="O68" s="30">
        <x:f t="shared" si="29"/>
        <x:v>13.316666666666666</x:v>
      </x:c>
      <x:c r="P68" s="30" t="str" cm="1">
        <x:f t="array" ref="P68">INDEX($C$12:$N$12,G68)</x:f>
        <x:v>2.0″</x:v>
      </x:c>
      <x:c r="Q68" s="30" t="str" cm="1">
        <x:f t="array" ref="Q68">INDEX($C$11:$N$11,G68)</x:f>
        <x:v>97°F</x:v>
      </x:c>
      <x:c r="R68" s="30" cm="1">
        <x:f t="array" ref="R68">INDEX($C$13:$N$13,G68)</x:f>
        <x:v>31</x:v>
      </x:c>
      <x:c r="S68" s="30">
        <x:f t="shared" si="11"/>
        <x:v>6.4516129032258063E-2</x:v>
      </x:c>
      <x:c r="T68" s="30">
        <x:f t="shared" si="12"/>
        <x:v>97</x:v>
      </x:c>
      <x:c r="U68" s="32">
        <x:f t="shared" si="22"/>
        <x:v>1</x:v>
      </x:c>
      <x:c r="V68" s="31">
        <x:f t="shared" si="13"/>
        <x:v>0.02</x:v>
      </x:c>
      <x:c r="W68" s="31">
        <x:f t="shared" si="14"/>
        <x:v>90</x:v>
      </x:c>
      <x:c r="X68" s="32">
        <x:f t="shared" si="15"/>
        <x:v>0.2</x:v>
      </x:c>
      <x:c r="Y68" s="30">
        <x:f t="shared" si="16"/>
        <x:v>1</x:v>
      </x:c>
      <x:c r="Z68" s="33">
        <x:f t="shared" si="17"/>
        <x:v>0.98040000000000005</x:v>
      </x:c>
      <x:c r="AA68" s="31">
        <x:f t="shared" si="31"/>
        <x:v>10.164455400000001</x:v>
      </x:c>
      <x:c r="AB68" s="32">
        <x:f t="shared" si="19"/>
        <x:v>0.16940759000000002</x:v>
      </x:c>
      <x:c r="AC68" s="31">
        <x:f t="shared" si="20"/>
        <x:v>0.5</x:v>
      </x:c>
      <x:c r="AD68" s="30">
        <x:f t="shared" si="21"/>
        <x:v>0.13055659999999999</x:v>
      </x:c>
      <x:c r="AE68" s="31">
        <x:f t="shared" si="30"/>
        <x:v>10.295012000000002</x:v>
      </x:c>
    </x:row>
    <x:row r="69" spans="2:31" x14ac:dyDescent="0.35">
      <x:c r="B69" s="27">
        <x:f t="shared" si="23"/>
        <x:v>44608</x:v>
      </x:c>
      <x:c r="C69" s="22" t="str">
        <x:f>IF($C$4="London",Assumptions!C78,Assumptions!E78)</x:f>
        <x:v>1405</x:v>
      </x:c>
      <x:c r="D69" s="22" t="str">
        <x:f>IF($C$4="London",Assumptions!D78,Assumptions!F78)</x:f>
        <x:v>0110</x:v>
      </x:c>
      <x:c r="F69" s="29">
        <x:v>44790</x:v>
      </x:c>
      <x:c r="G69" s="30">
        <x:f t="shared" si="24"/>
        <x:v>8</x:v>
      </x:c>
      <x:c r="H69" s="31" t="str">
        <x:v>1250</x:v>
      </x:c>
      <x:c r="I69" s="31" t="str">
        <x:v>0207</x:v>
      </x:c>
      <x:c r="J69" s="30">
        <x:f t="shared" si="25"/>
        <x:v>12</x:v>
      </x:c>
      <x:c r="K69" s="30">
        <x:f t="shared" si="26"/>
        <x:v>50</x:v>
      </x:c>
      <x:c r="L69" s="30">
        <x:f t="shared" si="27"/>
        <x:v>2</x:v>
      </x:c>
      <x:c r="M69" s="30">
        <x:f t="shared" si="28"/>
        <x:v>7</x:v>
      </x:c>
      <x:c r="N69" s="30">
        <x:f t="shared" si="10"/>
        <x:v>26</x:v>
      </x:c>
      <x:c r="O69" s="30">
        <x:f t="shared" si="29"/>
        <x:v>13.283333333333333</x:v>
      </x:c>
      <x:c r="P69" s="30" t="str" cm="1">
        <x:f t="array" ref="P69">INDEX($C$12:$N$12,G69)</x:f>
        <x:v>2.0″</x:v>
      </x:c>
      <x:c r="Q69" s="30" t="str" cm="1">
        <x:f t="array" ref="Q69">INDEX($C$11:$N$11,G69)</x:f>
        <x:v>97°F</x:v>
      </x:c>
      <x:c r="R69" s="30" cm="1">
        <x:f t="array" ref="R69">INDEX($C$13:$N$13,G69)</x:f>
        <x:v>31</x:v>
      </x:c>
      <x:c r="S69" s="30">
        <x:f t="shared" si="11"/>
        <x:v>6.4516129032258063E-2</x:v>
      </x:c>
      <x:c r="T69" s="30">
        <x:f t="shared" si="12"/>
        <x:v>97</x:v>
      </x:c>
      <x:c r="U69" s="32">
        <x:f t="shared" si="22"/>
        <x:v>1</x:v>
      </x:c>
      <x:c r="V69" s="31">
        <x:f t="shared" si="13"/>
        <x:v>0.02</x:v>
      </x:c>
      <x:c r="W69" s="31">
        <x:f t="shared" si="14"/>
        <x:v>90</x:v>
      </x:c>
      <x:c r="X69" s="32">
        <x:f t="shared" si="15"/>
        <x:v>0.2</x:v>
      </x:c>
      <x:c r="Y69" s="30">
        <x:f t="shared" si="16"/>
        <x:v>1</x:v>
      </x:c>
      <x:c r="Z69" s="33">
        <x:f t="shared" si="17"/>
        <x:v>0.98040000000000005</x:v>
      </x:c>
      <x:c r="AA69" s="31">
        <x:f t="shared" si="31"/>
        <x:v>10.295012000000002</x:v>
      </x:c>
      <x:c r="AB69" s="32">
        <x:f t="shared" si="19"/>
        <x:v>0.17158353333333337</x:v>
      </x:c>
      <x:c r="AC69" s="31">
        <x:f t="shared" si="20"/>
        <x:v>0.5</x:v>
      </x:c>
      <x:c r="AD69" s="30">
        <x:f t="shared" si="21"/>
        <x:v>0.13022980000000001</x:v>
      </x:c>
      <x:c r="AE69" s="31">
        <x:f t="shared" si="30"/>
        <x:v>10.425241800000002</x:v>
      </x:c>
    </x:row>
    <x:row r="70" spans="2:31" x14ac:dyDescent="0.35">
      <x:c r="B70" s="27">
        <x:f t="shared" si="23"/>
        <x:v>44609</x:v>
      </x:c>
      <x:c r="C70" s="22" t="str">
        <x:f>IF($C$4="London",Assumptions!C79,Assumptions!E79)</x:f>
        <x:v>1404</x:v>
      </x:c>
      <x:c r="D70" s="22" t="str">
        <x:f>IF($C$4="London",Assumptions!D79,Assumptions!F79)</x:f>
        <x:v>0111</x:v>
      </x:c>
      <x:c r="F70" s="29">
        <x:v>44791</x:v>
      </x:c>
      <x:c r="G70" s="30">
        <x:f t="shared" si="24"/>
        <x:v>8</x:v>
      </x:c>
      <x:c r="H70" s="31" t="str">
        <x:v>1250</x:v>
      </x:c>
      <x:c r="I70" s="31" t="str">
        <x:v>0206</x:v>
      </x:c>
      <x:c r="J70" s="30">
        <x:f t="shared" si="25"/>
        <x:v>12</x:v>
      </x:c>
      <x:c r="K70" s="30">
        <x:f t="shared" si="26"/>
        <x:v>50</x:v>
      </x:c>
      <x:c r="L70" s="30">
        <x:f t="shared" si="27"/>
        <x:v>2</x:v>
      </x:c>
      <x:c r="M70" s="30">
        <x:f t="shared" si="28"/>
        <x:v>6</x:v>
      </x:c>
      <x:c r="N70" s="30">
        <x:f t="shared" si="10"/>
        <x:v>26</x:v>
      </x:c>
      <x:c r="O70" s="30">
        <x:f t="shared" si="29"/>
        <x:v>13.266666666666667</x:v>
      </x:c>
      <x:c r="P70" s="30" t="str" cm="1">
        <x:f t="array" ref="P70">INDEX($C$12:$N$12,G70)</x:f>
        <x:v>2.0″</x:v>
      </x:c>
      <x:c r="Q70" s="30" t="str" cm="1">
        <x:f t="array" ref="Q70">INDEX($C$11:$N$11,G70)</x:f>
        <x:v>97°F</x:v>
      </x:c>
      <x:c r="R70" s="30" cm="1">
        <x:f t="array" ref="R70">INDEX($C$13:$N$13,G70)</x:f>
        <x:v>31</x:v>
      </x:c>
      <x:c r="S70" s="30">
        <x:f t="shared" si="11"/>
        <x:v>6.4516129032258063E-2</x:v>
      </x:c>
      <x:c r="T70" s="30">
        <x:f t="shared" si="12"/>
        <x:v>97</x:v>
      </x:c>
      <x:c r="U70" s="32">
        <x:f t="shared" si="22"/>
        <x:v>1</x:v>
      </x:c>
      <x:c r="V70" s="31">
        <x:f t="shared" si="13"/>
        <x:v>0.02</x:v>
      </x:c>
      <x:c r="W70" s="31">
        <x:f t="shared" si="14"/>
        <x:v>90</x:v>
      </x:c>
      <x:c r="X70" s="32">
        <x:f t="shared" si="15"/>
        <x:v>0.2</x:v>
      </x:c>
      <x:c r="Y70" s="30">
        <x:f t="shared" si="16"/>
        <x:v>1</x:v>
      </x:c>
      <x:c r="Z70" s="33">
        <x:f t="shared" si="17"/>
        <x:v>0.98040000000000005</x:v>
      </x:c>
      <x:c r="AA70" s="31">
        <x:f t="shared" si="31"/>
        <x:v>10.425241800000002</x:v>
      </x:c>
      <x:c r="AB70" s="32">
        <x:f t="shared" si="19"/>
        <x:v>0.17375403000000003</x:v>
      </x:c>
      <x:c r="AC70" s="31">
        <x:f t="shared" si="20"/>
        <x:v>0.5</x:v>
      </x:c>
      <x:c r="AD70" s="30">
        <x:f t="shared" si="21"/>
        <x:v>0.13006640000000003</x:v>
      </x:c>
      <x:c r="AE70" s="31">
        <x:f t="shared" si="30"/>
        <x:v>10.555308200000002</x:v>
      </x:c>
    </x:row>
    <x:row r="71" spans="2:31" x14ac:dyDescent="0.35">
      <x:c r="B71" s="27">
        <x:f t="shared" si="23"/>
        <x:v>44610</x:v>
      </x:c>
      <x:c r="C71" s="22" t="str">
        <x:f>IF($C$4="London",Assumptions!C80,Assumptions!E80)</x:f>
        <x:v>1403</x:v>
      </x:c>
      <x:c r="D71" s="22" t="str">
        <x:f>IF($C$4="London",Assumptions!D80,Assumptions!F80)</x:f>
        <x:v>0112</x:v>
      </x:c>
      <x:c r="F71" s="29">
        <x:v>44792</x:v>
      </x:c>
      <x:c r="G71" s="30">
        <x:f t="shared" si="24"/>
        <x:v>8</x:v>
      </x:c>
      <x:c r="H71" s="31" t="str">
        <x:v>1251</x:v>
      </x:c>
      <x:c r="I71" s="31" t="str">
        <x:v>0205</x:v>
      </x:c>
      <x:c r="J71" s="30">
        <x:f t="shared" si="25"/>
        <x:v>12</x:v>
      </x:c>
      <x:c r="K71" s="30">
        <x:f t="shared" si="26"/>
        <x:v>51</x:v>
      </x:c>
      <x:c r="L71" s="30">
        <x:f t="shared" si="27"/>
        <x:v>2</x:v>
      </x:c>
      <x:c r="M71" s="30">
        <x:f t="shared" si="28"/>
        <x:v>5</x:v>
      </x:c>
      <x:c r="N71" s="30">
        <x:f t="shared" si="10"/>
        <x:v>26</x:v>
      </x:c>
      <x:c r="O71" s="30">
        <x:f t="shared" si="29"/>
        <x:v>13.233333333333333</x:v>
      </x:c>
      <x:c r="P71" s="30" t="str" cm="1">
        <x:f t="array" ref="P71">INDEX($C$12:$N$12,G71)</x:f>
        <x:v>2.0″</x:v>
      </x:c>
      <x:c r="Q71" s="30" t="str" cm="1">
        <x:f t="array" ref="Q71">INDEX($C$11:$N$11,G71)</x:f>
        <x:v>97°F</x:v>
      </x:c>
      <x:c r="R71" s="30" cm="1">
        <x:f t="array" ref="R71">INDEX($C$13:$N$13,G71)</x:f>
        <x:v>31</x:v>
      </x:c>
      <x:c r="S71" s="30">
        <x:f t="shared" si="11"/>
        <x:v>6.4516129032258063E-2</x:v>
      </x:c>
      <x:c r="T71" s="30">
        <x:f t="shared" si="12"/>
        <x:v>97</x:v>
      </x:c>
      <x:c r="U71" s="32">
        <x:f t="shared" si="22"/>
        <x:v>1</x:v>
      </x:c>
      <x:c r="V71" s="31">
        <x:f t="shared" si="13"/>
        <x:v>0.02</x:v>
      </x:c>
      <x:c r="W71" s="31">
        <x:f t="shared" si="14"/>
        <x:v>90</x:v>
      </x:c>
      <x:c r="X71" s="32">
        <x:f t="shared" si="15"/>
        <x:v>0.2</x:v>
      </x:c>
      <x:c r="Y71" s="30">
        <x:f t="shared" si="16"/>
        <x:v>1</x:v>
      </x:c>
      <x:c r="Z71" s="33">
        <x:f t="shared" si="17"/>
        <x:v>0.98040000000000005</x:v>
      </x:c>
      <x:c r="AA71" s="31">
        <x:f t="shared" si="31"/>
        <x:v>10.555308200000002</x:v>
      </x:c>
      <x:c r="AB71" s="32">
        <x:f t="shared" si="19"/>
        <x:v>0.17592180333333338</x:v>
      </x:c>
      <x:c r="AC71" s="31">
        <x:f t="shared" si="20"/>
        <x:v>0.5</x:v>
      </x:c>
      <x:c r="AD71" s="30">
        <x:f t="shared" si="21"/>
        <x:v>0.12973960000000001</x:v>
      </x:c>
      <x:c r="AE71" s="31">
        <x:f t="shared" si="30"/>
        <x:v>10.685047800000003</x:v>
      </x:c>
    </x:row>
    <x:row r="72" spans="2:31" x14ac:dyDescent="0.35">
      <x:c r="B72" s="27">
        <x:f t="shared" si="23"/>
        <x:v>44611</x:v>
      </x:c>
      <x:c r="C72" s="22" t="str">
        <x:f>IF($C$4="London",Assumptions!C81,Assumptions!E81)</x:f>
        <x:v>1402</x:v>
      </x:c>
      <x:c r="D72" s="22" t="str">
        <x:f>IF($C$4="London",Assumptions!D81,Assumptions!F81)</x:f>
        <x:v>0113</x:v>
      </x:c>
      <x:c r="F72" s="29">
        <x:v>44793</x:v>
      </x:c>
      <x:c r="G72" s="30">
        <x:f t="shared" si="24"/>
        <x:v>8</x:v>
      </x:c>
      <x:c r="H72" s="31" t="str">
        <x:v>1251</x:v>
      </x:c>
      <x:c r="I72" s="31" t="str">
        <x:v>0204</x:v>
      </x:c>
      <x:c r="J72" s="30">
        <x:f t="shared" si="25"/>
        <x:v>12</x:v>
      </x:c>
      <x:c r="K72" s="30">
        <x:f t="shared" si="26"/>
        <x:v>51</x:v>
      </x:c>
      <x:c r="L72" s="30">
        <x:f t="shared" si="27"/>
        <x:v>2</x:v>
      </x:c>
      <x:c r="M72" s="30">
        <x:f t="shared" si="28"/>
        <x:v>4</x:v>
      </x:c>
      <x:c r="N72" s="30">
        <x:f t="shared" si="10"/>
        <x:v>26</x:v>
      </x:c>
      <x:c r="O72" s="30">
        <x:f t="shared" si="29"/>
        <x:v>13.216666666666667</x:v>
      </x:c>
      <x:c r="P72" s="30" t="str" cm="1">
        <x:f t="array" ref="P72">INDEX($C$12:$N$12,G72)</x:f>
        <x:v>2.0″</x:v>
      </x:c>
      <x:c r="Q72" s="30" t="str" cm="1">
        <x:f t="array" ref="Q72">INDEX($C$11:$N$11,G72)</x:f>
        <x:v>97°F</x:v>
      </x:c>
      <x:c r="R72" s="30" cm="1">
        <x:f t="array" ref="R72">INDEX($C$13:$N$13,G72)</x:f>
        <x:v>31</x:v>
      </x:c>
      <x:c r="S72" s="30">
        <x:f t="shared" si="11"/>
        <x:v>6.4516129032258063E-2</x:v>
      </x:c>
      <x:c r="T72" s="30">
        <x:f t="shared" si="12"/>
        <x:v>97</x:v>
      </x:c>
      <x:c r="U72" s="32">
        <x:f t="shared" si="22"/>
        <x:v>1</x:v>
      </x:c>
      <x:c r="V72" s="31">
        <x:f t="shared" si="13"/>
        <x:v>0.02</x:v>
      </x:c>
      <x:c r="W72" s="31">
        <x:f t="shared" si="14"/>
        <x:v>90</x:v>
      </x:c>
      <x:c r="X72" s="32">
        <x:f t="shared" si="15"/>
        <x:v>0.2</x:v>
      </x:c>
      <x:c r="Y72" s="30">
        <x:f t="shared" si="16"/>
        <x:v>1</x:v>
      </x:c>
      <x:c r="Z72" s="33">
        <x:f t="shared" si="17"/>
        <x:v>0.98040000000000005</x:v>
      </x:c>
      <x:c r="AA72" s="31">
        <x:f t="shared" si="31"/>
        <x:v>10.685047800000003</x:v>
      </x:c>
      <x:c r="AB72" s="32">
        <x:f t="shared" si="19"/>
        <x:v>0.17808413000000006</x:v>
      </x:c>
      <x:c r="AC72" s="31">
        <x:f t="shared" si="20"/>
        <x:v>0.5</x:v>
      </x:c>
      <x:c r="AD72" s="30">
        <x:f t="shared" si="21"/>
        <x:v>0.12957620000000003</x:v>
      </x:c>
      <x:c r="AE72" s="31">
        <x:f t="shared" si="30"/>
        <x:v>10.814624000000004</x:v>
      </x:c>
    </x:row>
    <x:row r="73" spans="2:31" x14ac:dyDescent="0.35">
      <x:c r="B73" s="27">
        <x:f t="shared" si="23"/>
        <x:v>44612</x:v>
      </x:c>
      <x:c r="C73" s="22" t="str">
        <x:f>IF($C$4="London",Assumptions!C82,Assumptions!E82)</x:f>
        <x:v>1401</x:v>
      </x:c>
      <x:c r="D73" s="22" t="str">
        <x:f>IF($C$4="London",Assumptions!D82,Assumptions!F82)</x:f>
        <x:v>0113</x:v>
      </x:c>
      <x:c r="F73" s="29">
        <x:v>44794</x:v>
      </x:c>
      <x:c r="G73" s="30">
        <x:f t="shared" si="24"/>
        <x:v>8</x:v>
      </x:c>
      <x:c r="H73" s="31" t="str">
        <x:v>1252</x:v>
      </x:c>
      <x:c r="I73" s="31" t="str">
        <x:v>0202</x:v>
      </x:c>
      <x:c r="J73" s="30">
        <x:f t="shared" si="25"/>
        <x:v>12</x:v>
      </x:c>
      <x:c r="K73" s="30">
        <x:f t="shared" si="26"/>
        <x:v>52</x:v>
      </x:c>
      <x:c r="L73" s="30">
        <x:f t="shared" si="27"/>
        <x:v>2</x:v>
      </x:c>
      <x:c r="M73" s="30">
        <x:f t="shared" si="28"/>
        <x:v>2</x:v>
      </x:c>
      <x:c r="N73" s="30">
        <x:f t="shared" si="10"/>
        <x:v>26</x:v>
      </x:c>
      <x:c r="O73" s="30">
        <x:f t="shared" si="29"/>
        <x:v>13.166666666666666</x:v>
      </x:c>
      <x:c r="P73" s="30" t="str" cm="1">
        <x:f t="array" ref="P73">INDEX($C$12:$N$12,G73)</x:f>
        <x:v>2.0″</x:v>
      </x:c>
      <x:c r="Q73" s="30" t="str" cm="1">
        <x:f t="array" ref="Q73">INDEX($C$11:$N$11,G73)</x:f>
        <x:v>97°F</x:v>
      </x:c>
      <x:c r="R73" s="30" cm="1">
        <x:f t="array" ref="R73">INDEX($C$13:$N$13,G73)</x:f>
        <x:v>31</x:v>
      </x:c>
      <x:c r="S73" s="30">
        <x:f t="shared" si="11"/>
        <x:v>6.4516129032258063E-2</x:v>
      </x:c>
      <x:c r="T73" s="30">
        <x:f t="shared" si="12"/>
        <x:v>97</x:v>
      </x:c>
      <x:c r="U73" s="32">
        <x:f t="shared" si="22"/>
        <x:v>1</x:v>
      </x:c>
      <x:c r="V73" s="31">
        <x:f t="shared" si="13"/>
        <x:v>0.02</x:v>
      </x:c>
      <x:c r="W73" s="31">
        <x:f t="shared" si="14"/>
        <x:v>90</x:v>
      </x:c>
      <x:c r="X73" s="32">
        <x:f t="shared" si="15"/>
        <x:v>0.2</x:v>
      </x:c>
      <x:c r="Y73" s="30">
        <x:f t="shared" si="16"/>
        <x:v>1</x:v>
      </x:c>
      <x:c r="Z73" s="33">
        <x:f t="shared" si="17"/>
        <x:v>0.98040000000000005</x:v>
      </x:c>
      <x:c r="AA73" s="31">
        <x:f t="shared" si="31"/>
        <x:v>10.814624000000004</x:v>
      </x:c>
      <x:c r="AB73" s="32">
        <x:f t="shared" si="19"/>
        <x:v>0.18024373333333341</x:v>
      </x:c>
      <x:c r="AC73" s="31">
        <x:f t="shared" si="20"/>
        <x:v>0.5</x:v>
      </x:c>
      <x:c r="AD73" s="30">
        <x:f t="shared" si="21"/>
        <x:v>0.12908600000000001</x:v>
      </x:c>
      <x:c r="AE73" s="31">
        <x:f t="shared" si="30"/>
        <x:v>10.943710000000003</x:v>
      </x:c>
    </x:row>
    <x:row r="74" spans="2:31" x14ac:dyDescent="0.35">
      <x:c r="B74" s="27">
        <x:f t="shared" si="23"/>
        <x:v>44613</x:v>
      </x:c>
      <x:c r="C74" s="22" t="str">
        <x:f>IF($C$4="London",Assumptions!C83,Assumptions!E83)</x:f>
        <x:v>1400</x:v>
      </x:c>
      <x:c r="D74" s="22" t="str">
        <x:f>IF($C$4="London",Assumptions!D83,Assumptions!F83)</x:f>
        <x:v>0114</x:v>
      </x:c>
      <x:c r="F74" s="29">
        <x:v>44795</x:v>
      </x:c>
      <x:c r="G74" s="30">
        <x:f t="shared" si="24"/>
        <x:v>8</x:v>
      </x:c>
      <x:c r="H74" s="31" t="str">
        <x:v>1253</x:v>
      </x:c>
      <x:c r="I74" s="31" t="str">
        <x:v>0201</x:v>
      </x:c>
      <x:c r="J74" s="30">
        <x:f t="shared" si="25"/>
        <x:v>12</x:v>
      </x:c>
      <x:c r="K74" s="30">
        <x:f t="shared" si="26"/>
        <x:v>53</x:v>
      </x:c>
      <x:c r="L74" s="30">
        <x:f t="shared" si="27"/>
        <x:v>2</x:v>
      </x:c>
      <x:c r="M74" s="30">
        <x:f t="shared" si="28"/>
        <x:v>1</x:v>
      </x:c>
      <x:c r="N74" s="30">
        <x:f t="shared" si="10"/>
        <x:v>26</x:v>
      </x:c>
      <x:c r="O74" s="30">
        <x:f t="shared" si="29"/>
        <x:v>13.133333333333333</x:v>
      </x:c>
      <x:c r="P74" s="30" t="str" cm="1">
        <x:f t="array" ref="P74">INDEX($C$12:$N$12,G74)</x:f>
        <x:v>2.0″</x:v>
      </x:c>
      <x:c r="Q74" s="30" t="str" cm="1">
        <x:f t="array" ref="Q74">INDEX($C$11:$N$11,G74)</x:f>
        <x:v>97°F</x:v>
      </x:c>
      <x:c r="R74" s="30" cm="1">
        <x:f t="array" ref="R74">INDEX($C$13:$N$13,G74)</x:f>
        <x:v>31</x:v>
      </x:c>
      <x:c r="S74" s="30">
        <x:f t="shared" si="11"/>
        <x:v>6.4516129032258063E-2</x:v>
      </x:c>
      <x:c r="T74" s="30">
        <x:f t="shared" si="12"/>
        <x:v>97</x:v>
      </x:c>
      <x:c r="U74" s="32">
        <x:f t="shared" si="22"/>
        <x:v>1</x:v>
      </x:c>
      <x:c r="V74" s="31">
        <x:f t="shared" si="13"/>
        <x:v>0.02</x:v>
      </x:c>
      <x:c r="W74" s="31">
        <x:f t="shared" si="14"/>
        <x:v>90</x:v>
      </x:c>
      <x:c r="X74" s="32">
        <x:f t="shared" si="15"/>
        <x:v>0.2</x:v>
      </x:c>
      <x:c r="Y74" s="30">
        <x:f t="shared" si="16"/>
        <x:v>1</x:v>
      </x:c>
      <x:c r="Z74" s="33">
        <x:f t="shared" si="17"/>
        <x:v>0.98040000000000005</x:v>
      </x:c>
      <x:c r="AA74" s="31">
        <x:f t="shared" si="31"/>
        <x:v>10.943710000000003</x:v>
      </x:c>
      <x:c r="AB74" s="32">
        <x:f t="shared" si="19"/>
        <x:v>0.18239516666666672</x:v>
      </x:c>
      <x:c r="AC74" s="31">
        <x:f t="shared" si="20"/>
        <x:v>0.5</x:v>
      </x:c>
      <x:c r="AD74" s="30">
        <x:f t="shared" si="21"/>
        <x:v>0.12875919999999999</x:v>
      </x:c>
      <x:c r="AE74" s="31">
        <x:f t="shared" si="30"/>
        <x:v>11.072469200000002</x:v>
      </x:c>
    </x:row>
    <x:row r="75" spans="2:31" x14ac:dyDescent="0.35">
      <x:c r="B75" s="27">
        <x:f t="shared" si="23"/>
        <x:v>44614</x:v>
      </x:c>
      <x:c r="C75" s="22" t="str">
        <x:f>IF($C$4="London",Assumptions!C84,Assumptions!E84)</x:f>
        <x:v>1359</x:v>
      </x:c>
      <x:c r="D75" s="22" t="str">
        <x:f>IF($C$4="London",Assumptions!D84,Assumptions!F84)</x:f>
        <x:v>0115</x:v>
      </x:c>
      <x:c r="F75" s="29">
        <x:v>44796</x:v>
      </x:c>
      <x:c r="G75" s="30">
        <x:f t="shared" si="24"/>
        <x:v>8</x:v>
      </x:c>
      <x:c r="H75" s="31" t="str">
        <x:v>1253</x:v>
      </x:c>
      <x:c r="I75" s="31" t="str">
        <x:v>0200</x:v>
      </x:c>
      <x:c r="J75" s="30">
        <x:f t="shared" si="25"/>
        <x:v>12</x:v>
      </x:c>
      <x:c r="K75" s="30">
        <x:f t="shared" si="26"/>
        <x:v>53</x:v>
      </x:c>
      <x:c r="L75" s="30">
        <x:f t="shared" si="27"/>
        <x:v>2</x:v>
      </x:c>
      <x:c r="M75" s="30">
        <x:f t="shared" si="28"/>
        <x:v>0</x:v>
      </x:c>
      <x:c r="N75" s="30">
        <x:f t="shared" si="10"/>
        <x:v>26</x:v>
      </x:c>
      <x:c r="O75" s="30">
        <x:f t="shared" si="29"/>
        <x:v>13.116666666666667</x:v>
      </x:c>
      <x:c r="P75" s="30" t="str" cm="1">
        <x:f t="array" ref="P75">INDEX($C$12:$N$12,G75)</x:f>
        <x:v>2.0″</x:v>
      </x:c>
      <x:c r="Q75" s="30" t="str" cm="1">
        <x:f t="array" ref="Q75">INDEX($C$11:$N$11,G75)</x:f>
        <x:v>97°F</x:v>
      </x:c>
      <x:c r="R75" s="30" cm="1">
        <x:f t="array" ref="R75">INDEX($C$13:$N$13,G75)</x:f>
        <x:v>31</x:v>
      </x:c>
      <x:c r="S75" s="30">
        <x:f t="shared" si="11"/>
        <x:v>6.4516129032258063E-2</x:v>
      </x:c>
      <x:c r="T75" s="30">
        <x:f t="shared" si="12"/>
        <x:v>97</x:v>
      </x:c>
      <x:c r="U75" s="32">
        <x:f t="shared" si="22"/>
        <x:v>1</x:v>
      </x:c>
      <x:c r="V75" s="31">
        <x:f t="shared" si="13"/>
        <x:v>0.02</x:v>
      </x:c>
      <x:c r="W75" s="31">
        <x:f t="shared" si="14"/>
        <x:v>90</x:v>
      </x:c>
      <x:c r="X75" s="32">
        <x:f t="shared" si="15"/>
        <x:v>0.2</x:v>
      </x:c>
      <x:c r="Y75" s="30">
        <x:f t="shared" si="16"/>
        <x:v>1</x:v>
      </x:c>
      <x:c r="Z75" s="33">
        <x:f t="shared" si="17"/>
        <x:v>0.98040000000000005</x:v>
      </x:c>
      <x:c r="AA75" s="31">
        <x:f t="shared" si="31"/>
        <x:v>11.072469200000002</x:v>
      </x:c>
      <x:c r="AB75" s="32">
        <x:f t="shared" si="19"/>
        <x:v>0.18454115333333337</x:v>
      </x:c>
      <x:c r="AC75" s="31">
        <x:f t="shared" si="20"/>
        <x:v>0.5</x:v>
      </x:c>
      <x:c r="AD75" s="30">
        <x:f t="shared" si="21"/>
        <x:v>0.12859580000000001</x:v>
      </x:c>
      <x:c r="AE75" s="31">
        <x:f t="shared" si="30"/>
        <x:v>11.201065000000002</x:v>
      </x:c>
    </x:row>
    <x:row r="76" spans="2:31" x14ac:dyDescent="0.35">
      <x:c r="B76" s="27">
        <x:f t="shared" si="23"/>
        <x:v>44615</x:v>
      </x:c>
      <x:c r="C76" s="22" t="str">
        <x:f>IF($C$4="London",Assumptions!C85,Assumptions!E85)</x:f>
        <x:v>1358</x:v>
      </x:c>
      <x:c r="D76" s="22" t="str">
        <x:f>IF($C$4="London",Assumptions!D85,Assumptions!F85)</x:f>
        <x:v>0116</x:v>
      </x:c>
      <x:c r="F76" s="29">
        <x:v>44797</x:v>
      </x:c>
      <x:c r="G76" s="30">
        <x:f t="shared" si="24"/>
        <x:v>8</x:v>
      </x:c>
      <x:c r="H76" s="31" t="str">
        <x:v>1254</x:v>
      </x:c>
      <x:c r="I76" s="31" t="str">
        <x:v>0159</x:v>
      </x:c>
      <x:c r="J76" s="30">
        <x:f t="shared" si="25"/>
        <x:v>12</x:v>
      </x:c>
      <x:c r="K76" s="30">
        <x:f t="shared" si="26"/>
        <x:v>54</x:v>
      </x:c>
      <x:c r="L76" s="30">
        <x:f t="shared" si="27"/>
        <x:v>1</x:v>
      </x:c>
      <x:c r="M76" s="30">
        <x:f t="shared" si="28"/>
        <x:v>59</x:v>
      </x:c>
      <x:c r="N76" s="30">
        <x:f t="shared" si="10"/>
        <x:v>25</x:v>
      </x:c>
      <x:c r="O76" s="30">
        <x:f t="shared" si="29"/>
        <x:v>13.083333333333334</x:v>
      </x:c>
      <x:c r="P76" s="30" t="str" cm="1">
        <x:f t="array" ref="P76">INDEX($C$12:$N$12,G76)</x:f>
        <x:v>2.0″</x:v>
      </x:c>
      <x:c r="Q76" s="30" t="str" cm="1">
        <x:f t="array" ref="Q76">INDEX($C$11:$N$11,G76)</x:f>
        <x:v>97°F</x:v>
      </x:c>
      <x:c r="R76" s="30" cm="1">
        <x:f t="array" ref="R76">INDEX($C$13:$N$13,G76)</x:f>
        <x:v>31</x:v>
      </x:c>
      <x:c r="S76" s="30">
        <x:f t="shared" si="11"/>
        <x:v>6.4516129032258063E-2</x:v>
      </x:c>
      <x:c r="T76" s="30">
        <x:f t="shared" si="12"/>
        <x:v>97</x:v>
      </x:c>
      <x:c r="U76" s="32">
        <x:f t="shared" si="22"/>
        <x:v>1</x:v>
      </x:c>
      <x:c r="V76" s="31">
        <x:f t="shared" si="13"/>
        <x:v>0.02</x:v>
      </x:c>
      <x:c r="W76" s="31">
        <x:f t="shared" si="14"/>
        <x:v>90</x:v>
      </x:c>
      <x:c r="X76" s="32">
        <x:f t="shared" si="15"/>
        <x:v>0.2</x:v>
      </x:c>
      <x:c r="Y76" s="30">
        <x:f t="shared" si="16"/>
        <x:v>1</x:v>
      </x:c>
      <x:c r="Z76" s="33">
        <x:f t="shared" si="17"/>
        <x:v>0.98040000000000005</x:v>
      </x:c>
      <x:c r="AA76" s="31">
        <x:f t="shared" si="31"/>
        <x:v>11.201065000000002</x:v>
      </x:c>
      <x:c r="AB76" s="32">
        <x:f t="shared" si="19"/>
        <x:v>0.18668441666666669</x:v>
      </x:c>
      <x:c r="AC76" s="31">
        <x:f t="shared" si="20"/>
        <x:v>0.5</x:v>
      </x:c>
      <x:c r="AD76" s="30">
        <x:f t="shared" si="21"/>
        <x:v>0.12826899999999999</x:v>
      </x:c>
      <x:c r="AE76" s="31">
        <x:f t="shared" si="30"/>
        <x:v>11.329334000000001</x:v>
      </x:c>
    </x:row>
    <x:row r="77" spans="2:31" x14ac:dyDescent="0.35">
      <x:c r="B77" s="27">
        <x:f t="shared" si="23"/>
        <x:v>44616</x:v>
      </x:c>
      <x:c r="C77" s="22" t="str">
        <x:f>IF($C$4="London",Assumptions!C86,Assumptions!E86)</x:f>
        <x:v>1357</x:v>
      </x:c>
      <x:c r="D77" s="22" t="str">
        <x:f>IF($C$4="London",Assumptions!D86,Assumptions!F86)</x:f>
        <x:v>0117</x:v>
      </x:c>
      <x:c r="F77" s="29">
        <x:v>44798</x:v>
      </x:c>
      <x:c r="G77" s="30">
        <x:f t="shared" si="24"/>
        <x:v>8</x:v>
      </x:c>
      <x:c r="H77" s="31" t="str">
        <x:v>1255</x:v>
      </x:c>
      <x:c r="I77" s="31" t="str">
        <x:v>0158</x:v>
      </x:c>
      <x:c r="J77" s="30">
        <x:f t="shared" si="25"/>
        <x:v>12</x:v>
      </x:c>
      <x:c r="K77" s="30">
        <x:f t="shared" si="26"/>
        <x:v>55</x:v>
      </x:c>
      <x:c r="L77" s="30">
        <x:f t="shared" si="27"/>
        <x:v>1</x:v>
      </x:c>
      <x:c r="M77" s="30">
        <x:f t="shared" si="28"/>
        <x:v>58</x:v>
      </x:c>
      <x:c r="N77" s="30">
        <x:f t="shared" si="10"/>
        <x:v>25</x:v>
      </x:c>
      <x:c r="O77" s="30">
        <x:f t="shared" si="29"/>
        <x:v>13.05</x:v>
      </x:c>
      <x:c r="P77" s="30" t="str" cm="1">
        <x:f t="array" ref="P77">INDEX($C$12:$N$12,G77)</x:f>
        <x:v>2.0″</x:v>
      </x:c>
      <x:c r="Q77" s="30" t="str" cm="1">
        <x:f t="array" ref="Q77">INDEX($C$11:$N$11,G77)</x:f>
        <x:v>97°F</x:v>
      </x:c>
      <x:c r="R77" s="30" cm="1">
        <x:f t="array" ref="R77">INDEX($C$13:$N$13,G77)</x:f>
        <x:v>31</x:v>
      </x:c>
      <x:c r="S77" s="30">
        <x:f t="shared" si="11"/>
        <x:v>6.4516129032258063E-2</x:v>
      </x:c>
      <x:c r="T77" s="30">
        <x:f t="shared" si="12"/>
        <x:v>97</x:v>
      </x:c>
      <x:c r="U77" s="32">
        <x:f t="shared" si="22"/>
        <x:v>1</x:v>
      </x:c>
      <x:c r="V77" s="31">
        <x:f t="shared" si="13"/>
        <x:v>0.02</x:v>
      </x:c>
      <x:c r="W77" s="31">
        <x:f t="shared" si="14"/>
        <x:v>90</x:v>
      </x:c>
      <x:c r="X77" s="32">
        <x:f t="shared" si="15"/>
        <x:v>0.2</x:v>
      </x:c>
      <x:c r="Y77" s="30">
        <x:f t="shared" si="16"/>
        <x:v>1</x:v>
      </x:c>
      <x:c r="Z77" s="33">
        <x:f t="shared" si="17"/>
        <x:v>0.98040000000000005</x:v>
      </x:c>
      <x:c r="AA77" s="31">
        <x:f t="shared" si="31"/>
        <x:v>11.329334000000001</x:v>
      </x:c>
      <x:c r="AB77" s="32">
        <x:f t="shared" si="19"/>
        <x:v>0.18882223333333334</x:v>
      </x:c>
      <x:c r="AC77" s="31">
        <x:f t="shared" si="20"/>
        <x:v>0.5</x:v>
      </x:c>
      <x:c r="AD77" s="30">
        <x:f t="shared" si="21"/>
        <x:v>0.12794220000000001</x:v>
      </x:c>
      <x:c r="AE77" s="31">
        <x:f t="shared" si="30"/>
        <x:v>11.457276200000001</x:v>
      </x:c>
    </x:row>
    <x:row r="78" spans="2:31" x14ac:dyDescent="0.35">
      <x:c r="B78" s="27">
        <x:f t="shared" si="23"/>
        <x:v>44617</x:v>
      </x:c>
      <x:c r="C78" s="22" t="str">
        <x:f>IF($C$4="London",Assumptions!C87,Assumptions!E87)</x:f>
        <x:v>1356</x:v>
      </x:c>
      <x:c r="D78" s="22" t="str">
        <x:f>IF($C$4="London",Assumptions!D87,Assumptions!F87)</x:f>
        <x:v>0118</x:v>
      </x:c>
      <x:c r="F78" s="29">
        <x:v>44799</x:v>
      </x:c>
      <x:c r="G78" s="30">
        <x:f t="shared" si="24"/>
        <x:v>8</x:v>
      </x:c>
      <x:c r="H78" s="31" t="str">
        <x:v>1255</x:v>
      </x:c>
      <x:c r="I78" s="31" t="str">
        <x:v>0157</x:v>
      </x:c>
      <x:c r="J78" s="30">
        <x:f t="shared" si="25"/>
        <x:v>12</x:v>
      </x:c>
      <x:c r="K78" s="30">
        <x:f t="shared" si="26"/>
        <x:v>55</x:v>
      </x:c>
      <x:c r="L78" s="30">
        <x:f t="shared" si="27"/>
        <x:v>1</x:v>
      </x:c>
      <x:c r="M78" s="30">
        <x:f t="shared" si="28"/>
        <x:v>57</x:v>
      </x:c>
      <x:c r="N78" s="30">
        <x:f t="shared" si="10"/>
        <x:v>25</x:v>
      </x:c>
      <x:c r="O78" s="30">
        <x:f t="shared" si="29"/>
        <x:v>13.033333333333333</x:v>
      </x:c>
      <x:c r="P78" s="30" t="str" cm="1">
        <x:f t="array" ref="P78">INDEX($C$12:$N$12,G78)</x:f>
        <x:v>2.0″</x:v>
      </x:c>
      <x:c r="Q78" s="30" t="str" cm="1">
        <x:f t="array" ref="Q78">INDEX($C$11:$N$11,G78)</x:f>
        <x:v>97°F</x:v>
      </x:c>
      <x:c r="R78" s="30" cm="1">
        <x:f t="array" ref="R78">INDEX($C$13:$N$13,G78)</x:f>
        <x:v>31</x:v>
      </x:c>
      <x:c r="S78" s="30">
        <x:f t="shared" si="11"/>
        <x:v>6.4516129032258063E-2</x:v>
      </x:c>
      <x:c r="T78" s="30">
        <x:f t="shared" si="12"/>
        <x:v>97</x:v>
      </x:c>
      <x:c r="U78" s="32">
        <x:f t="shared" si="22"/>
        <x:v>1</x:v>
      </x:c>
      <x:c r="V78" s="31">
        <x:f t="shared" si="13"/>
        <x:v>0.02</x:v>
      </x:c>
      <x:c r="W78" s="31">
        <x:f t="shared" si="14"/>
        <x:v>90</x:v>
      </x:c>
      <x:c r="X78" s="32">
        <x:f t="shared" si="15"/>
        <x:v>0.2</x:v>
      </x:c>
      <x:c r="Y78" s="30">
        <x:f t="shared" si="16"/>
        <x:v>1</x:v>
      </x:c>
      <x:c r="Z78" s="33">
        <x:f t="shared" si="17"/>
        <x:v>0.98040000000000005</x:v>
      </x:c>
      <x:c r="AA78" s="31">
        <x:f t="shared" si="31"/>
        <x:v>11.457276200000001</x:v>
      </x:c>
      <x:c r="AB78" s="32">
        <x:f t="shared" si="19"/>
        <x:v>0.19095460333333333</x:v>
      </x:c>
      <x:c r="AC78" s="31">
        <x:f t="shared" si="20"/>
        <x:v>0.5</x:v>
      </x:c>
      <x:c r="AD78" s="30">
        <x:f t="shared" si="21"/>
        <x:v>0.1277788</x:v>
      </x:c>
      <x:c r="AE78" s="31">
        <x:f t="shared" si="30"/>
        <x:v>11.585055000000001</x:v>
      </x:c>
    </x:row>
    <x:row r="79" spans="2:31" x14ac:dyDescent="0.35">
      <x:c r="B79" s="27">
        <x:f t="shared" si="23"/>
        <x:v>44618</x:v>
      </x:c>
      <x:c r="C79" s="22" t="str">
        <x:f>IF($C$4="London",Assumptions!C88,Assumptions!E88)</x:f>
        <x:v>1355</x:v>
      </x:c>
      <x:c r="D79" s="22" t="str">
        <x:f>IF($C$4="London",Assumptions!D88,Assumptions!F88)</x:f>
        <x:v>0118</x:v>
      </x:c>
      <x:c r="F79" s="29">
        <x:v>44800</x:v>
      </x:c>
      <x:c r="G79" s="30">
        <x:f t="shared" si="24"/>
        <x:v>8</x:v>
      </x:c>
      <x:c r="H79" s="31" t="str">
        <x:v>1256</x:v>
      </x:c>
      <x:c r="I79" s="31" t="str">
        <x:v>0155</x:v>
      </x:c>
      <x:c r="J79" s="30">
        <x:f t="shared" si="25"/>
        <x:v>12</x:v>
      </x:c>
      <x:c r="K79" s="30">
        <x:f t="shared" si="26"/>
        <x:v>56</x:v>
      </x:c>
      <x:c r="L79" s="30">
        <x:f t="shared" si="27"/>
        <x:v>1</x:v>
      </x:c>
      <x:c r="M79" s="30">
        <x:f t="shared" si="28"/>
        <x:v>55</x:v>
      </x:c>
      <x:c r="N79" s="30">
        <x:f t="shared" si="10"/>
        <x:v>25</x:v>
      </x:c>
      <x:c r="O79" s="30">
        <x:f t="shared" si="29"/>
        <x:v>12.983333333333333</x:v>
      </x:c>
      <x:c r="P79" s="30" t="str" cm="1">
        <x:f t="array" ref="P79">INDEX($C$12:$N$12,G79)</x:f>
        <x:v>2.0″</x:v>
      </x:c>
      <x:c r="Q79" s="30" t="str" cm="1">
        <x:f t="array" ref="Q79">INDEX($C$11:$N$11,G79)</x:f>
        <x:v>97°F</x:v>
      </x:c>
      <x:c r="R79" s="30" cm="1">
        <x:f t="array" ref="R79">INDEX($C$13:$N$13,G79)</x:f>
        <x:v>31</x:v>
      </x:c>
      <x:c r="S79" s="30">
        <x:f t="shared" si="11"/>
        <x:v>6.4516129032258063E-2</x:v>
      </x:c>
      <x:c r="T79" s="30">
        <x:f t="shared" si="12"/>
        <x:v>97</x:v>
      </x:c>
      <x:c r="U79" s="32">
        <x:f t="shared" si="22"/>
        <x:v>1</x:v>
      </x:c>
      <x:c r="V79" s="31">
        <x:f t="shared" si="13"/>
        <x:v>0.02</x:v>
      </x:c>
      <x:c r="W79" s="31">
        <x:f t="shared" si="14"/>
        <x:v>90</x:v>
      </x:c>
      <x:c r="X79" s="32">
        <x:f t="shared" si="15"/>
        <x:v>0.2</x:v>
      </x:c>
      <x:c r="Y79" s="30">
        <x:f t="shared" si="16"/>
        <x:v>1</x:v>
      </x:c>
      <x:c r="Z79" s="33">
        <x:f t="shared" si="17"/>
        <x:v>0.98040000000000005</x:v>
      </x:c>
      <x:c r="AA79" s="31">
        <x:f t="shared" si="31"/>
        <x:v>11.585055000000001</x:v>
      </x:c>
      <x:c r="AB79" s="32">
        <x:f t="shared" si="19"/>
        <x:v>0.19308425000000001</x:v>
      </x:c>
      <x:c r="AC79" s="31">
        <x:f t="shared" si="20"/>
        <x:v>0.5</x:v>
      </x:c>
      <x:c r="AD79" s="30">
        <x:f t="shared" si="21"/>
        <x:v>0.1272886</x:v>
      </x:c>
      <x:c r="AE79" s="31">
        <x:f t="shared" si="30"/>
        <x:v>11.712343600000001</x:v>
      </x:c>
    </x:row>
    <x:row r="80" spans="2:31" x14ac:dyDescent="0.35">
      <x:c r="B80" s="27">
        <x:f t="shared" si="23"/>
        <x:v>44619</x:v>
      </x:c>
      <x:c r="C80" s="22" t="str">
        <x:f>IF($C$4="London",Assumptions!C89,Assumptions!E89)</x:f>
        <x:v>1353</x:v>
      </x:c>
      <x:c r="D80" s="22" t="str">
        <x:f>IF($C$4="London",Assumptions!D89,Assumptions!F89)</x:f>
        <x:v>0119</x:v>
      </x:c>
      <x:c r="F80" s="29">
        <x:v>44801</x:v>
      </x:c>
      <x:c r="G80" s="30">
        <x:f t="shared" si="24"/>
        <x:v>8</x:v>
      </x:c>
      <x:c r="H80" s="31" t="str">
        <x:v>1257</x:v>
      </x:c>
      <x:c r="I80" s="31" t="str">
        <x:v>0154</x:v>
      </x:c>
      <x:c r="J80" s="30">
        <x:f t="shared" si="25"/>
        <x:v>12</x:v>
      </x:c>
      <x:c r="K80" s="30">
        <x:f t="shared" si="26"/>
        <x:v>57</x:v>
      </x:c>
      <x:c r="L80" s="30">
        <x:f t="shared" si="27"/>
        <x:v>1</x:v>
      </x:c>
      <x:c r="M80" s="30">
        <x:f t="shared" si="28"/>
        <x:v>54</x:v>
      </x:c>
      <x:c r="N80" s="30">
        <x:f t="shared" si="10"/>
        <x:v>25</x:v>
      </x:c>
      <x:c r="O80" s="30">
        <x:f t="shared" si="29"/>
        <x:v>12.95</x:v>
      </x:c>
      <x:c r="P80" s="30" t="str" cm="1">
        <x:f t="array" ref="P80">INDEX($C$12:$N$12,G80)</x:f>
        <x:v>2.0″</x:v>
      </x:c>
      <x:c r="Q80" s="30" t="str" cm="1">
        <x:f t="array" ref="Q80">INDEX($C$11:$N$11,G80)</x:f>
        <x:v>97°F</x:v>
      </x:c>
      <x:c r="R80" s="30" cm="1">
        <x:f t="array" ref="R80">INDEX($C$13:$N$13,G80)</x:f>
        <x:v>31</x:v>
      </x:c>
      <x:c r="S80" s="30">
        <x:f t="shared" si="11"/>
        <x:v>6.4516129032258063E-2</x:v>
      </x:c>
      <x:c r="T80" s="30">
        <x:f t="shared" si="12"/>
        <x:v>97</x:v>
      </x:c>
      <x:c r="U80" s="32">
        <x:f t="shared" si="22"/>
        <x:v>1</x:v>
      </x:c>
      <x:c r="V80" s="31">
        <x:f t="shared" si="13"/>
        <x:v>0.02</x:v>
      </x:c>
      <x:c r="W80" s="31">
        <x:f t="shared" si="14"/>
        <x:v>90</x:v>
      </x:c>
      <x:c r="X80" s="32">
        <x:f t="shared" si="15"/>
        <x:v>0.2</x:v>
      </x:c>
      <x:c r="Y80" s="30">
        <x:f t="shared" si="16"/>
        <x:v>1</x:v>
      </x:c>
      <x:c r="Z80" s="33">
        <x:f t="shared" si="17"/>
        <x:v>0.98040000000000005</x:v>
      </x:c>
      <x:c r="AA80" s="31">
        <x:f t="shared" si="31"/>
        <x:v>11.712343600000001</x:v>
      </x:c>
      <x:c r="AB80" s="32">
        <x:f t="shared" si="19"/>
        <x:v>0.19520572666666666</x:v>
      </x:c>
      <x:c r="AC80" s="31">
        <x:f t="shared" si="20"/>
        <x:v>0.5</x:v>
      </x:c>
      <x:c r="AD80" s="30">
        <x:f t="shared" si="21"/>
        <x:v>0.12696180000000001</x:v>
      </x:c>
      <x:c r="AE80" s="31">
        <x:f t="shared" si="30"/>
        <x:v>11.839305400000001</x:v>
      </x:c>
    </x:row>
    <x:row r="81" spans="2:31" x14ac:dyDescent="0.35">
      <x:c r="B81" s="27">
        <x:f t="shared" si="23"/>
        <x:v>44620</x:v>
      </x:c>
      <x:c r="C81" s="22" t="str">
        <x:f>IF($C$4="London",Assumptions!C90,Assumptions!E90)</x:f>
        <x:v>1352</x:v>
      </x:c>
      <x:c r="D81" s="22" t="str">
        <x:f>IF($C$4="London",Assumptions!D90,Assumptions!F90)</x:f>
        <x:v>0120</x:v>
      </x:c>
      <x:c r="F81" s="29">
        <x:v>44802</x:v>
      </x:c>
      <x:c r="G81" s="30">
        <x:f t="shared" si="24"/>
        <x:v>8</x:v>
      </x:c>
      <x:c r="H81" s="31" t="str">
        <x:v>1257</x:v>
      </x:c>
      <x:c r="I81" s="31" t="str">
        <x:v>0153</x:v>
      </x:c>
      <x:c r="J81" s="30">
        <x:f t="shared" si="25"/>
        <x:v>12</x:v>
      </x:c>
      <x:c r="K81" s="30">
        <x:f t="shared" si="26"/>
        <x:v>57</x:v>
      </x:c>
      <x:c r="L81" s="30">
        <x:f t="shared" si="27"/>
        <x:v>1</x:v>
      </x:c>
      <x:c r="M81" s="30">
        <x:f t="shared" si="28"/>
        <x:v>53</x:v>
      </x:c>
      <x:c r="N81" s="30">
        <x:f t="shared" si="10"/>
        <x:v>25</x:v>
      </x:c>
      <x:c r="O81" s="30">
        <x:f t="shared" si="29"/>
        <x:v>12.933333333333334</x:v>
      </x:c>
      <x:c r="P81" s="30" t="str" cm="1">
        <x:f t="array" ref="P81">INDEX($C$12:$N$12,G81)</x:f>
        <x:v>2.0″</x:v>
      </x:c>
      <x:c r="Q81" s="30" t="str" cm="1">
        <x:f t="array" ref="Q81">INDEX($C$11:$N$11,G81)</x:f>
        <x:v>97°F</x:v>
      </x:c>
      <x:c r="R81" s="30" cm="1">
        <x:f t="array" ref="R81">INDEX($C$13:$N$13,G81)</x:f>
        <x:v>31</x:v>
      </x:c>
      <x:c r="S81" s="30">
        <x:f t="shared" si="11"/>
        <x:v>6.4516129032258063E-2</x:v>
      </x:c>
      <x:c r="T81" s="30">
        <x:f t="shared" si="12"/>
        <x:v>97</x:v>
      </x:c>
      <x:c r="U81" s="32">
        <x:f t="shared" si="22"/>
        <x:v>1</x:v>
      </x:c>
      <x:c r="V81" s="31">
        <x:f t="shared" si="13"/>
        <x:v>0.02</x:v>
      </x:c>
      <x:c r="W81" s="31">
        <x:f t="shared" si="14"/>
        <x:v>90</x:v>
      </x:c>
      <x:c r="X81" s="32">
        <x:f t="shared" si="15"/>
        <x:v>0.2</x:v>
      </x:c>
      <x:c r="Y81" s="30">
        <x:f t="shared" si="16"/>
        <x:v>1</x:v>
      </x:c>
      <x:c r="Z81" s="33">
        <x:f t="shared" si="17"/>
        <x:v>0.98040000000000005</x:v>
      </x:c>
      <x:c r="AA81" s="31">
        <x:f t="shared" si="31"/>
        <x:v>11.839305400000001</x:v>
      </x:c>
      <x:c r="AB81" s="32">
        <x:f t="shared" si="19"/>
        <x:v>0.19732175666666668</x:v>
      </x:c>
      <x:c r="AC81" s="31">
        <x:f t="shared" si="20"/>
        <x:v>0.5</x:v>
      </x:c>
      <x:c r="AD81" s="30">
        <x:f t="shared" si="21"/>
        <x:v>0.12679840000000001</x:v>
      </x:c>
      <x:c r="AE81" s="31">
        <x:f t="shared" si="30"/>
        <x:v>11.966103800000001</x:v>
      </x:c>
    </x:row>
    <x:row r="82" spans="2:31" x14ac:dyDescent="0.35">
      <x:c r="B82" s="27">
        <x:f t="shared" si="23"/>
        <x:v>44621</x:v>
      </x:c>
      <x:c r="C82" s="22" t="str">
        <x:f>IF($C$4="London",Assumptions!C91,Assumptions!E91)</x:f>
        <x:v>1351</x:v>
      </x:c>
      <x:c r="D82" s="22" t="str">
        <x:f>IF($C$4="London",Assumptions!D91,Assumptions!F91)</x:f>
        <x:v>0121</x:v>
      </x:c>
      <x:c r="F82" s="29">
        <x:v>44803</x:v>
      </x:c>
      <x:c r="G82" s="30">
        <x:f t="shared" si="24"/>
        <x:v>8</x:v>
      </x:c>
      <x:c r="H82" s="31" t="str">
        <x:v>1258</x:v>
      </x:c>
      <x:c r="I82" s="31" t="str">
        <x:v>0152</x:v>
      </x:c>
      <x:c r="J82" s="30">
        <x:f t="shared" si="25"/>
        <x:v>12</x:v>
      </x:c>
      <x:c r="K82" s="30">
        <x:f t="shared" si="26"/>
        <x:v>58</x:v>
      </x:c>
      <x:c r="L82" s="30">
        <x:f t="shared" si="27"/>
        <x:v>1</x:v>
      </x:c>
      <x:c r="M82" s="30">
        <x:f t="shared" si="28"/>
        <x:v>52</x:v>
      </x:c>
      <x:c r="N82" s="30">
        <x:f t="shared" si="10"/>
        <x:v>25</x:v>
      </x:c>
      <x:c r="O82" s="30">
        <x:f t="shared" si="29"/>
        <x:v>12.9</x:v>
      </x:c>
      <x:c r="P82" s="30" t="str" cm="1">
        <x:f t="array" ref="P82">INDEX($C$12:$N$12,G82)</x:f>
        <x:v>2.0″</x:v>
      </x:c>
      <x:c r="Q82" s="30" t="str" cm="1">
        <x:f t="array" ref="Q82">INDEX($C$11:$N$11,G82)</x:f>
        <x:v>97°F</x:v>
      </x:c>
      <x:c r="R82" s="30" cm="1">
        <x:f t="array" ref="R82">INDEX($C$13:$N$13,G82)</x:f>
        <x:v>31</x:v>
      </x:c>
      <x:c r="S82" s="30">
        <x:f t="shared" si="11"/>
        <x:v>6.4516129032258063E-2</x:v>
      </x:c>
      <x:c r="T82" s="30">
        <x:f t="shared" si="12"/>
        <x:v>97</x:v>
      </x:c>
      <x:c r="U82" s="32">
        <x:f t="shared" si="22"/>
        <x:v>1</x:v>
      </x:c>
      <x:c r="V82" s="31">
        <x:f t="shared" si="13"/>
        <x:v>0.02</x:v>
      </x:c>
      <x:c r="W82" s="31">
        <x:f t="shared" si="14"/>
        <x:v>90</x:v>
      </x:c>
      <x:c r="X82" s="32">
        <x:f t="shared" si="15"/>
        <x:v>0.2</x:v>
      </x:c>
      <x:c r="Y82" s="30">
        <x:f t="shared" si="16"/>
        <x:v>1</x:v>
      </x:c>
      <x:c r="Z82" s="33">
        <x:f t="shared" si="17"/>
        <x:v>0.98040000000000005</x:v>
      </x:c>
      <x:c r="AA82" s="31">
        <x:f t="shared" si="31"/>
        <x:v>11.966103800000001</x:v>
      </x:c>
      <x:c r="AB82" s="32">
        <x:f t="shared" si="19"/>
        <x:v>0.19943506333333336</x:v>
      </x:c>
      <x:c r="AC82" s="31">
        <x:f t="shared" si="20"/>
        <x:v>0.5</x:v>
      </x:c>
      <x:c r="AD82" s="30">
        <x:f t="shared" si="21"/>
        <x:v>0.12647160000000002</x:v>
      </x:c>
      <x:c r="AE82" s="31">
        <x:f t="shared" si="30"/>
        <x:v>12.092575400000001</x:v>
      </x:c>
    </x:row>
    <x:row r="83" spans="2:31" x14ac:dyDescent="0.35">
      <x:c r="B83" s="27">
        <x:f t="shared" si="23"/>
        <x:v>44622</x:v>
      </x:c>
      <x:c r="C83" s="22" t="str">
        <x:f>IF($C$4="London",Assumptions!C92,Assumptions!E92)</x:f>
        <x:v>1350</x:v>
      </x:c>
      <x:c r="D83" s="22" t="str">
        <x:f>IF($C$4="London",Assumptions!D92,Assumptions!F92)</x:f>
        <x:v>0122</x:v>
      </x:c>
      <x:c r="F83" s="29">
        <x:v>44804</x:v>
      </x:c>
      <x:c r="G83" s="30">
        <x:f t="shared" si="24"/>
        <x:v>8</x:v>
      </x:c>
      <x:c r="H83" s="31" t="str">
        <x:v>1259</x:v>
      </x:c>
      <x:c r="I83" s="31" t="str">
        <x:v>0150</x:v>
      </x:c>
      <x:c r="J83" s="30">
        <x:f t="shared" si="25"/>
        <x:v>12</x:v>
      </x:c>
      <x:c r="K83" s="30">
        <x:f t="shared" si="26"/>
        <x:v>59</x:v>
      </x:c>
      <x:c r="L83" s="30">
        <x:f t="shared" si="27"/>
        <x:v>1</x:v>
      </x:c>
      <x:c r="M83" s="30">
        <x:f t="shared" si="28"/>
        <x:v>50</x:v>
      </x:c>
      <x:c r="N83" s="30">
        <x:f t="shared" si="10"/>
        <x:v>25</x:v>
      </x:c>
      <x:c r="O83" s="30">
        <x:f t="shared" si="29"/>
        <x:v>12.85</x:v>
      </x:c>
      <x:c r="P83" s="30" t="str" cm="1">
        <x:f t="array" ref="P83">INDEX($C$12:$N$12,G83)</x:f>
        <x:v>2.0″</x:v>
      </x:c>
      <x:c r="Q83" s="30" t="str" cm="1">
        <x:f t="array" ref="Q83">INDEX($C$11:$N$11,G83)</x:f>
        <x:v>97°F</x:v>
      </x:c>
      <x:c r="R83" s="30" cm="1">
        <x:f t="array" ref="R83">INDEX($C$13:$N$13,G83)</x:f>
        <x:v>31</x:v>
      </x:c>
      <x:c r="S83" s="30">
        <x:f t="shared" si="11"/>
        <x:v>6.4516129032258063E-2</x:v>
      </x:c>
      <x:c r="T83" s="30">
        <x:f t="shared" si="12"/>
        <x:v>97</x:v>
      </x:c>
      <x:c r="U83" s="32">
        <x:f t="shared" si="22"/>
        <x:v>1</x:v>
      </x:c>
      <x:c r="V83" s="31">
        <x:f t="shared" si="13"/>
        <x:v>0.02</x:v>
      </x:c>
      <x:c r="W83" s="31">
        <x:f t="shared" si="14"/>
        <x:v>90</x:v>
      </x:c>
      <x:c r="X83" s="32">
        <x:f t="shared" si="15"/>
        <x:v>0.2</x:v>
      </x:c>
      <x:c r="Y83" s="30">
        <x:f t="shared" si="16"/>
        <x:v>1</x:v>
      </x:c>
      <x:c r="Z83" s="33">
        <x:f t="shared" si="17"/>
        <x:v>0.98040000000000005</x:v>
      </x:c>
      <x:c r="AA83" s="31">
        <x:f t="shared" si="31"/>
        <x:v>12.092575400000001</x:v>
      </x:c>
      <x:c r="AB83" s="32">
        <x:f t="shared" si="19"/>
        <x:v>0.20154292333333335</x:v>
      </x:c>
      <x:c r="AC83" s="31">
        <x:f t="shared" si="20"/>
        <x:v>0.8</x:v>
      </x:c>
      <x:c r="AD83" s="30">
        <x:f t="shared" si="21"/>
        <x:v>0.20157024000000004</x:v>
      </x:c>
      <x:c r="AE83" s="31">
        <x:f t="shared" si="30"/>
        <x:v>12.294145640000002</x:v>
      </x:c>
    </x:row>
    <x:row r="84" spans="2:31" x14ac:dyDescent="0.35">
      <x:c r="B84" s="27">
        <x:f t="shared" si="23"/>
        <x:v>44623</x:v>
      </x:c>
      <x:c r="C84" s="22" t="str">
        <x:f>IF($C$4="London",Assumptions!C93,Assumptions!E93)</x:f>
        <x:v>1349</x:v>
      </x:c>
      <x:c r="D84" s="22" t="str">
        <x:f>IF($C$4="London",Assumptions!D93,Assumptions!F93)</x:f>
        <x:v>0122</x:v>
      </x:c>
      <x:c r="F84" s="29">
        <x:v>44805</x:v>
      </x:c>
      <x:c r="G84" s="30">
        <x:f t="shared" si="24"/>
        <x:v>9</x:v>
      </x:c>
      <x:c r="H84" s="31" t="str">
        <x:v>1259</x:v>
      </x:c>
      <x:c r="I84" s="31" t="str">
        <x:v>0149</x:v>
      </x:c>
      <x:c r="J84" s="30">
        <x:f t="shared" si="25"/>
        <x:v>12</x:v>
      </x:c>
      <x:c r="K84" s="30">
        <x:f t="shared" si="26"/>
        <x:v>59</x:v>
      </x:c>
      <x:c r="L84" s="30">
        <x:f t="shared" si="27"/>
        <x:v>1</x:v>
      </x:c>
      <x:c r="M84" s="30">
        <x:f t="shared" si="28"/>
        <x:v>49</x:v>
      </x:c>
      <x:c r="N84" s="30">
        <x:f t="shared" si="10"/>
        <x:v>25</x:v>
      </x:c>
      <x:c r="O84" s="30">
        <x:f t="shared" si="29"/>
        <x:v>12.833333333333334</x:v>
      </x:c>
      <x:c r="P84" s="30" t="str" cm="1">
        <x:f t="array" ref="P84">INDEX($C$12:$N$12,G84)</x:f>
        <x:v>1.2″</x:v>
      </x:c>
      <x:c r="Q84" s="30" t="str" cm="1">
        <x:f t="array" ref="Q84">INDEX($C$11:$N$11,G84)</x:f>
        <x:v>94°F</x:v>
      </x:c>
      <x:c r="R84" s="30" cm="1">
        <x:f t="array" ref="R84">INDEX($C$13:$N$13,G84)</x:f>
        <x:v>30</x:v>
      </x:c>
      <x:c r="S84" s="30">
        <x:f t="shared" si="11"/>
        <x:v>0.04</x:v>
      </x:c>
      <x:c r="T84" s="30">
        <x:f t="shared" si="12"/>
        <x:v>94</x:v>
      </x:c>
      <x:c r="U84" s="32">
        <x:f t="shared" si="22"/>
        <x:v>1</x:v>
      </x:c>
      <x:c r="V84" s="31">
        <x:f t="shared" si="13"/>
        <x:v>0.02</x:v>
      </x:c>
      <x:c r="W84" s="31">
        <x:f t="shared" si="14"/>
        <x:v>90</x:v>
      </x:c>
      <x:c r="X84" s="32">
        <x:f t="shared" si="15"/>
        <x:v>0.2</x:v>
      </x:c>
      <x:c r="Y84" s="30">
        <x:f t="shared" si="16"/>
        <x:v>1</x:v>
      </x:c>
      <x:c r="Z84" s="33">
        <x:f t="shared" si="17"/>
        <x:v>0.99360000000000004</x:v>
      </x:c>
      <x:c r="AA84" s="31">
        <x:f t="shared" si="31"/>
        <x:v>12.294145640000002</x:v>
      </x:c>
      <x:c r="AB84" s="32">
        <x:f t="shared" si="19"/>
        <x:v>0.20490242733333336</x:v>
      </x:c>
      <x:c r="AC84" s="31">
        <x:f t="shared" si="20"/>
        <x:v>0.8</x:v>
      </x:c>
      <x:c r="AD84" s="30">
        <x:f t="shared" si="21"/>
        <x:v>0.20401920000000004</x:v>
      </x:c>
      <x:c r="AE84" s="31">
        <x:f t="shared" si="30"/>
        <x:v>12.498164840000001</x:v>
      </x:c>
    </x:row>
    <x:row r="85" spans="2:31" x14ac:dyDescent="0.35">
      <x:c r="B85" s="27">
        <x:f t="shared" si="23"/>
        <x:v>44624</x:v>
      </x:c>
      <x:c r="C85" s="22" t="str">
        <x:f>IF($C$4="London",Assumptions!C94,Assumptions!E94)</x:f>
        <x:v>1348</x:v>
      </x:c>
      <x:c r="D85" s="22" t="str">
        <x:f>IF($C$4="London",Assumptions!D94,Assumptions!F94)</x:f>
        <x:v>0123</x:v>
      </x:c>
      <x:c r="F85" s="29">
        <x:v>44806</x:v>
      </x:c>
      <x:c r="G85" s="30">
        <x:f t="shared" si="24"/>
        <x:v>9</x:v>
      </x:c>
      <x:c r="H85" s="31" t="str">
        <x:v>1300</x:v>
      </x:c>
      <x:c r="I85" s="31" t="str">
        <x:v>0148</x:v>
      </x:c>
      <x:c r="J85" s="30">
        <x:f t="shared" si="25"/>
        <x:v>13</x:v>
      </x:c>
      <x:c r="K85" s="30">
        <x:f t="shared" si="26"/>
        <x:v>0</x:v>
      </x:c>
      <x:c r="L85" s="30">
        <x:f t="shared" si="27"/>
        <x:v>1</x:v>
      </x:c>
      <x:c r="M85" s="30">
        <x:f t="shared" si="28"/>
        <x:v>48</x:v>
      </x:c>
      <x:c r="N85" s="30">
        <x:f t="shared" si="10"/>
        <x:v>25</x:v>
      </x:c>
      <x:c r="O85" s="30">
        <x:f t="shared" si="29"/>
        <x:v>12.8</x:v>
      </x:c>
      <x:c r="P85" s="30" t="str" cm="1">
        <x:f t="array" ref="P85">INDEX($C$12:$N$12,G85)</x:f>
        <x:v>1.2″</x:v>
      </x:c>
      <x:c r="Q85" s="30" t="str" cm="1">
        <x:f t="array" ref="Q85">INDEX($C$11:$N$11,G85)</x:f>
        <x:v>94°F</x:v>
      </x:c>
      <x:c r="R85" s="30" cm="1">
        <x:f t="array" ref="R85">INDEX($C$13:$N$13,G85)</x:f>
        <x:v>30</x:v>
      </x:c>
      <x:c r="S85" s="30">
        <x:f t="shared" si="11"/>
        <x:v>0.04</x:v>
      </x:c>
      <x:c r="T85" s="30">
        <x:f t="shared" si="12"/>
        <x:v>94</x:v>
      </x:c>
      <x:c r="U85" s="32">
        <x:f t="shared" si="22"/>
        <x:v>1</x:v>
      </x:c>
      <x:c r="V85" s="31">
        <x:f t="shared" si="13"/>
        <x:v>0.02</x:v>
      </x:c>
      <x:c r="W85" s="31">
        <x:f t="shared" si="14"/>
        <x:v>90</x:v>
      </x:c>
      <x:c r="X85" s="32">
        <x:f t="shared" si="15"/>
        <x:v>0.2</x:v>
      </x:c>
      <x:c r="Y85" s="30">
        <x:f t="shared" si="16"/>
        <x:v>1</x:v>
      </x:c>
      <x:c r="Z85" s="33">
        <x:f t="shared" si="17"/>
        <x:v>0.99360000000000004</x:v>
      </x:c>
      <x:c r="AA85" s="31">
        <x:f t="shared" si="31"/>
        <x:v>12.498164840000001</x:v>
      </x:c>
      <x:c r="AB85" s="32">
        <x:f t="shared" si="19"/>
        <x:v>0.20830274733333334</x:v>
      </x:c>
      <x:c r="AC85" s="31">
        <x:f t="shared" si="20"/>
        <x:v>0.8</x:v>
      </x:c>
      <x:c r="AD85" s="30">
        <x:f t="shared" si="21"/>
        <x:v>0.20348928000000002</x:v>
      </x:c>
      <x:c r="AE85" s="31">
        <x:f t="shared" si="30"/>
        <x:v>12.701654120000001</x:v>
      </x:c>
    </x:row>
    <x:row r="86" spans="2:31" x14ac:dyDescent="0.35">
      <x:c r="B86" s="27">
        <x:f t="shared" si="23"/>
        <x:v>44625</x:v>
      </x:c>
      <x:c r="C86" s="22" t="str">
        <x:f>IF($C$4="London",Assumptions!C95,Assumptions!E95)</x:f>
        <x:v>1346</x:v>
      </x:c>
      <x:c r="D86" s="22" t="str">
        <x:f>IF($C$4="London",Assumptions!D95,Assumptions!F95)</x:f>
        <x:v>0124</x:v>
      </x:c>
      <x:c r="F86" s="29">
        <x:v>44807</x:v>
      </x:c>
      <x:c r="G86" s="30">
        <x:f t="shared" ref="G86:G117" si="32">MONTH(F86)</x:f>
        <x:v>9</x:v>
      </x:c>
      <x:c r="H86" s="31" t="str">
        <x:v>1300</x:v>
      </x:c>
      <x:c r="I86" s="31" t="str">
        <x:v>0147</x:v>
      </x:c>
      <x:c r="J86" s="30">
        <x:f t="shared" ref="J86:J117" si="33">VALUE(LEFT(H86,2))</x:f>
        <x:v>13</x:v>
      </x:c>
      <x:c r="K86" s="30">
        <x:f t="shared" ref="K86:K117" si="34">VALUE(RIGHT(H86,2))</x:f>
        <x:v>0</x:v>
      </x:c>
      <x:c r="L86" s="30">
        <x:f t="shared" ref="L86:L117" si="35">VALUE(LEFT(I86,2))</x:f>
        <x:v>1</x:v>
      </x:c>
      <x:c r="M86" s="30">
        <x:f t="shared" ref="M86:M117" si="36">VALUE(RIGHT(I86,2))</x:f>
        <x:v>47</x:v>
      </x:c>
      <x:c r="N86" s="30">
        <x:f t="shared" si="10"/>
        <x:v>25</x:v>
      </x:c>
      <x:c r="O86" s="30">
        <x:f t="shared" ref="O86:O117" si="37">N86-J86+(M86-K86)/60</x:f>
        <x:v>12.783333333333333</x:v>
      </x:c>
      <x:c r="P86" s="30" t="str" cm="1">
        <x:f t="array" ref="P86">INDEX($C$12:$N$12,G86)</x:f>
        <x:v>1.2″</x:v>
      </x:c>
      <x:c r="Q86" s="30" t="str" cm="1">
        <x:f t="array" ref="Q86">INDEX($C$11:$N$11,G86)</x:f>
        <x:v>94°F</x:v>
      </x:c>
      <x:c r="R86" s="30" cm="1">
        <x:f t="array" ref="R86">INDEX($C$13:$N$13,G86)</x:f>
        <x:v>30</x:v>
      </x:c>
      <x:c r="S86" s="30">
        <x:f t="shared" si="11"/>
        <x:v>0.04</x:v>
      </x:c>
      <x:c r="T86" s="30">
        <x:f t="shared" si="12"/>
        <x:v>94</x:v>
      </x:c>
      <x:c r="U86" s="32">
        <x:f t="shared" si="22"/>
        <x:v>1</x:v>
      </x:c>
      <x:c r="V86" s="31">
        <x:f t="shared" si="13"/>
        <x:v>0.02</x:v>
      </x:c>
      <x:c r="W86" s="31">
        <x:f t="shared" si="14"/>
        <x:v>90</x:v>
      </x:c>
      <x:c r="X86" s="32">
        <x:f t="shared" si="15"/>
        <x:v>0.2</x:v>
      </x:c>
      <x:c r="Y86" s="30">
        <x:f t="shared" si="16"/>
        <x:v>1</x:v>
      </x:c>
      <x:c r="Z86" s="33">
        <x:f t="shared" si="17"/>
        <x:v>0.99360000000000004</x:v>
      </x:c>
      <x:c r="AA86" s="31">
        <x:f t="shared" si="31"/>
        <x:v>12.701654120000001</x:v>
      </x:c>
      <x:c r="AB86" s="32">
        <x:f t="shared" si="19"/>
        <x:v>0.21169423533333334</x:v>
      </x:c>
      <x:c r="AC86" s="31">
        <x:f t="shared" si="20"/>
        <x:v>0.8</x:v>
      </x:c>
      <x:c r="AD86" s="30">
        <x:f t="shared" si="21"/>
        <x:v>0.20322432000000001</x:v>
      </x:c>
      <x:c r="AE86" s="31">
        <x:f t="shared" ref="AE86:AE117" si="38">AA86+AD86</x:f>
        <x:v>12.904878440000001</x:v>
      </x:c>
    </x:row>
    <x:row r="87" spans="2:31" x14ac:dyDescent="0.35">
      <x:c r="B87" s="27">
        <x:f t="shared" si="23"/>
        <x:v>44626</x:v>
      </x:c>
      <x:c r="C87" s="22" t="str">
        <x:f>IF($C$4="London",Assumptions!C96,Assumptions!E96)</x:f>
        <x:v>1345</x:v>
      </x:c>
      <x:c r="D87" s="22" t="str">
        <x:f>IF($C$4="London",Assumptions!D96,Assumptions!F96)</x:f>
        <x:v>0125</x:v>
      </x:c>
      <x:c r="F87" s="29">
        <x:v>44808</x:v>
      </x:c>
      <x:c r="G87" s="30">
        <x:f t="shared" si="32"/>
        <x:v>9</x:v>
      </x:c>
      <x:c r="H87" s="31" t="str">
        <x:v>1301</x:v>
      </x:c>
      <x:c r="I87" s="31" t="str">
        <x:v>0145</x:v>
      </x:c>
      <x:c r="J87" s="30">
        <x:f t="shared" si="33"/>
        <x:v>13</x:v>
      </x:c>
      <x:c r="K87" s="30">
        <x:f t="shared" si="34"/>
        <x:v>1</x:v>
      </x:c>
      <x:c r="L87" s="30">
        <x:f t="shared" si="35"/>
        <x:v>1</x:v>
      </x:c>
      <x:c r="M87" s="30">
        <x:f t="shared" si="36"/>
        <x:v>45</x:v>
      </x:c>
      <x:c r="N87" s="30">
        <x:f t="shared" ref="N87:N150" si="39">IF(L87&lt;J87,L87+24,L87)</x:f>
        <x:v>25</x:v>
      </x:c>
      <x:c r="O87" s="30">
        <x:f t="shared" si="37"/>
        <x:v>12.733333333333333</x:v>
      </x:c>
      <x:c r="P87" s="30" t="str" cm="1">
        <x:f t="array" ref="P87">INDEX($C$12:$N$12,G87)</x:f>
        <x:v>1.2″</x:v>
      </x:c>
      <x:c r="Q87" s="30" t="str" cm="1">
        <x:f t="array" ref="Q87">INDEX($C$11:$N$11,G87)</x:f>
        <x:v>94°F</x:v>
      </x:c>
      <x:c r="R87" s="30" cm="1">
        <x:f t="array" ref="R87">INDEX($C$13:$N$13,G87)</x:f>
        <x:v>30</x:v>
      </x:c>
      <x:c r="S87" s="30">
        <x:f t="shared" ref="S87:S150" si="40">VALUE(SUBSTITUTE(P87,"″",""))/R87</x:f>
        <x:v>0.04</x:v>
      </x:c>
      <x:c r="T87" s="30">
        <x:f t="shared" ref="T87:T150" si="41">VALUE(_xlfn.TEXTBEFORE(Q87,"°"))</x:f>
        <x:v>94</x:v>
      </x:c>
      <x:c r="U87" s="32">
        <x:f t="shared" si="22"/>
        <x:v>1</x:v>
      </x:c>
      <x:c r="V87" s="31">
        <x:f t="shared" ref="V87:V150" si="42">$G$8</x:f>
        <x:v>0.02</x:v>
      </x:c>
      <x:c r="W87" s="31">
        <x:f t="shared" ref="W87:W150" si="43">$F$8</x:f>
        <x:v>90</x:v>
      </x:c>
      <x:c r="X87" s="32">
        <x:f t="shared" ref="X87:X150" si="44">$C$8</x:f>
        <x:v>0.2</x:v>
      </x:c>
      <x:c r="Y87" s="30">
        <x:f t="shared" ref="Y87:Y150" si="45">IF(U87&gt;X87,1,IF(U87&lt;X87/2,0,(U87/X87)^2))</x:f>
        <x:v>1</x:v>
      </x:c>
      <x:c r="Z87" s="33">
        <x:f t="shared" ref="Z87:Z150" si="46">1-((T87-W87)/50)^2</x:f>
        <x:v>0.99360000000000004</x:v>
      </x:c>
      <x:c r="AA87" s="31">
        <x:f t="shared" ref="AA87:AA118" si="47">AE86</x:f>
        <x:v>12.904878440000001</x:v>
      </x:c>
      <x:c r="AB87" s="32">
        <x:f t="shared" ref="AB87:AB150" si="48">AA87/$D$8</x:f>
        <x:v>0.21508130733333336</x:v>
      </x:c>
      <x:c r="AC87" s="31">
        <x:f t="shared" ref="AC87:AC150" si="49">_xlfn.XLOOKUP(AB87,$I$4:$I$8,$K$4:$K$8,,1)</x:f>
        <x:v>0.8</x:v>
      </x:c>
      <x:c r="AD87" s="30">
        <x:f t="shared" ref="AD87:AD150" si="50">V87*O87*Y87*Z87*AC87</x:f>
        <x:v>0.20242944000000002</x:v>
      </x:c>
      <x:c r="AE87" s="31">
        <x:f t="shared" si="38"/>
        <x:v>13.10730788</x:v>
      </x:c>
    </x:row>
    <x:row r="88" spans="2:31" x14ac:dyDescent="0.35">
      <x:c r="B88" s="27">
        <x:f t="shared" si="23"/>
        <x:v>44627</x:v>
      </x:c>
      <x:c r="C88" s="22" t="str">
        <x:f>IF($C$4="London",Assumptions!C97,Assumptions!E97)</x:f>
        <x:v>1344</x:v>
      </x:c>
      <x:c r="D88" s="22" t="str">
        <x:f>IF($C$4="London",Assumptions!D97,Assumptions!F97)</x:f>
        <x:v>0125</x:v>
      </x:c>
      <x:c r="F88" s="29">
        <x:v>44809</x:v>
      </x:c>
      <x:c r="G88" s="30">
        <x:f t="shared" si="32"/>
        <x:v>9</x:v>
      </x:c>
      <x:c r="H88" s="31" t="str">
        <x:v>1302</x:v>
      </x:c>
      <x:c r="I88" s="31" t="str">
        <x:v>0144</x:v>
      </x:c>
      <x:c r="J88" s="30">
        <x:f t="shared" si="33"/>
        <x:v>13</x:v>
      </x:c>
      <x:c r="K88" s="30">
        <x:f t="shared" si="34"/>
        <x:v>2</x:v>
      </x:c>
      <x:c r="L88" s="30">
        <x:f t="shared" si="35"/>
        <x:v>1</x:v>
      </x:c>
      <x:c r="M88" s="30">
        <x:f t="shared" si="36"/>
        <x:v>44</x:v>
      </x:c>
      <x:c r="N88" s="30">
        <x:f t="shared" si="39"/>
        <x:v>25</x:v>
      </x:c>
      <x:c r="O88" s="30">
        <x:f t="shared" si="37"/>
        <x:v>12.7</x:v>
      </x:c>
      <x:c r="P88" s="30" t="str" cm="1">
        <x:f t="array" ref="P88">INDEX($C$12:$N$12,G88)</x:f>
        <x:v>1.2″</x:v>
      </x:c>
      <x:c r="Q88" s="30" t="str" cm="1">
        <x:f t="array" ref="Q88">INDEX($C$11:$N$11,G88)</x:f>
        <x:v>94°F</x:v>
      </x:c>
      <x:c r="R88" s="30" cm="1">
        <x:f t="array" ref="R88">INDEX($C$13:$N$13,G88)</x:f>
        <x:v>30</x:v>
      </x:c>
      <x:c r="S88" s="30">
        <x:f t="shared" si="40"/>
        <x:v>0.04</x:v>
      </x:c>
      <x:c r="T88" s="30">
        <x:f t="shared" si="41"/>
        <x:v>94</x:v>
      </x:c>
      <x:c r="U88" s="32">
        <x:f t="shared" ref="U88:U151" si="51">MAX(MIN(U87+S88-$C$20,1),0)</x:f>
        <x:v>1</x:v>
      </x:c>
      <x:c r="V88" s="31">
        <x:f t="shared" si="42"/>
        <x:v>0.02</x:v>
      </x:c>
      <x:c r="W88" s="31">
        <x:f t="shared" si="43"/>
        <x:v>90</x:v>
      </x:c>
      <x:c r="X88" s="32">
        <x:f t="shared" si="44"/>
        <x:v>0.2</x:v>
      </x:c>
      <x:c r="Y88" s="30">
        <x:f t="shared" si="45"/>
        <x:v>1</x:v>
      </x:c>
      <x:c r="Z88" s="33">
        <x:f t="shared" si="46"/>
        <x:v>0.99360000000000004</x:v>
      </x:c>
      <x:c r="AA88" s="31">
        <x:f t="shared" si="47"/>
        <x:v>13.10730788</x:v>
      </x:c>
      <x:c r="AB88" s="32">
        <x:f t="shared" si="48"/>
        <x:v>0.21845513133333333</x:v>
      </x:c>
      <x:c r="AC88" s="31">
        <x:f t="shared" si="49"/>
        <x:v>0.8</x:v>
      </x:c>
      <x:c r="AD88" s="30">
        <x:f t="shared" si="50"/>
        <x:v>0.20189952</x:v>
      </x:c>
      <x:c r="AE88" s="31">
        <x:f t="shared" si="38"/>
        <x:v>13.3092074</x:v>
      </x:c>
    </x:row>
    <x:row r="89" spans="2:31" x14ac:dyDescent="0.35">
      <x:c r="B89" s="27">
        <x:f t="shared" ref="B89:B152" si="52">B88+1</x:f>
        <x:v>44628</x:v>
      </x:c>
      <x:c r="C89" s="22" t="str">
        <x:f>IF($C$4="London",Assumptions!C98,Assumptions!E98)</x:f>
        <x:v>1343</x:v>
      </x:c>
      <x:c r="D89" s="22" t="str">
        <x:f>IF($C$4="London",Assumptions!D98,Assumptions!F98)</x:f>
        <x:v>0126</x:v>
      </x:c>
      <x:c r="F89" s="29">
        <x:v>44810</x:v>
      </x:c>
      <x:c r="G89" s="30">
        <x:f t="shared" si="32"/>
        <x:v>9</x:v>
      </x:c>
      <x:c r="H89" s="31" t="str">
        <x:v>1302</x:v>
      </x:c>
      <x:c r="I89" s="31" t="str">
        <x:v>0143</x:v>
      </x:c>
      <x:c r="J89" s="30">
        <x:f t="shared" si="33"/>
        <x:v>13</x:v>
      </x:c>
      <x:c r="K89" s="30">
        <x:f t="shared" si="34"/>
        <x:v>2</x:v>
      </x:c>
      <x:c r="L89" s="30">
        <x:f t="shared" si="35"/>
        <x:v>1</x:v>
      </x:c>
      <x:c r="M89" s="30">
        <x:f t="shared" si="36"/>
        <x:v>43</x:v>
      </x:c>
      <x:c r="N89" s="30">
        <x:f t="shared" si="39"/>
        <x:v>25</x:v>
      </x:c>
      <x:c r="O89" s="30">
        <x:f t="shared" si="37"/>
        <x:v>12.683333333333334</x:v>
      </x:c>
      <x:c r="P89" s="30" t="str" cm="1">
        <x:f t="array" ref="P89">INDEX($C$12:$N$12,G89)</x:f>
        <x:v>1.2″</x:v>
      </x:c>
      <x:c r="Q89" s="30" t="str" cm="1">
        <x:f t="array" ref="Q89">INDEX($C$11:$N$11,G89)</x:f>
        <x:v>94°F</x:v>
      </x:c>
      <x:c r="R89" s="30" cm="1">
        <x:f t="array" ref="R89">INDEX($C$13:$N$13,G89)</x:f>
        <x:v>30</x:v>
      </x:c>
      <x:c r="S89" s="30">
        <x:f t="shared" si="40"/>
        <x:v>0.04</x:v>
      </x:c>
      <x:c r="T89" s="30">
        <x:f t="shared" si="41"/>
        <x:v>94</x:v>
      </x:c>
      <x:c r="U89" s="32">
        <x:f t="shared" si="51"/>
        <x:v>1</x:v>
      </x:c>
      <x:c r="V89" s="31">
        <x:f t="shared" si="42"/>
        <x:v>0.02</x:v>
      </x:c>
      <x:c r="W89" s="31">
        <x:f t="shared" si="43"/>
        <x:v>90</x:v>
      </x:c>
      <x:c r="X89" s="32">
        <x:f t="shared" si="44"/>
        <x:v>0.2</x:v>
      </x:c>
      <x:c r="Y89" s="30">
        <x:f t="shared" si="45"/>
        <x:v>1</x:v>
      </x:c>
      <x:c r="Z89" s="33">
        <x:f t="shared" si="46"/>
        <x:v>0.99360000000000004</x:v>
      </x:c>
      <x:c r="AA89" s="31">
        <x:f t="shared" si="47"/>
        <x:v>13.3092074</x:v>
      </x:c>
      <x:c r="AB89" s="32">
        <x:f t="shared" si="48"/>
        <x:v>0.22182012333333334</x:v>
      </x:c>
      <x:c r="AC89" s="31">
        <x:f t="shared" si="49"/>
        <x:v>0.8</x:v>
      </x:c>
      <x:c r="AD89" s="30">
        <x:f t="shared" si="50"/>
        <x:v>0.20163455999999999</x:v>
      </x:c>
      <x:c r="AE89" s="31">
        <x:f t="shared" si="38"/>
        <x:v>13.51084196</x:v>
      </x:c>
    </x:row>
    <x:row r="90" spans="2:31" x14ac:dyDescent="0.35">
      <x:c r="B90" s="27">
        <x:f t="shared" si="52"/>
        <x:v>44629</x:v>
      </x:c>
      <x:c r="C90" s="22" t="str">
        <x:f>IF($C$4="London",Assumptions!C99,Assumptions!E99)</x:f>
        <x:v>1341</x:v>
      </x:c>
      <x:c r="D90" s="22" t="str">
        <x:f>IF($C$4="London",Assumptions!D99,Assumptions!F99)</x:f>
        <x:v>0127</x:v>
      </x:c>
      <x:c r="F90" s="29">
        <x:v>44811</x:v>
      </x:c>
      <x:c r="G90" s="30">
        <x:f t="shared" si="32"/>
        <x:v>9</x:v>
      </x:c>
      <x:c r="H90" s="31" t="str">
        <x:v>1303</x:v>
      </x:c>
      <x:c r="I90" s="31" t="str">
        <x:v>0142</x:v>
      </x:c>
      <x:c r="J90" s="30">
        <x:f t="shared" si="33"/>
        <x:v>13</x:v>
      </x:c>
      <x:c r="K90" s="30">
        <x:f t="shared" si="34"/>
        <x:v>3</x:v>
      </x:c>
      <x:c r="L90" s="30">
        <x:f t="shared" si="35"/>
        <x:v>1</x:v>
      </x:c>
      <x:c r="M90" s="30">
        <x:f t="shared" si="36"/>
        <x:v>42</x:v>
      </x:c>
      <x:c r="N90" s="30">
        <x:f t="shared" si="39"/>
        <x:v>25</x:v>
      </x:c>
      <x:c r="O90" s="30">
        <x:f t="shared" si="37"/>
        <x:v>12.65</x:v>
      </x:c>
      <x:c r="P90" s="30" t="str" cm="1">
        <x:f t="array" ref="P90">INDEX($C$12:$N$12,G90)</x:f>
        <x:v>1.2″</x:v>
      </x:c>
      <x:c r="Q90" s="30" t="str" cm="1">
        <x:f t="array" ref="Q90">INDEX($C$11:$N$11,G90)</x:f>
        <x:v>94°F</x:v>
      </x:c>
      <x:c r="R90" s="30" cm="1">
        <x:f t="array" ref="R90">INDEX($C$13:$N$13,G90)</x:f>
        <x:v>30</x:v>
      </x:c>
      <x:c r="S90" s="30">
        <x:f t="shared" si="40"/>
        <x:v>0.04</x:v>
      </x:c>
      <x:c r="T90" s="30">
        <x:f t="shared" si="41"/>
        <x:v>94</x:v>
      </x:c>
      <x:c r="U90" s="32">
        <x:f t="shared" si="51"/>
        <x:v>1</x:v>
      </x:c>
      <x:c r="V90" s="31">
        <x:f t="shared" si="42"/>
        <x:v>0.02</x:v>
      </x:c>
      <x:c r="W90" s="31">
        <x:f t="shared" si="43"/>
        <x:v>90</x:v>
      </x:c>
      <x:c r="X90" s="32">
        <x:f t="shared" si="44"/>
        <x:v>0.2</x:v>
      </x:c>
      <x:c r="Y90" s="30">
        <x:f t="shared" si="45"/>
        <x:v>1</x:v>
      </x:c>
      <x:c r="Z90" s="33">
        <x:f t="shared" si="46"/>
        <x:v>0.99360000000000004</x:v>
      </x:c>
      <x:c r="AA90" s="31">
        <x:f t="shared" si="47"/>
        <x:v>13.51084196</x:v>
      </x:c>
      <x:c r="AB90" s="32">
        <x:f t="shared" si="48"/>
        <x:v>0.22518069933333335</x:v>
      </x:c>
      <x:c r="AC90" s="31">
        <x:f t="shared" si="49"/>
        <x:v>0.8</x:v>
      </x:c>
      <x:c r="AD90" s="30">
        <x:f t="shared" si="50"/>
        <x:v>0.20110464000000003</x:v>
      </x:c>
      <x:c r="AE90" s="31">
        <x:f t="shared" si="38"/>
        <x:v>13.711946600000001</x:v>
      </x:c>
    </x:row>
    <x:row r="91" spans="2:31" x14ac:dyDescent="0.35">
      <x:c r="B91" s="27">
        <x:f t="shared" si="52"/>
        <x:v>44630</x:v>
      </x:c>
      <x:c r="C91" s="22" t="str">
        <x:f>IF($C$4="London",Assumptions!C100,Assumptions!E100)</x:f>
        <x:v>1340</x:v>
      </x:c>
      <x:c r="D91" s="22" t="str">
        <x:f>IF($C$4="London",Assumptions!D100,Assumptions!F100)</x:f>
        <x:v>0128</x:v>
      </x:c>
      <x:c r="F91" s="29">
        <x:v>44812</x:v>
      </x:c>
      <x:c r="G91" s="30">
        <x:f t="shared" si="32"/>
        <x:v>9</x:v>
      </x:c>
      <x:c r="H91" s="31" t="str">
        <x:v>1303</x:v>
      </x:c>
      <x:c r="I91" s="31" t="str">
        <x:v>0140</x:v>
      </x:c>
      <x:c r="J91" s="30">
        <x:f t="shared" si="33"/>
        <x:v>13</x:v>
      </x:c>
      <x:c r="K91" s="30">
        <x:f t="shared" si="34"/>
        <x:v>3</x:v>
      </x:c>
      <x:c r="L91" s="30">
        <x:f t="shared" si="35"/>
        <x:v>1</x:v>
      </x:c>
      <x:c r="M91" s="30">
        <x:f t="shared" si="36"/>
        <x:v>40</x:v>
      </x:c>
      <x:c r="N91" s="30">
        <x:f t="shared" si="39"/>
        <x:v>25</x:v>
      </x:c>
      <x:c r="O91" s="30">
        <x:f t="shared" si="37"/>
        <x:v>12.616666666666667</x:v>
      </x:c>
      <x:c r="P91" s="30" t="str" cm="1">
        <x:f t="array" ref="P91">INDEX($C$12:$N$12,G91)</x:f>
        <x:v>1.2″</x:v>
      </x:c>
      <x:c r="Q91" s="30" t="str" cm="1">
        <x:f t="array" ref="Q91">INDEX($C$11:$N$11,G91)</x:f>
        <x:v>94°F</x:v>
      </x:c>
      <x:c r="R91" s="30" cm="1">
        <x:f t="array" ref="R91">INDEX($C$13:$N$13,G91)</x:f>
        <x:v>30</x:v>
      </x:c>
      <x:c r="S91" s="30">
        <x:f t="shared" si="40"/>
        <x:v>0.04</x:v>
      </x:c>
      <x:c r="T91" s="30">
        <x:f t="shared" si="41"/>
        <x:v>94</x:v>
      </x:c>
      <x:c r="U91" s="32">
        <x:f t="shared" si="51"/>
        <x:v>1</x:v>
      </x:c>
      <x:c r="V91" s="31">
        <x:f t="shared" si="42"/>
        <x:v>0.02</x:v>
      </x:c>
      <x:c r="W91" s="31">
        <x:f t="shared" si="43"/>
        <x:v>90</x:v>
      </x:c>
      <x:c r="X91" s="32">
        <x:f t="shared" si="44"/>
        <x:v>0.2</x:v>
      </x:c>
      <x:c r="Y91" s="30">
        <x:f t="shared" si="45"/>
        <x:v>1</x:v>
      </x:c>
      <x:c r="Z91" s="33">
        <x:f t="shared" si="46"/>
        <x:v>0.99360000000000004</x:v>
      </x:c>
      <x:c r="AA91" s="31">
        <x:f t="shared" si="47"/>
        <x:v>13.711946600000001</x:v>
      </x:c>
      <x:c r="AB91" s="32">
        <x:f t="shared" si="48"/>
        <x:v>0.22853244333333336</x:v>
      </x:c>
      <x:c r="AC91" s="31">
        <x:f t="shared" si="49"/>
        <x:v>0.8</x:v>
      </x:c>
      <x:c r="AD91" s="30">
        <x:f t="shared" si="50"/>
        <x:v>0.20057472000000001</x:v>
      </x:c>
      <x:c r="AE91" s="31">
        <x:f t="shared" si="38"/>
        <x:v>13.912521320000002</x:v>
      </x:c>
    </x:row>
    <x:row r="92" spans="2:31" x14ac:dyDescent="0.35">
      <x:c r="B92" s="27">
        <x:f t="shared" si="52"/>
        <x:v>44631</x:v>
      </x:c>
      <x:c r="C92" s="22" t="str">
        <x:f>IF($C$4="London",Assumptions!C101,Assumptions!E101)</x:f>
        <x:v>1339</x:v>
      </x:c>
      <x:c r="D92" s="22" t="str">
        <x:f>IF($C$4="London",Assumptions!D101,Assumptions!F101)</x:f>
        <x:v>0128</x:v>
      </x:c>
      <x:c r="F92" s="29">
        <x:v>44813</x:v>
      </x:c>
      <x:c r="G92" s="30">
        <x:f t="shared" si="32"/>
        <x:v>9</x:v>
      </x:c>
      <x:c r="H92" s="31" t="str">
        <x:v>1304</x:v>
      </x:c>
      <x:c r="I92" s="31" t="str">
        <x:v>0139</x:v>
      </x:c>
      <x:c r="J92" s="30">
        <x:f t="shared" si="33"/>
        <x:v>13</x:v>
      </x:c>
      <x:c r="K92" s="30">
        <x:f t="shared" si="34"/>
        <x:v>4</x:v>
      </x:c>
      <x:c r="L92" s="30">
        <x:f t="shared" si="35"/>
        <x:v>1</x:v>
      </x:c>
      <x:c r="M92" s="30">
        <x:f t="shared" si="36"/>
        <x:v>39</x:v>
      </x:c>
      <x:c r="N92" s="30">
        <x:f t="shared" si="39"/>
        <x:v>25</x:v>
      </x:c>
      <x:c r="O92" s="30">
        <x:f t="shared" si="37"/>
        <x:v>12.583333333333334</x:v>
      </x:c>
      <x:c r="P92" s="30" t="str" cm="1">
        <x:f t="array" ref="P92">INDEX($C$12:$N$12,G92)</x:f>
        <x:v>1.2″</x:v>
      </x:c>
      <x:c r="Q92" s="30" t="str" cm="1">
        <x:f t="array" ref="Q92">INDEX($C$11:$N$11,G92)</x:f>
        <x:v>94°F</x:v>
      </x:c>
      <x:c r="R92" s="30" cm="1">
        <x:f t="array" ref="R92">INDEX($C$13:$N$13,G92)</x:f>
        <x:v>30</x:v>
      </x:c>
      <x:c r="S92" s="30">
        <x:f t="shared" si="40"/>
        <x:v>0.04</x:v>
      </x:c>
      <x:c r="T92" s="30">
        <x:f t="shared" si="41"/>
        <x:v>94</x:v>
      </x:c>
      <x:c r="U92" s="32">
        <x:f t="shared" si="51"/>
        <x:v>1</x:v>
      </x:c>
      <x:c r="V92" s="31">
        <x:f t="shared" si="42"/>
        <x:v>0.02</x:v>
      </x:c>
      <x:c r="W92" s="31">
        <x:f t="shared" si="43"/>
        <x:v>90</x:v>
      </x:c>
      <x:c r="X92" s="32">
        <x:f t="shared" si="44"/>
        <x:v>0.2</x:v>
      </x:c>
      <x:c r="Y92" s="30">
        <x:f t="shared" si="45"/>
        <x:v>1</x:v>
      </x:c>
      <x:c r="Z92" s="33">
        <x:f t="shared" si="46"/>
        <x:v>0.99360000000000004</x:v>
      </x:c>
      <x:c r="AA92" s="31">
        <x:f t="shared" si="47"/>
        <x:v>13.912521320000002</x:v>
      </x:c>
      <x:c r="AB92" s="32">
        <x:f t="shared" si="48"/>
        <x:v>0.23187535533333337</x:v>
      </x:c>
      <x:c r="AC92" s="31">
        <x:f t="shared" si="49"/>
        <x:v>0.8</x:v>
      </x:c>
      <x:c r="AD92" s="30">
        <x:f t="shared" si="50"/>
        <x:v>0.20004480000000005</x:v>
      </x:c>
      <x:c r="AE92" s="31">
        <x:f t="shared" si="38"/>
        <x:v>14.112566120000002</x:v>
      </x:c>
    </x:row>
    <x:row r="93" spans="2:31" x14ac:dyDescent="0.35">
      <x:c r="B93" s="27">
        <x:f t="shared" si="52"/>
        <x:v>44632</x:v>
      </x:c>
      <x:c r="C93" s="22" t="str">
        <x:f>IF($C$4="London",Assumptions!C102,Assumptions!E102)</x:f>
        <x:v>1338</x:v>
      </x:c>
      <x:c r="D93" s="22" t="str">
        <x:f>IF($C$4="London",Assumptions!D102,Assumptions!F102)</x:f>
        <x:v>0129</x:v>
      </x:c>
      <x:c r="F93" s="29">
        <x:v>44814</x:v>
      </x:c>
      <x:c r="G93" s="30">
        <x:f t="shared" si="32"/>
        <x:v>9</x:v>
      </x:c>
      <x:c r="H93" s="31" t="str">
        <x:v>1305</x:v>
      </x:c>
      <x:c r="I93" s="31" t="str">
        <x:v>0138</x:v>
      </x:c>
      <x:c r="J93" s="30">
        <x:f t="shared" si="33"/>
        <x:v>13</x:v>
      </x:c>
      <x:c r="K93" s="30">
        <x:f t="shared" si="34"/>
        <x:v>5</x:v>
      </x:c>
      <x:c r="L93" s="30">
        <x:f t="shared" si="35"/>
        <x:v>1</x:v>
      </x:c>
      <x:c r="M93" s="30">
        <x:f t="shared" si="36"/>
        <x:v>38</x:v>
      </x:c>
      <x:c r="N93" s="30">
        <x:f t="shared" si="39"/>
        <x:v>25</x:v>
      </x:c>
      <x:c r="O93" s="30">
        <x:f t="shared" si="37"/>
        <x:v>12.55</x:v>
      </x:c>
      <x:c r="P93" s="30" t="str" cm="1">
        <x:f t="array" ref="P93">INDEX($C$12:$N$12,G93)</x:f>
        <x:v>1.2″</x:v>
      </x:c>
      <x:c r="Q93" s="30" t="str" cm="1">
        <x:f t="array" ref="Q93">INDEX($C$11:$N$11,G93)</x:f>
        <x:v>94°F</x:v>
      </x:c>
      <x:c r="R93" s="30" cm="1">
        <x:f t="array" ref="R93">INDEX($C$13:$N$13,G93)</x:f>
        <x:v>30</x:v>
      </x:c>
      <x:c r="S93" s="30">
        <x:f t="shared" si="40"/>
        <x:v>0.04</x:v>
      </x:c>
      <x:c r="T93" s="30">
        <x:f t="shared" si="41"/>
        <x:v>94</x:v>
      </x:c>
      <x:c r="U93" s="32">
        <x:f t="shared" si="51"/>
        <x:v>1</x:v>
      </x:c>
      <x:c r="V93" s="31">
        <x:f t="shared" si="42"/>
        <x:v>0.02</x:v>
      </x:c>
      <x:c r="W93" s="31">
        <x:f t="shared" si="43"/>
        <x:v>90</x:v>
      </x:c>
      <x:c r="X93" s="32">
        <x:f t="shared" si="44"/>
        <x:v>0.2</x:v>
      </x:c>
      <x:c r="Y93" s="30">
        <x:f t="shared" si="45"/>
        <x:v>1</x:v>
      </x:c>
      <x:c r="Z93" s="33">
        <x:f t="shared" si="46"/>
        <x:v>0.99360000000000004</x:v>
      </x:c>
      <x:c r="AA93" s="31">
        <x:f t="shared" si="47"/>
        <x:v>14.112566120000002</x:v>
      </x:c>
      <x:c r="AB93" s="32">
        <x:f t="shared" si="48"/>
        <x:v>0.23520943533333336</x:v>
      </x:c>
      <x:c r="AC93" s="31">
        <x:f t="shared" si="49"/>
        <x:v>0.8</x:v>
      </x:c>
      <x:c r="AD93" s="30">
        <x:f t="shared" si="50"/>
        <x:v>0.19951488000000003</x:v>
      </x:c>
      <x:c r="AE93" s="31">
        <x:f t="shared" si="38"/>
        <x:v>14.312081000000003</x:v>
      </x:c>
    </x:row>
    <x:row r="94" spans="2:31" x14ac:dyDescent="0.35">
      <x:c r="B94" s="27">
        <x:f t="shared" si="52"/>
        <x:v>44633</x:v>
      </x:c>
      <x:c r="C94" s="22" t="str">
        <x:f>IF($C$4="London",Assumptions!C103,Assumptions!E103)</x:f>
        <x:v>1336</x:v>
      </x:c>
      <x:c r="D94" s="22" t="str">
        <x:f>IF($C$4="London",Assumptions!D103,Assumptions!F103)</x:f>
        <x:v>0130</x:v>
      </x:c>
      <x:c r="F94" s="29">
        <x:v>44815</x:v>
      </x:c>
      <x:c r="G94" s="30">
        <x:f t="shared" si="32"/>
        <x:v>9</x:v>
      </x:c>
      <x:c r="H94" s="31" t="str">
        <x:v>1305</x:v>
      </x:c>
      <x:c r="I94" s="31" t="str">
        <x:v>0136</x:v>
      </x:c>
      <x:c r="J94" s="30">
        <x:f t="shared" si="33"/>
        <x:v>13</x:v>
      </x:c>
      <x:c r="K94" s="30">
        <x:f t="shared" si="34"/>
        <x:v>5</x:v>
      </x:c>
      <x:c r="L94" s="30">
        <x:f t="shared" si="35"/>
        <x:v>1</x:v>
      </x:c>
      <x:c r="M94" s="30">
        <x:f t="shared" si="36"/>
        <x:v>36</x:v>
      </x:c>
      <x:c r="N94" s="30">
        <x:f t="shared" si="39"/>
        <x:v>25</x:v>
      </x:c>
      <x:c r="O94" s="30">
        <x:f t="shared" si="37"/>
        <x:v>12.516666666666667</x:v>
      </x:c>
      <x:c r="P94" s="30" t="str" cm="1">
        <x:f t="array" ref="P94">INDEX($C$12:$N$12,G94)</x:f>
        <x:v>1.2″</x:v>
      </x:c>
      <x:c r="Q94" s="30" t="str" cm="1">
        <x:f t="array" ref="Q94">INDEX($C$11:$N$11,G94)</x:f>
        <x:v>94°F</x:v>
      </x:c>
      <x:c r="R94" s="30" cm="1">
        <x:f t="array" ref="R94">INDEX($C$13:$N$13,G94)</x:f>
        <x:v>30</x:v>
      </x:c>
      <x:c r="S94" s="30">
        <x:f t="shared" si="40"/>
        <x:v>0.04</x:v>
      </x:c>
      <x:c r="T94" s="30">
        <x:f t="shared" si="41"/>
        <x:v>94</x:v>
      </x:c>
      <x:c r="U94" s="32">
        <x:f t="shared" si="51"/>
        <x:v>1</x:v>
      </x:c>
      <x:c r="V94" s="31">
        <x:f t="shared" si="42"/>
        <x:v>0.02</x:v>
      </x:c>
      <x:c r="W94" s="31">
        <x:f t="shared" si="43"/>
        <x:v>90</x:v>
      </x:c>
      <x:c r="X94" s="32">
        <x:f t="shared" si="44"/>
        <x:v>0.2</x:v>
      </x:c>
      <x:c r="Y94" s="30">
        <x:f t="shared" si="45"/>
        <x:v>1</x:v>
      </x:c>
      <x:c r="Z94" s="33">
        <x:f t="shared" si="46"/>
        <x:v>0.99360000000000004</x:v>
      </x:c>
      <x:c r="AA94" s="31">
        <x:f t="shared" si="47"/>
        <x:v>14.312081000000003</x:v>
      </x:c>
      <x:c r="AB94" s="32">
        <x:f t="shared" si="48"/>
        <x:v>0.23853468333333339</x:v>
      </x:c>
      <x:c r="AC94" s="31">
        <x:f t="shared" si="49"/>
        <x:v>0.8</x:v>
      </x:c>
      <x:c r="AD94" s="30">
        <x:f t="shared" si="50"/>
        <x:v>0.19898496000000004</x:v>
      </x:c>
      <x:c r="AE94" s="31">
        <x:f t="shared" si="38"/>
        <x:v>14.511065960000003</x:v>
      </x:c>
    </x:row>
    <x:row r="95" spans="2:31" x14ac:dyDescent="0.35">
      <x:c r="B95" s="27">
        <x:f t="shared" si="52"/>
        <x:v>44634</x:v>
      </x:c>
      <x:c r="C95" s="22" t="str">
        <x:f>IF($C$4="London",Assumptions!C104,Assumptions!E104)</x:f>
        <x:v>1335</x:v>
      </x:c>
      <x:c r="D95" s="22" t="str">
        <x:f>IF($C$4="London",Assumptions!D104,Assumptions!F104)</x:f>
        <x:v>0131</x:v>
      </x:c>
      <x:c r="F95" s="29">
        <x:v>44816</x:v>
      </x:c>
      <x:c r="G95" s="30">
        <x:f t="shared" si="32"/>
        <x:v>9</x:v>
      </x:c>
      <x:c r="H95" s="31" t="str">
        <x:v>1306</x:v>
      </x:c>
      <x:c r="I95" s="31" t="str">
        <x:v>0135</x:v>
      </x:c>
      <x:c r="J95" s="30">
        <x:f t="shared" si="33"/>
        <x:v>13</x:v>
      </x:c>
      <x:c r="K95" s="30">
        <x:f t="shared" si="34"/>
        <x:v>6</x:v>
      </x:c>
      <x:c r="L95" s="30">
        <x:f t="shared" si="35"/>
        <x:v>1</x:v>
      </x:c>
      <x:c r="M95" s="30">
        <x:f t="shared" si="36"/>
        <x:v>35</x:v>
      </x:c>
      <x:c r="N95" s="30">
        <x:f t="shared" si="39"/>
        <x:v>25</x:v>
      </x:c>
      <x:c r="O95" s="30">
        <x:f t="shared" si="37"/>
        <x:v>12.483333333333333</x:v>
      </x:c>
      <x:c r="P95" s="30" t="str" cm="1">
        <x:f t="array" ref="P95">INDEX($C$12:$N$12,G95)</x:f>
        <x:v>1.2″</x:v>
      </x:c>
      <x:c r="Q95" s="30" t="str" cm="1">
        <x:f t="array" ref="Q95">INDEX($C$11:$N$11,G95)</x:f>
        <x:v>94°F</x:v>
      </x:c>
      <x:c r="R95" s="30" cm="1">
        <x:f t="array" ref="R95">INDEX($C$13:$N$13,G95)</x:f>
        <x:v>30</x:v>
      </x:c>
      <x:c r="S95" s="30">
        <x:f t="shared" si="40"/>
        <x:v>0.04</x:v>
      </x:c>
      <x:c r="T95" s="30">
        <x:f t="shared" si="41"/>
        <x:v>94</x:v>
      </x:c>
      <x:c r="U95" s="32">
        <x:f t="shared" si="51"/>
        <x:v>1</x:v>
      </x:c>
      <x:c r="V95" s="31">
        <x:f t="shared" si="42"/>
        <x:v>0.02</x:v>
      </x:c>
      <x:c r="W95" s="31">
        <x:f t="shared" si="43"/>
        <x:v>90</x:v>
      </x:c>
      <x:c r="X95" s="32">
        <x:f t="shared" si="44"/>
        <x:v>0.2</x:v>
      </x:c>
      <x:c r="Y95" s="30">
        <x:f t="shared" si="45"/>
        <x:v>1</x:v>
      </x:c>
      <x:c r="Z95" s="33">
        <x:f t="shared" si="46"/>
        <x:v>0.99360000000000004</x:v>
      </x:c>
      <x:c r="AA95" s="31">
        <x:f t="shared" si="47"/>
        <x:v>14.511065960000003</x:v>
      </x:c>
      <x:c r="AB95" s="32">
        <x:f t="shared" si="48"/>
        <x:v>0.2418510993333334</x:v>
      </x:c>
      <x:c r="AC95" s="31">
        <x:f t="shared" si="49"/>
        <x:v>0.8</x:v>
      </x:c>
      <x:c r="AD95" s="30">
        <x:f t="shared" si="50"/>
        <x:v>0.19845504</x:v>
      </x:c>
      <x:c r="AE95" s="31">
        <x:f t="shared" si="38"/>
        <x:v>14.709521000000004</x:v>
      </x:c>
    </x:row>
    <x:row r="96" spans="2:31" x14ac:dyDescent="0.35">
      <x:c r="B96" s="27">
        <x:f t="shared" si="52"/>
        <x:v>44635</x:v>
      </x:c>
      <x:c r="C96" s="22" t="str">
        <x:f>IF($C$4="London",Assumptions!C105,Assumptions!E105)</x:f>
        <x:v>1334</x:v>
      </x:c>
      <x:c r="D96" s="22" t="str">
        <x:f>IF($C$4="London",Assumptions!D105,Assumptions!F105)</x:f>
        <x:v>0131</x:v>
      </x:c>
      <x:c r="F96" s="29">
        <x:v>44817</x:v>
      </x:c>
      <x:c r="G96" s="30">
        <x:f t="shared" si="32"/>
        <x:v>9</x:v>
      </x:c>
      <x:c r="H96" s="31" t="str">
        <x:v>1307</x:v>
      </x:c>
      <x:c r="I96" s="31" t="str">
        <x:v>0134</x:v>
      </x:c>
      <x:c r="J96" s="30">
        <x:f t="shared" si="33"/>
        <x:v>13</x:v>
      </x:c>
      <x:c r="K96" s="30">
        <x:f t="shared" si="34"/>
        <x:v>7</x:v>
      </x:c>
      <x:c r="L96" s="30">
        <x:f t="shared" si="35"/>
        <x:v>1</x:v>
      </x:c>
      <x:c r="M96" s="30">
        <x:f t="shared" si="36"/>
        <x:v>34</x:v>
      </x:c>
      <x:c r="N96" s="30">
        <x:f t="shared" si="39"/>
        <x:v>25</x:v>
      </x:c>
      <x:c r="O96" s="30">
        <x:f t="shared" si="37"/>
        <x:v>12.45</x:v>
      </x:c>
      <x:c r="P96" s="30" t="str" cm="1">
        <x:f t="array" ref="P96">INDEX($C$12:$N$12,G96)</x:f>
        <x:v>1.2″</x:v>
      </x:c>
      <x:c r="Q96" s="30" t="str" cm="1">
        <x:f t="array" ref="Q96">INDEX($C$11:$N$11,G96)</x:f>
        <x:v>94°F</x:v>
      </x:c>
      <x:c r="R96" s="30" cm="1">
        <x:f t="array" ref="R96">INDEX($C$13:$N$13,G96)</x:f>
        <x:v>30</x:v>
      </x:c>
      <x:c r="S96" s="30">
        <x:f t="shared" si="40"/>
        <x:v>0.04</x:v>
      </x:c>
      <x:c r="T96" s="30">
        <x:f t="shared" si="41"/>
        <x:v>94</x:v>
      </x:c>
      <x:c r="U96" s="32">
        <x:f t="shared" si="51"/>
        <x:v>1</x:v>
      </x:c>
      <x:c r="V96" s="31">
        <x:f t="shared" si="42"/>
        <x:v>0.02</x:v>
      </x:c>
      <x:c r="W96" s="31">
        <x:f t="shared" si="43"/>
        <x:v>90</x:v>
      </x:c>
      <x:c r="X96" s="32">
        <x:f t="shared" si="44"/>
        <x:v>0.2</x:v>
      </x:c>
      <x:c r="Y96" s="30">
        <x:f t="shared" si="45"/>
        <x:v>1</x:v>
      </x:c>
      <x:c r="Z96" s="33">
        <x:f t="shared" si="46"/>
        <x:v>0.99360000000000004</x:v>
      </x:c>
      <x:c r="AA96" s="31">
        <x:f t="shared" si="47"/>
        <x:v>14.709521000000004</x:v>
      </x:c>
      <x:c r="AB96" s="32">
        <x:f t="shared" si="48"/>
        <x:v>0.2451586833333334</x:v>
      </x:c>
      <x:c r="AC96" s="31">
        <x:f t="shared" si="49"/>
        <x:v>0.8</x:v>
      </x:c>
      <x:c r="AD96" s="30">
        <x:f t="shared" si="50"/>
        <x:v>0.19792512000000001</x:v>
      </x:c>
      <x:c r="AE96" s="31">
        <x:f t="shared" si="38"/>
        <x:v>14.907446120000005</x:v>
      </x:c>
    </x:row>
    <x:row r="97" spans="2:31" x14ac:dyDescent="0.35">
      <x:c r="B97" s="27">
        <x:f t="shared" si="52"/>
        <x:v>44636</x:v>
      </x:c>
      <x:c r="C97" s="22" t="str">
        <x:f>IF($C$4="London",Assumptions!C106,Assumptions!E106)</x:f>
        <x:v>1333</x:v>
      </x:c>
      <x:c r="D97" s="22" t="str">
        <x:f>IF($C$4="London",Assumptions!D106,Assumptions!F106)</x:f>
        <x:v>0132</x:v>
      </x:c>
      <x:c r="F97" s="29">
        <x:v>44818</x:v>
      </x:c>
      <x:c r="G97" s="30">
        <x:f t="shared" si="32"/>
        <x:v>9</x:v>
      </x:c>
      <x:c r="H97" s="31" t="str">
        <x:v>1307</x:v>
      </x:c>
      <x:c r="I97" s="31" t="str">
        <x:v>0132</x:v>
      </x:c>
      <x:c r="J97" s="30">
        <x:f t="shared" si="33"/>
        <x:v>13</x:v>
      </x:c>
      <x:c r="K97" s="30">
        <x:f t="shared" si="34"/>
        <x:v>7</x:v>
      </x:c>
      <x:c r="L97" s="30">
        <x:f t="shared" si="35"/>
        <x:v>1</x:v>
      </x:c>
      <x:c r="M97" s="30">
        <x:f t="shared" si="36"/>
        <x:v>32</x:v>
      </x:c>
      <x:c r="N97" s="30">
        <x:f t="shared" si="39"/>
        <x:v>25</x:v>
      </x:c>
      <x:c r="O97" s="30">
        <x:f t="shared" si="37"/>
        <x:v>12.416666666666666</x:v>
      </x:c>
      <x:c r="P97" s="30" t="str" cm="1">
        <x:f t="array" ref="P97">INDEX($C$12:$N$12,G97)</x:f>
        <x:v>1.2″</x:v>
      </x:c>
      <x:c r="Q97" s="30" t="str" cm="1">
        <x:f t="array" ref="Q97">INDEX($C$11:$N$11,G97)</x:f>
        <x:v>94°F</x:v>
      </x:c>
      <x:c r="R97" s="30" cm="1">
        <x:f t="array" ref="R97">INDEX($C$13:$N$13,G97)</x:f>
        <x:v>30</x:v>
      </x:c>
      <x:c r="S97" s="30">
        <x:f t="shared" si="40"/>
        <x:v>0.04</x:v>
      </x:c>
      <x:c r="T97" s="30">
        <x:f t="shared" si="41"/>
        <x:v>94</x:v>
      </x:c>
      <x:c r="U97" s="32">
        <x:f t="shared" si="51"/>
        <x:v>1</x:v>
      </x:c>
      <x:c r="V97" s="31">
        <x:f t="shared" si="42"/>
        <x:v>0.02</x:v>
      </x:c>
      <x:c r="W97" s="31">
        <x:f t="shared" si="43"/>
        <x:v>90</x:v>
      </x:c>
      <x:c r="X97" s="32">
        <x:f t="shared" si="44"/>
        <x:v>0.2</x:v>
      </x:c>
      <x:c r="Y97" s="30">
        <x:f t="shared" si="45"/>
        <x:v>1</x:v>
      </x:c>
      <x:c r="Z97" s="33">
        <x:f t="shared" si="46"/>
        <x:v>0.99360000000000004</x:v>
      </x:c>
      <x:c r="AA97" s="31">
        <x:f t="shared" si="47"/>
        <x:v>14.907446120000005</x:v>
      </x:c>
      <x:c r="AB97" s="32">
        <x:f t="shared" si="48"/>
        <x:v>0.24845743533333342</x:v>
      </x:c>
      <x:c r="AC97" s="31">
        <x:f t="shared" si="49"/>
        <x:v>0.8</x:v>
      </x:c>
      <x:c r="AD97" s="30">
        <x:f t="shared" si="50"/>
        <x:v>0.19739519999999999</x:v>
      </x:c>
      <x:c r="AE97" s="31">
        <x:f t="shared" si="38"/>
        <x:v>15.104841320000006</x:v>
      </x:c>
    </x:row>
    <x:row r="98" spans="2:31" x14ac:dyDescent="0.35">
      <x:c r="B98" s="27">
        <x:f t="shared" si="52"/>
        <x:v>44637</x:v>
      </x:c>
      <x:c r="C98" s="22" t="str">
        <x:f>IF($C$4="London",Assumptions!C107,Assumptions!E107)</x:f>
        <x:v>1331</x:v>
      </x:c>
      <x:c r="D98" s="22" t="str">
        <x:f>IF($C$4="London",Assumptions!D107,Assumptions!F107)</x:f>
        <x:v>0133</x:v>
      </x:c>
      <x:c r="F98" s="29">
        <x:v>44819</x:v>
      </x:c>
      <x:c r="G98" s="30">
        <x:f t="shared" si="32"/>
        <x:v>9</x:v>
      </x:c>
      <x:c r="H98" s="31" t="str">
        <x:v>1308</x:v>
      </x:c>
      <x:c r="I98" s="31" t="str">
        <x:v>0131</x:v>
      </x:c>
      <x:c r="J98" s="30">
        <x:f t="shared" si="33"/>
        <x:v>13</x:v>
      </x:c>
      <x:c r="K98" s="30">
        <x:f t="shared" si="34"/>
        <x:v>8</x:v>
      </x:c>
      <x:c r="L98" s="30">
        <x:f t="shared" si="35"/>
        <x:v>1</x:v>
      </x:c>
      <x:c r="M98" s="30">
        <x:f t="shared" si="36"/>
        <x:v>31</x:v>
      </x:c>
      <x:c r="N98" s="30">
        <x:f t="shared" si="39"/>
        <x:v>25</x:v>
      </x:c>
      <x:c r="O98" s="30">
        <x:f t="shared" si="37"/>
        <x:v>12.383333333333333</x:v>
      </x:c>
      <x:c r="P98" s="30" t="str" cm="1">
        <x:f t="array" ref="P98">INDEX($C$12:$N$12,G98)</x:f>
        <x:v>1.2″</x:v>
      </x:c>
      <x:c r="Q98" s="30" t="str" cm="1">
        <x:f t="array" ref="Q98">INDEX($C$11:$N$11,G98)</x:f>
        <x:v>94°F</x:v>
      </x:c>
      <x:c r="R98" s="30" cm="1">
        <x:f t="array" ref="R98">INDEX($C$13:$N$13,G98)</x:f>
        <x:v>30</x:v>
      </x:c>
      <x:c r="S98" s="30">
        <x:f t="shared" si="40"/>
        <x:v>0.04</x:v>
      </x:c>
      <x:c r="T98" s="30">
        <x:f t="shared" si="41"/>
        <x:v>94</x:v>
      </x:c>
      <x:c r="U98" s="32">
        <x:f t="shared" si="51"/>
        <x:v>1</x:v>
      </x:c>
      <x:c r="V98" s="31">
        <x:f t="shared" si="42"/>
        <x:v>0.02</x:v>
      </x:c>
      <x:c r="W98" s="31">
        <x:f t="shared" si="43"/>
        <x:v>90</x:v>
      </x:c>
      <x:c r="X98" s="32">
        <x:f t="shared" si="44"/>
        <x:v>0.2</x:v>
      </x:c>
      <x:c r="Y98" s="30">
        <x:f t="shared" si="45"/>
        <x:v>1</x:v>
      </x:c>
      <x:c r="Z98" s="33">
        <x:f t="shared" si="46"/>
        <x:v>0.99360000000000004</x:v>
      </x:c>
      <x:c r="AA98" s="31">
        <x:f t="shared" si="47"/>
        <x:v>15.104841320000006</x:v>
      </x:c>
      <x:c r="AB98" s="32">
        <x:f t="shared" si="48"/>
        <x:v>0.25174735533333342</x:v>
      </x:c>
      <x:c r="AC98" s="31">
        <x:f t="shared" si="49"/>
        <x:v>0.8</x:v>
      </x:c>
      <x:c r="AD98" s="30">
        <x:f t="shared" si="50"/>
        <x:v>0.19686528000000003</x:v>
      </x:c>
      <x:c r="AE98" s="31">
        <x:f t="shared" si="38"/>
        <x:v>15.301706600000006</x:v>
      </x:c>
    </x:row>
    <x:row r="99" spans="2:31" x14ac:dyDescent="0.35">
      <x:c r="B99" s="27">
        <x:f t="shared" si="52"/>
        <x:v>44638</x:v>
      </x:c>
      <x:c r="C99" s="22" t="str">
        <x:f>IF($C$4="London",Assumptions!C108,Assumptions!E108)</x:f>
        <x:v>1330</x:v>
      </x:c>
      <x:c r="D99" s="22" t="str">
        <x:f>IF($C$4="London",Assumptions!D108,Assumptions!F108)</x:f>
        <x:v>0133</x:v>
      </x:c>
      <x:c r="F99" s="29">
        <x:v>44820</x:v>
      </x:c>
      <x:c r="G99" s="30">
        <x:f t="shared" si="32"/>
        <x:v>9</x:v>
      </x:c>
      <x:c r="H99" s="31" t="str">
        <x:v>1308</x:v>
      </x:c>
      <x:c r="I99" s="31" t="str">
        <x:v>0130</x:v>
      </x:c>
      <x:c r="J99" s="30">
        <x:f t="shared" si="33"/>
        <x:v>13</x:v>
      </x:c>
      <x:c r="K99" s="30">
        <x:f t="shared" si="34"/>
        <x:v>8</x:v>
      </x:c>
      <x:c r="L99" s="30">
        <x:f t="shared" si="35"/>
        <x:v>1</x:v>
      </x:c>
      <x:c r="M99" s="30">
        <x:f t="shared" si="36"/>
        <x:v>30</x:v>
      </x:c>
      <x:c r="N99" s="30">
        <x:f t="shared" si="39"/>
        <x:v>25</x:v>
      </x:c>
      <x:c r="O99" s="30">
        <x:f t="shared" si="37"/>
        <x:v>12.366666666666667</x:v>
      </x:c>
      <x:c r="P99" s="30" t="str" cm="1">
        <x:f t="array" ref="P99">INDEX($C$12:$N$12,G99)</x:f>
        <x:v>1.2″</x:v>
      </x:c>
      <x:c r="Q99" s="30" t="str" cm="1">
        <x:f t="array" ref="Q99">INDEX($C$11:$N$11,G99)</x:f>
        <x:v>94°F</x:v>
      </x:c>
      <x:c r="R99" s="30" cm="1">
        <x:f t="array" ref="R99">INDEX($C$13:$N$13,G99)</x:f>
        <x:v>30</x:v>
      </x:c>
      <x:c r="S99" s="30">
        <x:f t="shared" si="40"/>
        <x:v>0.04</x:v>
      </x:c>
      <x:c r="T99" s="30">
        <x:f t="shared" si="41"/>
        <x:v>94</x:v>
      </x:c>
      <x:c r="U99" s="32">
        <x:f t="shared" si="51"/>
        <x:v>1</x:v>
      </x:c>
      <x:c r="V99" s="31">
        <x:f t="shared" si="42"/>
        <x:v>0.02</x:v>
      </x:c>
      <x:c r="W99" s="31">
        <x:f t="shared" si="43"/>
        <x:v>90</x:v>
      </x:c>
      <x:c r="X99" s="32">
        <x:f t="shared" si="44"/>
        <x:v>0.2</x:v>
      </x:c>
      <x:c r="Y99" s="30">
        <x:f t="shared" si="45"/>
        <x:v>1</x:v>
      </x:c>
      <x:c r="Z99" s="33">
        <x:f t="shared" si="46"/>
        <x:v>0.99360000000000004</x:v>
      </x:c>
      <x:c r="AA99" s="31">
        <x:f t="shared" si="47"/>
        <x:v>15.301706600000006</x:v>
      </x:c>
      <x:c r="AB99" s="32">
        <x:f t="shared" si="48"/>
        <x:v>0.25502844333333347</x:v>
      </x:c>
      <x:c r="AC99" s="31">
        <x:f t="shared" si="49"/>
        <x:v>0.8</x:v>
      </x:c>
      <x:c r="AD99" s="30">
        <x:f t="shared" si="50"/>
        <x:v>0.19660032000000005</x:v>
      </x:c>
      <x:c r="AE99" s="31">
        <x:f t="shared" si="38"/>
        <x:v>15.498306920000006</x:v>
      </x:c>
    </x:row>
    <x:row r="100" spans="2:31" x14ac:dyDescent="0.35">
      <x:c r="B100" s="27">
        <x:f t="shared" si="52"/>
        <x:v>44639</x:v>
      </x:c>
      <x:c r="C100" s="22" t="str">
        <x:f>IF($C$4="London",Assumptions!C109,Assumptions!E109)</x:f>
        <x:v>1329</x:v>
      </x:c>
      <x:c r="D100" s="22" t="str">
        <x:f>IF($C$4="London",Assumptions!D109,Assumptions!F109)</x:f>
        <x:v>0134</x:v>
      </x:c>
      <x:c r="F100" s="29">
        <x:v>44821</x:v>
      </x:c>
      <x:c r="G100" s="30">
        <x:f t="shared" si="32"/>
        <x:v>9</x:v>
      </x:c>
      <x:c r="H100" s="31" t="str">
        <x:v>1309</x:v>
      </x:c>
      <x:c r="I100" s="31" t="str">
        <x:v>0128</x:v>
      </x:c>
      <x:c r="J100" s="30">
        <x:f t="shared" si="33"/>
        <x:v>13</x:v>
      </x:c>
      <x:c r="K100" s="30">
        <x:f t="shared" si="34"/>
        <x:v>9</x:v>
      </x:c>
      <x:c r="L100" s="30">
        <x:f t="shared" si="35"/>
        <x:v>1</x:v>
      </x:c>
      <x:c r="M100" s="30">
        <x:f t="shared" si="36"/>
        <x:v>28</x:v>
      </x:c>
      <x:c r="N100" s="30">
        <x:f t="shared" si="39"/>
        <x:v>25</x:v>
      </x:c>
      <x:c r="O100" s="30">
        <x:f t="shared" si="37"/>
        <x:v>12.316666666666666</x:v>
      </x:c>
      <x:c r="P100" s="30" t="str" cm="1">
        <x:f t="array" ref="P100">INDEX($C$12:$N$12,G100)</x:f>
        <x:v>1.2″</x:v>
      </x:c>
      <x:c r="Q100" s="30" t="str" cm="1">
        <x:f t="array" ref="Q100">INDEX($C$11:$N$11,G100)</x:f>
        <x:v>94°F</x:v>
      </x:c>
      <x:c r="R100" s="30" cm="1">
        <x:f t="array" ref="R100">INDEX($C$13:$N$13,G100)</x:f>
        <x:v>30</x:v>
      </x:c>
      <x:c r="S100" s="30">
        <x:f t="shared" si="40"/>
        <x:v>0.04</x:v>
      </x:c>
      <x:c r="T100" s="30">
        <x:f t="shared" si="41"/>
        <x:v>94</x:v>
      </x:c>
      <x:c r="U100" s="32">
        <x:f t="shared" si="51"/>
        <x:v>1</x:v>
      </x:c>
      <x:c r="V100" s="31">
        <x:f t="shared" si="42"/>
        <x:v>0.02</x:v>
      </x:c>
      <x:c r="W100" s="31">
        <x:f t="shared" si="43"/>
        <x:v>90</x:v>
      </x:c>
      <x:c r="X100" s="32">
        <x:f t="shared" si="44"/>
        <x:v>0.2</x:v>
      </x:c>
      <x:c r="Y100" s="30">
        <x:f t="shared" si="45"/>
        <x:v>1</x:v>
      </x:c>
      <x:c r="Z100" s="33">
        <x:f t="shared" si="46"/>
        <x:v>0.99360000000000004</x:v>
      </x:c>
      <x:c r="AA100" s="31">
        <x:f t="shared" si="47"/>
        <x:v>15.498306920000006</x:v>
      </x:c>
      <x:c r="AB100" s="32">
        <x:f t="shared" si="48"/>
        <x:v>0.25830511533333345</x:v>
      </x:c>
      <x:c r="AC100" s="31">
        <x:f t="shared" si="49"/>
        <x:v>0.8</x:v>
      </x:c>
      <x:c r="AD100" s="30">
        <x:f t="shared" si="50"/>
        <x:v>0.19580544</x:v>
      </x:c>
      <x:c r="AE100" s="31">
        <x:f t="shared" si="38"/>
        <x:v>15.694112360000005</x:v>
      </x:c>
    </x:row>
    <x:row r="101" spans="2:31" x14ac:dyDescent="0.35">
      <x:c r="B101" s="27">
        <x:f t="shared" si="52"/>
        <x:v>44640</x:v>
      </x:c>
      <x:c r="C101" s="22" t="str">
        <x:f>IF($C$4="London",Assumptions!C110,Assumptions!E110)</x:f>
        <x:v>1327</x:v>
      </x:c>
      <x:c r="D101" s="22" t="str">
        <x:f>IF($C$4="London",Assumptions!D110,Assumptions!F110)</x:f>
        <x:v>0135</x:v>
      </x:c>
      <x:c r="F101" s="29">
        <x:v>44822</x:v>
      </x:c>
      <x:c r="G101" s="30">
        <x:f t="shared" si="32"/>
        <x:v>9</x:v>
      </x:c>
      <x:c r="H101" s="31" t="str">
        <x:v>1310</x:v>
      </x:c>
      <x:c r="I101" s="31" t="str">
        <x:v>0127</x:v>
      </x:c>
      <x:c r="J101" s="30">
        <x:f t="shared" si="33"/>
        <x:v>13</x:v>
      </x:c>
      <x:c r="K101" s="30">
        <x:f t="shared" si="34"/>
        <x:v>10</x:v>
      </x:c>
      <x:c r="L101" s="30">
        <x:f t="shared" si="35"/>
        <x:v>1</x:v>
      </x:c>
      <x:c r="M101" s="30">
        <x:f t="shared" si="36"/>
        <x:v>27</x:v>
      </x:c>
      <x:c r="N101" s="30">
        <x:f t="shared" si="39"/>
        <x:v>25</x:v>
      </x:c>
      <x:c r="O101" s="30">
        <x:f t="shared" si="37"/>
        <x:v>12.283333333333333</x:v>
      </x:c>
      <x:c r="P101" s="30" t="str" cm="1">
        <x:f t="array" ref="P101">INDEX($C$12:$N$12,G101)</x:f>
        <x:v>1.2″</x:v>
      </x:c>
      <x:c r="Q101" s="30" t="str" cm="1">
        <x:f t="array" ref="Q101">INDEX($C$11:$N$11,G101)</x:f>
        <x:v>94°F</x:v>
      </x:c>
      <x:c r="R101" s="30" cm="1">
        <x:f t="array" ref="R101">INDEX($C$13:$N$13,G101)</x:f>
        <x:v>30</x:v>
      </x:c>
      <x:c r="S101" s="30">
        <x:f t="shared" si="40"/>
        <x:v>0.04</x:v>
      </x:c>
      <x:c r="T101" s="30">
        <x:f t="shared" si="41"/>
        <x:v>94</x:v>
      </x:c>
      <x:c r="U101" s="32">
        <x:f t="shared" si="51"/>
        <x:v>1</x:v>
      </x:c>
      <x:c r="V101" s="31">
        <x:f t="shared" si="42"/>
        <x:v>0.02</x:v>
      </x:c>
      <x:c r="W101" s="31">
        <x:f t="shared" si="43"/>
        <x:v>90</x:v>
      </x:c>
      <x:c r="X101" s="32">
        <x:f t="shared" si="44"/>
        <x:v>0.2</x:v>
      </x:c>
      <x:c r="Y101" s="30">
        <x:f t="shared" si="45"/>
        <x:v>1</x:v>
      </x:c>
      <x:c r="Z101" s="33">
        <x:f t="shared" si="46"/>
        <x:v>0.99360000000000004</x:v>
      </x:c>
      <x:c r="AA101" s="31">
        <x:f t="shared" si="47"/>
        <x:v>15.694112360000005</x:v>
      </x:c>
      <x:c r="AB101" s="32">
        <x:f t="shared" si="48"/>
        <x:v>0.26156853933333341</x:v>
      </x:c>
      <x:c r="AC101" s="31">
        <x:f t="shared" si="49"/>
        <x:v>0.8</x:v>
      </x:c>
      <x:c r="AD101" s="30">
        <x:f t="shared" si="50"/>
        <x:v>0.19527552000000004</x:v>
      </x:c>
      <x:c r="AE101" s="31">
        <x:f t="shared" si="38"/>
        <x:v>15.889387880000005</x:v>
      </x:c>
    </x:row>
    <x:row r="102" spans="2:31" x14ac:dyDescent="0.35">
      <x:c r="B102" s="27">
        <x:f t="shared" si="52"/>
        <x:v>44641</x:v>
      </x:c>
      <x:c r="C102" s="22" t="str">
        <x:f>IF($C$4="London",Assumptions!C111,Assumptions!E111)</x:f>
        <x:v>1326</x:v>
      </x:c>
      <x:c r="D102" s="22" t="str">
        <x:f>IF($C$4="London",Assumptions!D111,Assumptions!F111)</x:f>
        <x:v>0136</x:v>
      </x:c>
      <x:c r="F102" s="29">
        <x:v>44823</x:v>
      </x:c>
      <x:c r="G102" s="30">
        <x:f t="shared" si="32"/>
        <x:v>9</x:v>
      </x:c>
      <x:c r="H102" s="31" t="str">
        <x:v>1310</x:v>
      </x:c>
      <x:c r="I102" s="31" t="str">
        <x:v>0126</x:v>
      </x:c>
      <x:c r="J102" s="30">
        <x:f t="shared" si="33"/>
        <x:v>13</x:v>
      </x:c>
      <x:c r="K102" s="30">
        <x:f t="shared" si="34"/>
        <x:v>10</x:v>
      </x:c>
      <x:c r="L102" s="30">
        <x:f t="shared" si="35"/>
        <x:v>1</x:v>
      </x:c>
      <x:c r="M102" s="30">
        <x:f t="shared" si="36"/>
        <x:v>26</x:v>
      </x:c>
      <x:c r="N102" s="30">
        <x:f t="shared" si="39"/>
        <x:v>25</x:v>
      </x:c>
      <x:c r="O102" s="30">
        <x:f t="shared" si="37"/>
        <x:v>12.266666666666667</x:v>
      </x:c>
      <x:c r="P102" s="30" t="str" cm="1">
        <x:f t="array" ref="P102">INDEX($C$12:$N$12,G102)</x:f>
        <x:v>1.2″</x:v>
      </x:c>
      <x:c r="Q102" s="30" t="str" cm="1">
        <x:f t="array" ref="Q102">INDEX($C$11:$N$11,G102)</x:f>
        <x:v>94°F</x:v>
      </x:c>
      <x:c r="R102" s="30" cm="1">
        <x:f t="array" ref="R102">INDEX($C$13:$N$13,G102)</x:f>
        <x:v>30</x:v>
      </x:c>
      <x:c r="S102" s="30">
        <x:f t="shared" si="40"/>
        <x:v>0.04</x:v>
      </x:c>
      <x:c r="T102" s="30">
        <x:f t="shared" si="41"/>
        <x:v>94</x:v>
      </x:c>
      <x:c r="U102" s="32">
        <x:f t="shared" si="51"/>
        <x:v>1</x:v>
      </x:c>
      <x:c r="V102" s="31">
        <x:f t="shared" si="42"/>
        <x:v>0.02</x:v>
      </x:c>
      <x:c r="W102" s="31">
        <x:f t="shared" si="43"/>
        <x:v>90</x:v>
      </x:c>
      <x:c r="X102" s="32">
        <x:f t="shared" si="44"/>
        <x:v>0.2</x:v>
      </x:c>
      <x:c r="Y102" s="30">
        <x:f t="shared" si="45"/>
        <x:v>1</x:v>
      </x:c>
      <x:c r="Z102" s="33">
        <x:f t="shared" si="46"/>
        <x:v>0.99360000000000004</x:v>
      </x:c>
      <x:c r="AA102" s="31">
        <x:f t="shared" si="47"/>
        <x:v>15.889387880000005</x:v>
      </x:c>
      <x:c r="AB102" s="32">
        <x:f t="shared" si="48"/>
        <x:v>0.26482313133333341</x:v>
      </x:c>
      <x:c r="AC102" s="31">
        <x:f t="shared" si="49"/>
        <x:v>0.8</x:v>
      </x:c>
      <x:c r="AD102" s="30">
        <x:f t="shared" si="50"/>
        <x:v>0.19501056000000003</x:v>
      </x:c>
      <x:c r="AE102" s="31">
        <x:f t="shared" si="38"/>
        <x:v>16.084398440000005</x:v>
      </x:c>
    </x:row>
    <x:row r="103" spans="2:31" x14ac:dyDescent="0.35">
      <x:c r="B103" s="27">
        <x:f t="shared" si="52"/>
        <x:v>44642</x:v>
      </x:c>
      <x:c r="C103" s="22" t="str">
        <x:f>IF($C$4="London",Assumptions!C112,Assumptions!E112)</x:f>
        <x:v>1325</x:v>
      </x:c>
      <x:c r="D103" s="22" t="str">
        <x:f>IF($C$4="London",Assumptions!D112,Assumptions!F112)</x:f>
        <x:v>0136</x:v>
      </x:c>
      <x:c r="F103" s="29">
        <x:v>44824</x:v>
      </x:c>
      <x:c r="G103" s="30">
        <x:f t="shared" si="32"/>
        <x:v>9</x:v>
      </x:c>
      <x:c r="H103" s="31" t="str">
        <x:v>1311</x:v>
      </x:c>
      <x:c r="I103" s="31" t="str">
        <x:v>0124</x:v>
      </x:c>
      <x:c r="J103" s="30">
        <x:f t="shared" si="33"/>
        <x:v>13</x:v>
      </x:c>
      <x:c r="K103" s="30">
        <x:f t="shared" si="34"/>
        <x:v>11</x:v>
      </x:c>
      <x:c r="L103" s="30">
        <x:f t="shared" si="35"/>
        <x:v>1</x:v>
      </x:c>
      <x:c r="M103" s="30">
        <x:f t="shared" si="36"/>
        <x:v>24</x:v>
      </x:c>
      <x:c r="N103" s="30">
        <x:f t="shared" si="39"/>
        <x:v>25</x:v>
      </x:c>
      <x:c r="O103" s="30">
        <x:f t="shared" si="37"/>
        <x:v>12.216666666666667</x:v>
      </x:c>
      <x:c r="P103" s="30" t="str" cm="1">
        <x:f t="array" ref="P103">INDEX($C$12:$N$12,G103)</x:f>
        <x:v>1.2″</x:v>
      </x:c>
      <x:c r="Q103" s="30" t="str" cm="1">
        <x:f t="array" ref="Q103">INDEX($C$11:$N$11,G103)</x:f>
        <x:v>94°F</x:v>
      </x:c>
      <x:c r="R103" s="30" cm="1">
        <x:f t="array" ref="R103">INDEX($C$13:$N$13,G103)</x:f>
        <x:v>30</x:v>
      </x:c>
      <x:c r="S103" s="30">
        <x:f t="shared" si="40"/>
        <x:v>0.04</x:v>
      </x:c>
      <x:c r="T103" s="30">
        <x:f t="shared" si="41"/>
        <x:v>94</x:v>
      </x:c>
      <x:c r="U103" s="32">
        <x:f t="shared" si="51"/>
        <x:v>1</x:v>
      </x:c>
      <x:c r="V103" s="31">
        <x:f t="shared" si="42"/>
        <x:v>0.02</x:v>
      </x:c>
      <x:c r="W103" s="31">
        <x:f t="shared" si="43"/>
        <x:v>90</x:v>
      </x:c>
      <x:c r="X103" s="32">
        <x:f t="shared" si="44"/>
        <x:v>0.2</x:v>
      </x:c>
      <x:c r="Y103" s="30">
        <x:f t="shared" si="45"/>
        <x:v>1</x:v>
      </x:c>
      <x:c r="Z103" s="33">
        <x:f t="shared" si="46"/>
        <x:v>0.99360000000000004</x:v>
      </x:c>
      <x:c r="AA103" s="31">
        <x:f t="shared" si="47"/>
        <x:v>16.084398440000005</x:v>
      </x:c>
      <x:c r="AB103" s="32">
        <x:f t="shared" si="48"/>
        <x:v>0.2680733073333334</x:v>
      </x:c>
      <x:c r="AC103" s="31">
        <x:f t="shared" si="49"/>
        <x:v>0.8</x:v>
      </x:c>
      <x:c r="AD103" s="30">
        <x:f t="shared" si="50"/>
        <x:v>0.19421568000000003</x:v>
      </x:c>
      <x:c r="AE103" s="31">
        <x:f t="shared" si="38"/>
        <x:v>16.278614120000004</x:v>
      </x:c>
    </x:row>
    <x:row r="104" spans="2:31" x14ac:dyDescent="0.35">
      <x:c r="B104" s="27">
        <x:f t="shared" si="52"/>
        <x:v>44643</x:v>
      </x:c>
      <x:c r="C104" s="22" t="str">
        <x:f>IF($C$4="London",Assumptions!C113,Assumptions!E113)</x:f>
        <x:v>1324</x:v>
      </x:c>
      <x:c r="D104" s="22" t="str">
        <x:f>IF($C$4="London",Assumptions!D113,Assumptions!F113)</x:f>
        <x:v>0137</x:v>
      </x:c>
      <x:c r="F104" s="29">
        <x:v>44825</x:v>
      </x:c>
      <x:c r="G104" s="30">
        <x:f t="shared" si="32"/>
        <x:v>9</x:v>
      </x:c>
      <x:c r="H104" s="31" t="str">
        <x:v>1312</x:v>
      </x:c>
      <x:c r="I104" s="31" t="str">
        <x:v>0123</x:v>
      </x:c>
      <x:c r="J104" s="30">
        <x:f t="shared" si="33"/>
        <x:v>13</x:v>
      </x:c>
      <x:c r="K104" s="30">
        <x:f t="shared" si="34"/>
        <x:v>12</x:v>
      </x:c>
      <x:c r="L104" s="30">
        <x:f t="shared" si="35"/>
        <x:v>1</x:v>
      </x:c>
      <x:c r="M104" s="30">
        <x:f t="shared" si="36"/>
        <x:v>23</x:v>
      </x:c>
      <x:c r="N104" s="30">
        <x:f t="shared" si="39"/>
        <x:v>25</x:v>
      </x:c>
      <x:c r="O104" s="30">
        <x:f t="shared" si="37"/>
        <x:v>12.183333333333334</x:v>
      </x:c>
      <x:c r="P104" s="30" t="str" cm="1">
        <x:f t="array" ref="P104">INDEX($C$12:$N$12,G104)</x:f>
        <x:v>1.2″</x:v>
      </x:c>
      <x:c r="Q104" s="30" t="str" cm="1">
        <x:f t="array" ref="Q104">INDEX($C$11:$N$11,G104)</x:f>
        <x:v>94°F</x:v>
      </x:c>
      <x:c r="R104" s="30" cm="1">
        <x:f t="array" ref="R104">INDEX($C$13:$N$13,G104)</x:f>
        <x:v>30</x:v>
      </x:c>
      <x:c r="S104" s="30">
        <x:f t="shared" si="40"/>
        <x:v>0.04</x:v>
      </x:c>
      <x:c r="T104" s="30">
        <x:f t="shared" si="41"/>
        <x:v>94</x:v>
      </x:c>
      <x:c r="U104" s="32">
        <x:f t="shared" si="51"/>
        <x:v>1</x:v>
      </x:c>
      <x:c r="V104" s="31">
        <x:f t="shared" si="42"/>
        <x:v>0.02</x:v>
      </x:c>
      <x:c r="W104" s="31">
        <x:f t="shared" si="43"/>
        <x:v>90</x:v>
      </x:c>
      <x:c r="X104" s="32">
        <x:f t="shared" si="44"/>
        <x:v>0.2</x:v>
      </x:c>
      <x:c r="Y104" s="30">
        <x:f t="shared" si="45"/>
        <x:v>1</x:v>
      </x:c>
      <x:c r="Z104" s="33">
        <x:f t="shared" si="46"/>
        <x:v>0.99360000000000004</x:v>
      </x:c>
      <x:c r="AA104" s="31">
        <x:f t="shared" si="47"/>
        <x:v>16.278614120000004</x:v>
      </x:c>
      <x:c r="AB104" s="32">
        <x:f t="shared" si="48"/>
        <x:v>0.27131023533333337</x:v>
      </x:c>
      <x:c r="AC104" s="31">
        <x:f t="shared" si="49"/>
        <x:v>0.8</x:v>
      </x:c>
      <x:c r="AD104" s="30">
        <x:f t="shared" si="50"/>
        <x:v>0.19368576000000004</x:v>
      </x:c>
      <x:c r="AE104" s="31">
        <x:f t="shared" si="38"/>
        <x:v>16.472299880000005</x:v>
      </x:c>
    </x:row>
    <x:row r="105" spans="2:31" x14ac:dyDescent="0.35">
      <x:c r="B105" s="27">
        <x:f t="shared" si="52"/>
        <x:v>44644</x:v>
      </x:c>
      <x:c r="C105" s="22" t="str">
        <x:f>IF($C$4="London",Assumptions!C114,Assumptions!E114)</x:f>
        <x:v>1322</x:v>
      </x:c>
      <x:c r="D105" s="22" t="str">
        <x:f>IF($C$4="London",Assumptions!D114,Assumptions!F114)</x:f>
        <x:v>0138</x:v>
      </x:c>
      <x:c r="F105" s="29">
        <x:v>44826</x:v>
      </x:c>
      <x:c r="G105" s="30">
        <x:f t="shared" si="32"/>
        <x:v>9</x:v>
      </x:c>
      <x:c r="H105" s="31" t="str">
        <x:v>1312</x:v>
      </x:c>
      <x:c r="I105" s="31" t="str">
        <x:v>0122</x:v>
      </x:c>
      <x:c r="J105" s="30">
        <x:f t="shared" si="33"/>
        <x:v>13</x:v>
      </x:c>
      <x:c r="K105" s="30">
        <x:f t="shared" si="34"/>
        <x:v>12</x:v>
      </x:c>
      <x:c r="L105" s="30">
        <x:f t="shared" si="35"/>
        <x:v>1</x:v>
      </x:c>
      <x:c r="M105" s="30">
        <x:f t="shared" si="36"/>
        <x:v>22</x:v>
      </x:c>
      <x:c r="N105" s="30">
        <x:f t="shared" si="39"/>
        <x:v>25</x:v>
      </x:c>
      <x:c r="O105" s="30">
        <x:f t="shared" si="37"/>
        <x:v>12.166666666666666</x:v>
      </x:c>
      <x:c r="P105" s="30" t="str" cm="1">
        <x:f t="array" ref="P105">INDEX($C$12:$N$12,G105)</x:f>
        <x:v>1.2″</x:v>
      </x:c>
      <x:c r="Q105" s="30" t="str" cm="1">
        <x:f t="array" ref="Q105">INDEX($C$11:$N$11,G105)</x:f>
        <x:v>94°F</x:v>
      </x:c>
      <x:c r="R105" s="30" cm="1">
        <x:f t="array" ref="R105">INDEX($C$13:$N$13,G105)</x:f>
        <x:v>30</x:v>
      </x:c>
      <x:c r="S105" s="30">
        <x:f t="shared" si="40"/>
        <x:v>0.04</x:v>
      </x:c>
      <x:c r="T105" s="30">
        <x:f t="shared" si="41"/>
        <x:v>94</x:v>
      </x:c>
      <x:c r="U105" s="32">
        <x:f t="shared" si="51"/>
        <x:v>1</x:v>
      </x:c>
      <x:c r="V105" s="31">
        <x:f t="shared" si="42"/>
        <x:v>0.02</x:v>
      </x:c>
      <x:c r="W105" s="31">
        <x:f t="shared" si="43"/>
        <x:v>90</x:v>
      </x:c>
      <x:c r="X105" s="32">
        <x:f t="shared" si="44"/>
        <x:v>0.2</x:v>
      </x:c>
      <x:c r="Y105" s="30">
        <x:f t="shared" si="45"/>
        <x:v>1</x:v>
      </x:c>
      <x:c r="Z105" s="33">
        <x:f t="shared" si="46"/>
        <x:v>0.99360000000000004</x:v>
      </x:c>
      <x:c r="AA105" s="31">
        <x:f t="shared" si="47"/>
        <x:v>16.472299880000005</x:v>
      </x:c>
      <x:c r="AB105" s="32">
        <x:f t="shared" si="48"/>
        <x:v>0.27453833133333344</x:v>
      </x:c>
      <x:c r="AC105" s="31">
        <x:f t="shared" si="49"/>
        <x:v>0.8</x:v>
      </x:c>
      <x:c r="AD105" s="30">
        <x:f t="shared" si="50"/>
        <x:v>0.1934208</x:v>
      </x:c>
      <x:c r="AE105" s="31">
        <x:f t="shared" si="38"/>
        <x:v>16.665720680000003</x:v>
      </x:c>
    </x:row>
    <x:row r="106" spans="2:31" x14ac:dyDescent="0.35">
      <x:c r="B106" s="27">
        <x:f t="shared" si="52"/>
        <x:v>44645</x:v>
      </x:c>
      <x:c r="C106" s="22" t="str">
        <x:f>IF($C$4="London",Assumptions!C115,Assumptions!E115)</x:f>
        <x:v>1321</x:v>
      </x:c>
      <x:c r="D106" s="22" t="str">
        <x:f>IF($C$4="London",Assumptions!D115,Assumptions!F115)</x:f>
        <x:v>0138</x:v>
      </x:c>
      <x:c r="F106" s="29">
        <x:v>44827</x:v>
      </x:c>
      <x:c r="G106" s="30">
        <x:f t="shared" si="32"/>
        <x:v>9</x:v>
      </x:c>
      <x:c r="H106" s="31" t="str">
        <x:v>1313</x:v>
      </x:c>
      <x:c r="I106" s="31" t="str">
        <x:v>0120</x:v>
      </x:c>
      <x:c r="J106" s="30">
        <x:f t="shared" si="33"/>
        <x:v>13</x:v>
      </x:c>
      <x:c r="K106" s="30">
        <x:f t="shared" si="34"/>
        <x:v>13</x:v>
      </x:c>
      <x:c r="L106" s="30">
        <x:f t="shared" si="35"/>
        <x:v>1</x:v>
      </x:c>
      <x:c r="M106" s="30">
        <x:f t="shared" si="36"/>
        <x:v>20</x:v>
      </x:c>
      <x:c r="N106" s="30">
        <x:f t="shared" si="39"/>
        <x:v>25</x:v>
      </x:c>
      <x:c r="O106" s="30">
        <x:f t="shared" si="37"/>
        <x:v>12.116666666666667</x:v>
      </x:c>
      <x:c r="P106" s="30" t="str" cm="1">
        <x:f t="array" ref="P106">INDEX($C$12:$N$12,G106)</x:f>
        <x:v>1.2″</x:v>
      </x:c>
      <x:c r="Q106" s="30" t="str" cm="1">
        <x:f t="array" ref="Q106">INDEX($C$11:$N$11,G106)</x:f>
        <x:v>94°F</x:v>
      </x:c>
      <x:c r="R106" s="30" cm="1">
        <x:f t="array" ref="R106">INDEX($C$13:$N$13,G106)</x:f>
        <x:v>30</x:v>
      </x:c>
      <x:c r="S106" s="30">
        <x:f t="shared" si="40"/>
        <x:v>0.04</x:v>
      </x:c>
      <x:c r="T106" s="30">
        <x:f t="shared" si="41"/>
        <x:v>94</x:v>
      </x:c>
      <x:c r="U106" s="32">
        <x:f t="shared" si="51"/>
        <x:v>1</x:v>
      </x:c>
      <x:c r="V106" s="31">
        <x:f t="shared" si="42"/>
        <x:v>0.02</x:v>
      </x:c>
      <x:c r="W106" s="31">
        <x:f t="shared" si="43"/>
        <x:v>90</x:v>
      </x:c>
      <x:c r="X106" s="32">
        <x:f t="shared" si="44"/>
        <x:v>0.2</x:v>
      </x:c>
      <x:c r="Y106" s="30">
        <x:f t="shared" si="45"/>
        <x:v>1</x:v>
      </x:c>
      <x:c r="Z106" s="33">
        <x:f t="shared" si="46"/>
        <x:v>0.99360000000000004</x:v>
      </x:c>
      <x:c r="AA106" s="31">
        <x:f t="shared" si="47"/>
        <x:v>16.665720680000003</x:v>
      </x:c>
      <x:c r="AB106" s="32">
        <x:f t="shared" si="48"/>
        <x:v>0.27776201133333339</x:v>
      </x:c>
      <x:c r="AC106" s="31">
        <x:f t="shared" si="49"/>
        <x:v>0.8</x:v>
      </x:c>
      <x:c r="AD106" s="30">
        <x:f t="shared" si="50"/>
        <x:v>0.19262592000000001</x:v>
      </x:c>
      <x:c r="AE106" s="31">
        <x:f t="shared" si="38"/>
        <x:v>16.858346600000004</x:v>
      </x:c>
    </x:row>
    <x:row r="107" spans="2:31" x14ac:dyDescent="0.35">
      <x:c r="B107" s="27">
        <x:f t="shared" si="52"/>
        <x:v>44646</x:v>
      </x:c>
      <x:c r="C107" s="22" t="str">
        <x:f>IF($C$4="London",Assumptions!C116,Assumptions!E116)</x:f>
        <x:v>1320</x:v>
      </x:c>
      <x:c r="D107" s="22" t="str">
        <x:f>IF($C$4="London",Assumptions!D116,Assumptions!F116)</x:f>
        <x:v>0139</x:v>
      </x:c>
      <x:c r="F107" s="29">
        <x:v>44828</x:v>
      </x:c>
      <x:c r="G107" s="30">
        <x:f t="shared" si="32"/>
        <x:v>9</x:v>
      </x:c>
      <x:c r="H107" s="31" t="str">
        <x:v>1313</x:v>
      </x:c>
      <x:c r="I107" s="31" t="str">
        <x:v>0119</x:v>
      </x:c>
      <x:c r="J107" s="30">
        <x:f t="shared" si="33"/>
        <x:v>13</x:v>
      </x:c>
      <x:c r="K107" s="30">
        <x:f t="shared" si="34"/>
        <x:v>13</x:v>
      </x:c>
      <x:c r="L107" s="30">
        <x:f t="shared" si="35"/>
        <x:v>1</x:v>
      </x:c>
      <x:c r="M107" s="30">
        <x:f t="shared" si="36"/>
        <x:v>19</x:v>
      </x:c>
      <x:c r="N107" s="30">
        <x:f t="shared" si="39"/>
        <x:v>25</x:v>
      </x:c>
      <x:c r="O107" s="30">
        <x:f t="shared" si="37"/>
        <x:v>12.1</x:v>
      </x:c>
      <x:c r="P107" s="30" t="str" cm="1">
        <x:f t="array" ref="P107">INDEX($C$12:$N$12,G107)</x:f>
        <x:v>1.2″</x:v>
      </x:c>
      <x:c r="Q107" s="30" t="str" cm="1">
        <x:f t="array" ref="Q107">INDEX($C$11:$N$11,G107)</x:f>
        <x:v>94°F</x:v>
      </x:c>
      <x:c r="R107" s="30" cm="1">
        <x:f t="array" ref="R107">INDEX($C$13:$N$13,G107)</x:f>
        <x:v>30</x:v>
      </x:c>
      <x:c r="S107" s="30">
        <x:f t="shared" si="40"/>
        <x:v>0.04</x:v>
      </x:c>
      <x:c r="T107" s="30">
        <x:f t="shared" si="41"/>
        <x:v>94</x:v>
      </x:c>
      <x:c r="U107" s="32">
        <x:f t="shared" si="51"/>
        <x:v>1</x:v>
      </x:c>
      <x:c r="V107" s="31">
        <x:f t="shared" si="42"/>
        <x:v>0.02</x:v>
      </x:c>
      <x:c r="W107" s="31">
        <x:f t="shared" si="43"/>
        <x:v>90</x:v>
      </x:c>
      <x:c r="X107" s="32">
        <x:f t="shared" si="44"/>
        <x:v>0.2</x:v>
      </x:c>
      <x:c r="Y107" s="30">
        <x:f t="shared" si="45"/>
        <x:v>1</x:v>
      </x:c>
      <x:c r="Z107" s="33">
        <x:f t="shared" si="46"/>
        <x:v>0.99360000000000004</x:v>
      </x:c>
      <x:c r="AA107" s="31">
        <x:f t="shared" si="47"/>
        <x:v>16.858346600000004</x:v>
      </x:c>
      <x:c r="AB107" s="32">
        <x:f t="shared" si="48"/>
        <x:v>0.28097244333333343</x:v>
      </x:c>
      <x:c r="AC107" s="31">
        <x:f t="shared" si="49"/>
        <x:v>0.8</x:v>
      </x:c>
      <x:c r="AD107" s="30">
        <x:f t="shared" si="50"/>
        <x:v>0.19236096000000003</x:v>
      </x:c>
      <x:c r="AE107" s="31">
        <x:f t="shared" si="38"/>
        <x:v>17.050707560000003</x:v>
      </x:c>
    </x:row>
    <x:row r="108" spans="2:31" x14ac:dyDescent="0.35">
      <x:c r="B108" s="27">
        <x:f t="shared" si="52"/>
        <x:v>44647</x:v>
      </x:c>
      <x:c r="C108" s="22" t="str">
        <x:f>IF($C$4="London",Assumptions!C117,Assumptions!E117)</x:f>
        <x:v>1318</x:v>
      </x:c>
      <x:c r="D108" s="22" t="str">
        <x:f>IF($C$4="London",Assumptions!D117,Assumptions!F117)</x:f>
        <x:v>0140</x:v>
      </x:c>
      <x:c r="F108" s="29">
        <x:v>44829</x:v>
      </x:c>
      <x:c r="G108" s="30">
        <x:f t="shared" si="32"/>
        <x:v>9</x:v>
      </x:c>
      <x:c r="H108" s="31" t="str">
        <x:v>1314</x:v>
      </x:c>
      <x:c r="I108" s="31" t="str">
        <x:v>0118</x:v>
      </x:c>
      <x:c r="J108" s="30">
        <x:f t="shared" si="33"/>
        <x:v>13</x:v>
      </x:c>
      <x:c r="K108" s="30">
        <x:f t="shared" si="34"/>
        <x:v>14</x:v>
      </x:c>
      <x:c r="L108" s="30">
        <x:f t="shared" si="35"/>
        <x:v>1</x:v>
      </x:c>
      <x:c r="M108" s="30">
        <x:f t="shared" si="36"/>
        <x:v>18</x:v>
      </x:c>
      <x:c r="N108" s="30">
        <x:f t="shared" si="39"/>
        <x:v>25</x:v>
      </x:c>
      <x:c r="O108" s="30">
        <x:f t="shared" si="37"/>
        <x:v>12.066666666666666</x:v>
      </x:c>
      <x:c r="P108" s="30" t="str" cm="1">
        <x:f t="array" ref="P108">INDEX($C$12:$N$12,G108)</x:f>
        <x:v>1.2″</x:v>
      </x:c>
      <x:c r="Q108" s="30" t="str" cm="1">
        <x:f t="array" ref="Q108">INDEX($C$11:$N$11,G108)</x:f>
        <x:v>94°F</x:v>
      </x:c>
      <x:c r="R108" s="30" cm="1">
        <x:f t="array" ref="R108">INDEX($C$13:$N$13,G108)</x:f>
        <x:v>30</x:v>
      </x:c>
      <x:c r="S108" s="30">
        <x:f t="shared" si="40"/>
        <x:v>0.04</x:v>
      </x:c>
      <x:c r="T108" s="30">
        <x:f t="shared" si="41"/>
        <x:v>94</x:v>
      </x:c>
      <x:c r="U108" s="32">
        <x:f t="shared" si="51"/>
        <x:v>1</x:v>
      </x:c>
      <x:c r="V108" s="31">
        <x:f t="shared" si="42"/>
        <x:v>0.02</x:v>
      </x:c>
      <x:c r="W108" s="31">
        <x:f t="shared" si="43"/>
        <x:v>90</x:v>
      </x:c>
      <x:c r="X108" s="32">
        <x:f t="shared" si="44"/>
        <x:v>0.2</x:v>
      </x:c>
      <x:c r="Y108" s="30">
        <x:f t="shared" si="45"/>
        <x:v>1</x:v>
      </x:c>
      <x:c r="Z108" s="33">
        <x:f t="shared" si="46"/>
        <x:v>0.99360000000000004</x:v>
      </x:c>
      <x:c r="AA108" s="31">
        <x:f t="shared" si="47"/>
        <x:v>17.050707560000003</x:v>
      </x:c>
      <x:c r="AB108" s="32">
        <x:f t="shared" si="48"/>
        <x:v>0.28417845933333336</x:v>
      </x:c>
      <x:c r="AC108" s="31">
        <x:f t="shared" si="49"/>
        <x:v>0.8</x:v>
      </x:c>
      <x:c r="AD108" s="30">
        <x:f t="shared" si="50"/>
        <x:v>0.19183104000000004</x:v>
      </x:c>
      <x:c r="AE108" s="31">
        <x:f t="shared" si="38"/>
        <x:v>17.242538600000003</x:v>
      </x:c>
    </x:row>
    <x:row r="109" spans="2:31" x14ac:dyDescent="0.35">
      <x:c r="B109" s="27">
        <x:f t="shared" si="52"/>
        <x:v>44648</x:v>
      </x:c>
      <x:c r="C109" s="22" t="str">
        <x:f>IF($C$4="London",Assumptions!C118,Assumptions!E118)</x:f>
        <x:v>1317</x:v>
      </x:c>
      <x:c r="D109" s="22" t="str">
        <x:f>IF($C$4="London",Assumptions!D118,Assumptions!F118)</x:f>
        <x:v>0140</x:v>
      </x:c>
      <x:c r="F109" s="29">
        <x:v>44830</x:v>
      </x:c>
      <x:c r="G109" s="30">
        <x:f t="shared" si="32"/>
        <x:v>9</x:v>
      </x:c>
      <x:c r="H109" s="31" t="str">
        <x:v>1315</x:v>
      </x:c>
      <x:c r="I109" s="31" t="str">
        <x:v>0116</x:v>
      </x:c>
      <x:c r="J109" s="30">
        <x:f t="shared" si="33"/>
        <x:v>13</x:v>
      </x:c>
      <x:c r="K109" s="30">
        <x:f t="shared" si="34"/>
        <x:v>15</x:v>
      </x:c>
      <x:c r="L109" s="30">
        <x:f t="shared" si="35"/>
        <x:v>1</x:v>
      </x:c>
      <x:c r="M109" s="30">
        <x:f t="shared" si="36"/>
        <x:v>16</x:v>
      </x:c>
      <x:c r="N109" s="30">
        <x:f t="shared" si="39"/>
        <x:v>25</x:v>
      </x:c>
      <x:c r="O109" s="30">
        <x:f t="shared" si="37"/>
        <x:v>12.016666666666667</x:v>
      </x:c>
      <x:c r="P109" s="30" t="str" cm="1">
        <x:f t="array" ref="P109">INDEX($C$12:$N$12,G109)</x:f>
        <x:v>1.2″</x:v>
      </x:c>
      <x:c r="Q109" s="30" t="str" cm="1">
        <x:f t="array" ref="Q109">INDEX($C$11:$N$11,G109)</x:f>
        <x:v>94°F</x:v>
      </x:c>
      <x:c r="R109" s="30" cm="1">
        <x:f t="array" ref="R109">INDEX($C$13:$N$13,G109)</x:f>
        <x:v>30</x:v>
      </x:c>
      <x:c r="S109" s="30">
        <x:f t="shared" si="40"/>
        <x:v>0.04</x:v>
      </x:c>
      <x:c r="T109" s="30">
        <x:f t="shared" si="41"/>
        <x:v>94</x:v>
      </x:c>
      <x:c r="U109" s="32">
        <x:f t="shared" si="51"/>
        <x:v>1</x:v>
      </x:c>
      <x:c r="V109" s="31">
        <x:f t="shared" si="42"/>
        <x:v>0.02</x:v>
      </x:c>
      <x:c r="W109" s="31">
        <x:f t="shared" si="43"/>
        <x:v>90</x:v>
      </x:c>
      <x:c r="X109" s="32">
        <x:f t="shared" si="44"/>
        <x:v>0.2</x:v>
      </x:c>
      <x:c r="Y109" s="30">
        <x:f t="shared" si="45"/>
        <x:v>1</x:v>
      </x:c>
      <x:c r="Z109" s="33">
        <x:f t="shared" si="46"/>
        <x:v>0.99360000000000004</x:v>
      </x:c>
      <x:c r="AA109" s="31">
        <x:f t="shared" si="47"/>
        <x:v>17.242538600000003</x:v>
      </x:c>
      <x:c r="AB109" s="32">
        <x:f t="shared" si="48"/>
        <x:v>0.28737564333333337</x:v>
      </x:c>
      <x:c r="AC109" s="31">
        <x:f t="shared" si="49"/>
        <x:v>0.8</x:v>
      </x:c>
      <x:c r="AD109" s="30">
        <x:f t="shared" si="50"/>
        <x:v>0.19103616000000001</x:v>
      </x:c>
      <x:c r="AE109" s="31">
        <x:f t="shared" si="38"/>
        <x:v>17.433574760000003</x:v>
      </x:c>
    </x:row>
    <x:row r="110" spans="2:31" x14ac:dyDescent="0.35">
      <x:c r="B110" s="27">
        <x:f t="shared" si="52"/>
        <x:v>44649</x:v>
      </x:c>
      <x:c r="C110" s="22" t="str">
        <x:f>IF($C$4="London",Assumptions!C119,Assumptions!E119)</x:f>
        <x:v>1316</x:v>
      </x:c>
      <x:c r="D110" s="22" t="str">
        <x:f>IF($C$4="London",Assumptions!D119,Assumptions!F119)</x:f>
        <x:v>0141</x:v>
      </x:c>
      <x:c r="F110" s="29">
        <x:v>44831</x:v>
      </x:c>
      <x:c r="G110" s="30">
        <x:f t="shared" si="32"/>
        <x:v>9</x:v>
      </x:c>
      <x:c r="H110" s="31" t="str">
        <x:v>1315</x:v>
      </x:c>
      <x:c r="I110" s="31" t="str">
        <x:v>0115</x:v>
      </x:c>
      <x:c r="J110" s="30">
        <x:f t="shared" si="33"/>
        <x:v>13</x:v>
      </x:c>
      <x:c r="K110" s="30">
        <x:f t="shared" si="34"/>
        <x:v>15</x:v>
      </x:c>
      <x:c r="L110" s="30">
        <x:f t="shared" si="35"/>
        <x:v>1</x:v>
      </x:c>
      <x:c r="M110" s="30">
        <x:f t="shared" si="36"/>
        <x:v>15</x:v>
      </x:c>
      <x:c r="N110" s="30">
        <x:f t="shared" si="39"/>
        <x:v>25</x:v>
      </x:c>
      <x:c r="O110" s="30">
        <x:f t="shared" si="37"/>
        <x:v>12</x:v>
      </x:c>
      <x:c r="P110" s="30" t="str" cm="1">
        <x:f t="array" ref="P110">INDEX($C$12:$N$12,G110)</x:f>
        <x:v>1.2″</x:v>
      </x:c>
      <x:c r="Q110" s="30" t="str" cm="1">
        <x:f t="array" ref="Q110">INDEX($C$11:$N$11,G110)</x:f>
        <x:v>94°F</x:v>
      </x:c>
      <x:c r="R110" s="30" cm="1">
        <x:f t="array" ref="R110">INDEX($C$13:$N$13,G110)</x:f>
        <x:v>30</x:v>
      </x:c>
      <x:c r="S110" s="30">
        <x:f t="shared" si="40"/>
        <x:v>0.04</x:v>
      </x:c>
      <x:c r="T110" s="30">
        <x:f t="shared" si="41"/>
        <x:v>94</x:v>
      </x:c>
      <x:c r="U110" s="32">
        <x:f t="shared" si="51"/>
        <x:v>1</x:v>
      </x:c>
      <x:c r="V110" s="31">
        <x:f t="shared" si="42"/>
        <x:v>0.02</x:v>
      </x:c>
      <x:c r="W110" s="31">
        <x:f t="shared" si="43"/>
        <x:v>90</x:v>
      </x:c>
      <x:c r="X110" s="32">
        <x:f t="shared" si="44"/>
        <x:v>0.2</x:v>
      </x:c>
      <x:c r="Y110" s="30">
        <x:f t="shared" si="45"/>
        <x:v>1</x:v>
      </x:c>
      <x:c r="Z110" s="33">
        <x:f t="shared" si="46"/>
        <x:v>0.99360000000000004</x:v>
      </x:c>
      <x:c r="AA110" s="31">
        <x:f t="shared" si="47"/>
        <x:v>17.433574760000003</x:v>
      </x:c>
      <x:c r="AB110" s="32">
        <x:f t="shared" si="48"/>
        <x:v>0.29055957933333337</x:v>
      </x:c>
      <x:c r="AC110" s="31">
        <x:f t="shared" si="49"/>
        <x:v>0.8</x:v>
      </x:c>
      <x:c r="AD110" s="30">
        <x:f t="shared" si="50"/>
        <x:v>0.19077120000000003</x:v>
      </x:c>
      <x:c r="AE110" s="31">
        <x:f t="shared" si="38"/>
        <x:v>17.624345960000003</x:v>
      </x:c>
    </x:row>
    <x:row r="111" spans="2:31" x14ac:dyDescent="0.35">
      <x:c r="B111" s="27">
        <x:f t="shared" si="52"/>
        <x:v>44650</x:v>
      </x:c>
      <x:c r="C111" s="22" t="str">
        <x:f>IF($C$4="London",Assumptions!C120,Assumptions!E120)</x:f>
        <x:v>1315</x:v>
      </x:c>
      <x:c r="D111" s="22" t="str">
        <x:f>IF($C$4="London",Assumptions!D120,Assumptions!F120)</x:f>
        <x:v>0142</x:v>
      </x:c>
      <x:c r="F111" s="29">
        <x:v>44832</x:v>
      </x:c>
      <x:c r="G111" s="30">
        <x:f t="shared" si="32"/>
        <x:v>9</x:v>
      </x:c>
      <x:c r="H111" s="31" t="str">
        <x:v>1316</x:v>
      </x:c>
      <x:c r="I111" s="31" t="str">
        <x:v>0114</x:v>
      </x:c>
      <x:c r="J111" s="30">
        <x:f t="shared" si="33"/>
        <x:v>13</x:v>
      </x:c>
      <x:c r="K111" s="30">
        <x:f t="shared" si="34"/>
        <x:v>16</x:v>
      </x:c>
      <x:c r="L111" s="30">
        <x:f t="shared" si="35"/>
        <x:v>1</x:v>
      </x:c>
      <x:c r="M111" s="30">
        <x:f t="shared" si="36"/>
        <x:v>14</x:v>
      </x:c>
      <x:c r="N111" s="30">
        <x:f t="shared" si="39"/>
        <x:v>25</x:v>
      </x:c>
      <x:c r="O111" s="30">
        <x:f t="shared" si="37"/>
        <x:v>11.966666666666667</x:v>
      </x:c>
      <x:c r="P111" s="30" t="str" cm="1">
        <x:f t="array" ref="P111">INDEX($C$12:$N$12,G111)</x:f>
        <x:v>1.2″</x:v>
      </x:c>
      <x:c r="Q111" s="30" t="str" cm="1">
        <x:f t="array" ref="Q111">INDEX($C$11:$N$11,G111)</x:f>
        <x:v>94°F</x:v>
      </x:c>
      <x:c r="R111" s="30" cm="1">
        <x:f t="array" ref="R111">INDEX($C$13:$N$13,G111)</x:f>
        <x:v>30</x:v>
      </x:c>
      <x:c r="S111" s="30">
        <x:f t="shared" si="40"/>
        <x:v>0.04</x:v>
      </x:c>
      <x:c r="T111" s="30">
        <x:f t="shared" si="41"/>
        <x:v>94</x:v>
      </x:c>
      <x:c r="U111" s="32">
        <x:f t="shared" si="51"/>
        <x:v>1</x:v>
      </x:c>
      <x:c r="V111" s="31">
        <x:f t="shared" si="42"/>
        <x:v>0.02</x:v>
      </x:c>
      <x:c r="W111" s="31">
        <x:f t="shared" si="43"/>
        <x:v>90</x:v>
      </x:c>
      <x:c r="X111" s="32">
        <x:f t="shared" si="44"/>
        <x:v>0.2</x:v>
      </x:c>
      <x:c r="Y111" s="30">
        <x:f t="shared" si="45"/>
        <x:v>1</x:v>
      </x:c>
      <x:c r="Z111" s="33">
        <x:f t="shared" si="46"/>
        <x:v>0.99360000000000004</x:v>
      </x:c>
      <x:c r="AA111" s="31">
        <x:f t="shared" si="47"/>
        <x:v>17.624345960000003</x:v>
      </x:c>
      <x:c r="AB111" s="32">
        <x:f t="shared" si="48"/>
        <x:v>0.29373909933333336</x:v>
      </x:c>
      <x:c r="AC111" s="31">
        <x:f t="shared" si="49"/>
        <x:v>0.8</x:v>
      </x:c>
      <x:c r="AD111" s="30">
        <x:f t="shared" si="50"/>
        <x:v>0.19024128000000004</x:v>
      </x:c>
      <x:c r="AE111" s="31">
        <x:f t="shared" si="38"/>
        <x:v>17.814587240000002</x:v>
      </x:c>
    </x:row>
    <x:row r="112" spans="2:31" x14ac:dyDescent="0.35">
      <x:c r="B112" s="27">
        <x:f t="shared" si="52"/>
        <x:v>44651</x:v>
      </x:c>
      <x:c r="C112" s="22" t="str">
        <x:f>IF($C$4="London",Assumptions!C121,Assumptions!E121)</x:f>
        <x:v>1313</x:v>
      </x:c>
      <x:c r="D112" s="22" t="str">
        <x:f>IF($C$4="London",Assumptions!D121,Assumptions!F121)</x:f>
        <x:v>0142</x:v>
      </x:c>
      <x:c r="F112" s="29">
        <x:v>44833</x:v>
      </x:c>
      <x:c r="G112" s="30">
        <x:f t="shared" si="32"/>
        <x:v>9</x:v>
      </x:c>
      <x:c r="H112" s="31" t="str">
        <x:v>1317</x:v>
      </x:c>
      <x:c r="I112" s="31" t="str">
        <x:v>0112</x:v>
      </x:c>
      <x:c r="J112" s="30">
        <x:f t="shared" si="33"/>
        <x:v>13</x:v>
      </x:c>
      <x:c r="K112" s="30">
        <x:f t="shared" si="34"/>
        <x:v>17</x:v>
      </x:c>
      <x:c r="L112" s="30">
        <x:f t="shared" si="35"/>
        <x:v>1</x:v>
      </x:c>
      <x:c r="M112" s="30">
        <x:f t="shared" si="36"/>
        <x:v>12</x:v>
      </x:c>
      <x:c r="N112" s="30">
        <x:f t="shared" si="39"/>
        <x:v>25</x:v>
      </x:c>
      <x:c r="O112" s="30">
        <x:f t="shared" si="37"/>
        <x:v>11.916666666666666</x:v>
      </x:c>
      <x:c r="P112" s="30" t="str" cm="1">
        <x:f t="array" ref="P112">INDEX($C$12:$N$12,G112)</x:f>
        <x:v>1.2″</x:v>
      </x:c>
      <x:c r="Q112" s="30" t="str" cm="1">
        <x:f t="array" ref="Q112">INDEX($C$11:$N$11,G112)</x:f>
        <x:v>94°F</x:v>
      </x:c>
      <x:c r="R112" s="30" cm="1">
        <x:f t="array" ref="R112">INDEX($C$13:$N$13,G112)</x:f>
        <x:v>30</x:v>
      </x:c>
      <x:c r="S112" s="30">
        <x:f t="shared" si="40"/>
        <x:v>0.04</x:v>
      </x:c>
      <x:c r="T112" s="30">
        <x:f t="shared" si="41"/>
        <x:v>94</x:v>
      </x:c>
      <x:c r="U112" s="32">
        <x:f t="shared" si="51"/>
        <x:v>1</x:v>
      </x:c>
      <x:c r="V112" s="31">
        <x:f t="shared" si="42"/>
        <x:v>0.02</x:v>
      </x:c>
      <x:c r="W112" s="31">
        <x:f t="shared" si="43"/>
        <x:v>90</x:v>
      </x:c>
      <x:c r="X112" s="32">
        <x:f t="shared" si="44"/>
        <x:v>0.2</x:v>
      </x:c>
      <x:c r="Y112" s="30">
        <x:f t="shared" si="45"/>
        <x:v>1</x:v>
      </x:c>
      <x:c r="Z112" s="33">
        <x:f t="shared" si="46"/>
        <x:v>0.99360000000000004</x:v>
      </x:c>
      <x:c r="AA112" s="31">
        <x:f t="shared" si="47"/>
        <x:v>17.814587240000002</x:v>
      </x:c>
      <x:c r="AB112" s="32">
        <x:f t="shared" si="48"/>
        <x:v>0.29690978733333334</x:v>
      </x:c>
      <x:c r="AC112" s="31">
        <x:f t="shared" si="49"/>
        <x:v>0.8</x:v>
      </x:c>
      <x:c r="AD112" s="30">
        <x:f t="shared" si="50"/>
        <x:v>0.18944640000000001</x:v>
      </x:c>
      <x:c r="AE112" s="31">
        <x:f t="shared" si="38"/>
        <x:v>18.004033640000003</x:v>
      </x:c>
    </x:row>
    <x:row r="113" spans="2:31" x14ac:dyDescent="0.35">
      <x:c r="B113" s="27">
        <x:f t="shared" si="52"/>
        <x:v>44652</x:v>
      </x:c>
      <x:c r="C113" s="22" t="str">
        <x:f>IF($C$4="London",Assumptions!C122,Assumptions!E122)</x:f>
        <x:v>1312</x:v>
      </x:c>
      <x:c r="D113" s="22" t="str">
        <x:f>IF($C$4="London",Assumptions!D122,Assumptions!F122)</x:f>
        <x:v>0143</x:v>
      </x:c>
      <x:c r="F113" s="29">
        <x:v>44834</x:v>
      </x:c>
      <x:c r="G113" s="30">
        <x:f t="shared" si="32"/>
        <x:v>9</x:v>
      </x:c>
      <x:c r="H113" s="31" t="str">
        <x:v>1317</x:v>
      </x:c>
      <x:c r="I113" s="31" t="str">
        <x:v>0111</x:v>
      </x:c>
      <x:c r="J113" s="30">
        <x:f t="shared" si="33"/>
        <x:v>13</x:v>
      </x:c>
      <x:c r="K113" s="30">
        <x:f t="shared" si="34"/>
        <x:v>17</x:v>
      </x:c>
      <x:c r="L113" s="30">
        <x:f t="shared" si="35"/>
        <x:v>1</x:v>
      </x:c>
      <x:c r="M113" s="30">
        <x:f t="shared" si="36"/>
        <x:v>11</x:v>
      </x:c>
      <x:c r="N113" s="30">
        <x:f t="shared" si="39"/>
        <x:v>25</x:v>
      </x:c>
      <x:c r="O113" s="30">
        <x:f t="shared" si="37"/>
        <x:v>11.9</x:v>
      </x:c>
      <x:c r="P113" s="30" t="str" cm="1">
        <x:f t="array" ref="P113">INDEX($C$12:$N$12,G113)</x:f>
        <x:v>1.2″</x:v>
      </x:c>
      <x:c r="Q113" s="30" t="str" cm="1">
        <x:f t="array" ref="Q113">INDEX($C$11:$N$11,G113)</x:f>
        <x:v>94°F</x:v>
      </x:c>
      <x:c r="R113" s="30" cm="1">
        <x:f t="array" ref="R113">INDEX($C$13:$N$13,G113)</x:f>
        <x:v>30</x:v>
      </x:c>
      <x:c r="S113" s="30">
        <x:f t="shared" si="40"/>
        <x:v>0.04</x:v>
      </x:c>
      <x:c r="T113" s="30">
        <x:f t="shared" si="41"/>
        <x:v>94</x:v>
      </x:c>
      <x:c r="U113" s="32">
        <x:f t="shared" si="51"/>
        <x:v>1</x:v>
      </x:c>
      <x:c r="V113" s="31">
        <x:f t="shared" si="42"/>
        <x:v>0.02</x:v>
      </x:c>
      <x:c r="W113" s="31">
        <x:f t="shared" si="43"/>
        <x:v>90</x:v>
      </x:c>
      <x:c r="X113" s="32">
        <x:f t="shared" si="44"/>
        <x:v>0.2</x:v>
      </x:c>
      <x:c r="Y113" s="30">
        <x:f t="shared" si="45"/>
        <x:v>1</x:v>
      </x:c>
      <x:c r="Z113" s="33">
        <x:f t="shared" si="46"/>
        <x:v>0.99360000000000004</x:v>
      </x:c>
      <x:c r="AA113" s="31">
        <x:f t="shared" si="47"/>
        <x:v>18.004033640000003</x:v>
      </x:c>
      <x:c r="AB113" s="32">
        <x:f t="shared" si="48"/>
        <x:v>0.30006722733333341</x:v>
      </x:c>
      <x:c r="AC113" s="31">
        <x:f t="shared" si="49"/>
        <x:v>0.8</x:v>
      </x:c>
      <x:c r="AD113" s="30">
        <x:f t="shared" si="50"/>
        <x:v>0.18918144000000003</x:v>
      </x:c>
      <x:c r="AE113" s="31">
        <x:f t="shared" si="38"/>
        <x:v>18.193215080000002</x:v>
      </x:c>
    </x:row>
    <x:row r="114" spans="2:31" x14ac:dyDescent="0.35">
      <x:c r="B114" s="27">
        <x:f t="shared" si="52"/>
        <x:v>44653</x:v>
      </x:c>
      <x:c r="C114" s="22" t="str">
        <x:f>IF($C$4="London",Assumptions!C123,Assumptions!E123)</x:f>
        <x:v>1311</x:v>
      </x:c>
      <x:c r="D114" s="22" t="str">
        <x:f>IF($C$4="London",Assumptions!D123,Assumptions!F123)</x:f>
        <x:v>0144</x:v>
      </x:c>
      <x:c r="F114" s="29">
        <x:v>44835</x:v>
      </x:c>
      <x:c r="G114" s="30">
        <x:f t="shared" si="32"/>
        <x:v>10</x:v>
      </x:c>
      <x:c r="H114" s="31" t="str">
        <x:v>1318</x:v>
      </x:c>
      <x:c r="I114" s="31" t="str">
        <x:v>0110</x:v>
      </x:c>
      <x:c r="J114" s="30">
        <x:f t="shared" si="33"/>
        <x:v>13</x:v>
      </x:c>
      <x:c r="K114" s="30">
        <x:f t="shared" si="34"/>
        <x:v>18</x:v>
      </x:c>
      <x:c r="L114" s="30">
        <x:f t="shared" si="35"/>
        <x:v>1</x:v>
      </x:c>
      <x:c r="M114" s="30">
        <x:f t="shared" si="36"/>
        <x:v>10</x:v>
      </x:c>
      <x:c r="N114" s="30">
        <x:f t="shared" si="39"/>
        <x:v>25</x:v>
      </x:c>
      <x:c r="O114" s="30">
        <x:f t="shared" si="37"/>
        <x:v>11.866666666666667</x:v>
      </x:c>
      <x:c r="P114" s="30" t="str" cm="1">
        <x:f t="array" ref="P114">INDEX($C$12:$N$12,G114)</x:f>
        <x:v>0.7″</x:v>
      </x:c>
      <x:c r="Q114" s="30" t="str" cm="1">
        <x:f t="array" ref="Q114">INDEX($C$11:$N$11,G114)</x:f>
        <x:v>85°F</x:v>
      </x:c>
      <x:c r="R114" s="30" cm="1">
        <x:f t="array" ref="R114">INDEX($C$13:$N$13,G114)</x:f>
        <x:v>31</x:v>
      </x:c>
      <x:c r="S114" s="30">
        <x:f t="shared" si="40"/>
        <x:v>2.2580645161290321E-2</x:v>
      </x:c>
      <x:c r="T114" s="30">
        <x:f t="shared" si="41"/>
        <x:v>85</x:v>
      </x:c>
      <x:c r="U114" s="32">
        <x:f t="shared" si="51"/>
        <x:v>0.98258064516129018</x:v>
      </x:c>
      <x:c r="V114" s="31">
        <x:f t="shared" si="42"/>
        <x:v>0.02</x:v>
      </x:c>
      <x:c r="W114" s="31">
        <x:f t="shared" si="43"/>
        <x:v>90</x:v>
      </x:c>
      <x:c r="X114" s="32">
        <x:f t="shared" si="44"/>
        <x:v>0.2</x:v>
      </x:c>
      <x:c r="Y114" s="30">
        <x:f t="shared" si="45"/>
        <x:v>1</x:v>
      </x:c>
      <x:c r="Z114" s="33">
        <x:f t="shared" si="46"/>
        <x:v>0.99</x:v>
      </x:c>
      <x:c r="AA114" s="31">
        <x:f t="shared" si="47"/>
        <x:v>18.193215080000002</x:v>
      </x:c>
      <x:c r="AB114" s="32">
        <x:f t="shared" si="48"/>
        <x:v>0.30322025133333336</x:v>
      </x:c>
      <x:c r="AC114" s="31">
        <x:f t="shared" si="49"/>
        <x:v>0.8</x:v>
      </x:c>
      <x:c r="AD114" s="30">
        <x:f t="shared" si="50"/>
        <x:v>0.18796800000000002</x:v>
      </x:c>
      <x:c r="AE114" s="31">
        <x:f t="shared" si="38"/>
        <x:v>18.381183080000003</x:v>
      </x:c>
    </x:row>
    <x:row r="115" spans="2:31" x14ac:dyDescent="0.35">
      <x:c r="B115" s="27">
        <x:f t="shared" si="52"/>
        <x:v>44654</x:v>
      </x:c>
      <x:c r="C115" s="22" t="str">
        <x:f>IF($C$4="London",Assumptions!C124,Assumptions!E124)</x:f>
        <x:v>1309</x:v>
      </x:c>
      <x:c r="D115" s="22" t="str">
        <x:f>IF($C$4="London",Assumptions!D124,Assumptions!F124)</x:f>
        <x:v>0145</x:v>
      </x:c>
      <x:c r="F115" s="29">
        <x:v>44836</x:v>
      </x:c>
      <x:c r="G115" s="30">
        <x:f t="shared" si="32"/>
        <x:v>10</x:v>
      </x:c>
      <x:c r="H115" s="31" t="str">
        <x:v>1319</x:v>
      </x:c>
      <x:c r="I115" s="31" t="str">
        <x:v>0108</x:v>
      </x:c>
      <x:c r="J115" s="30">
        <x:f t="shared" si="33"/>
        <x:v>13</x:v>
      </x:c>
      <x:c r="K115" s="30">
        <x:f t="shared" si="34"/>
        <x:v>19</x:v>
      </x:c>
      <x:c r="L115" s="30">
        <x:f t="shared" si="35"/>
        <x:v>1</x:v>
      </x:c>
      <x:c r="M115" s="30">
        <x:f t="shared" si="36"/>
        <x:v>8</x:v>
      </x:c>
      <x:c r="N115" s="30">
        <x:f t="shared" si="39"/>
        <x:v>25</x:v>
      </x:c>
      <x:c r="O115" s="30">
        <x:f t="shared" si="37"/>
        <x:v>11.816666666666666</x:v>
      </x:c>
      <x:c r="P115" s="30" t="str" cm="1">
        <x:f t="array" ref="P115">INDEX($C$12:$N$12,G115)</x:f>
        <x:v>0.7″</x:v>
      </x:c>
      <x:c r="Q115" s="30" t="str" cm="1">
        <x:f t="array" ref="Q115">INDEX($C$11:$N$11,G115)</x:f>
        <x:v>85°F</x:v>
      </x:c>
      <x:c r="R115" s="30" cm="1">
        <x:f t="array" ref="R115">INDEX($C$13:$N$13,G115)</x:f>
        <x:v>31</x:v>
      </x:c>
      <x:c r="S115" s="30">
        <x:f t="shared" si="40"/>
        <x:v>2.2580645161290321E-2</x:v>
      </x:c>
      <x:c r="T115" s="30">
        <x:f t="shared" si="41"/>
        <x:v>85</x:v>
      </x:c>
      <x:c r="U115" s="32">
        <x:f t="shared" si="51"/>
        <x:v>0.96516129032258036</x:v>
      </x:c>
      <x:c r="V115" s="31">
        <x:f t="shared" si="42"/>
        <x:v>0.02</x:v>
      </x:c>
      <x:c r="W115" s="31">
        <x:f t="shared" si="43"/>
        <x:v>90</x:v>
      </x:c>
      <x:c r="X115" s="32">
        <x:f t="shared" si="44"/>
        <x:v>0.2</x:v>
      </x:c>
      <x:c r="Y115" s="30">
        <x:f t="shared" si="45"/>
        <x:v>1</x:v>
      </x:c>
      <x:c r="Z115" s="33">
        <x:f t="shared" si="46"/>
        <x:v>0.99</x:v>
      </x:c>
      <x:c r="AA115" s="31">
        <x:f t="shared" si="47"/>
        <x:v>18.381183080000003</x:v>
      </x:c>
      <x:c r="AB115" s="32">
        <x:f t="shared" si="48"/>
        <x:v>0.3063530513333334</x:v>
      </x:c>
      <x:c r="AC115" s="31">
        <x:f t="shared" si="49"/>
        <x:v>0.8</x:v>
      </x:c>
      <x:c r="AD115" s="30">
        <x:f t="shared" si="50"/>
        <x:v>0.18717600000000001</x:v>
      </x:c>
      <x:c r="AE115" s="31">
        <x:f t="shared" si="38"/>
        <x:v>18.568359080000004</x:v>
      </x:c>
    </x:row>
    <x:row r="116" spans="2:31" x14ac:dyDescent="0.35">
      <x:c r="B116" s="27">
        <x:f t="shared" si="52"/>
        <x:v>44655</x:v>
      </x:c>
      <x:c r="C116" s="22" t="str">
        <x:f>IF($C$4="London",Assumptions!C125,Assumptions!E125)</x:f>
        <x:v>1308</x:v>
      </x:c>
      <x:c r="D116" s="22" t="str">
        <x:f>IF($C$4="London",Assumptions!D125,Assumptions!F125)</x:f>
        <x:v>0145</x:v>
      </x:c>
      <x:c r="F116" s="29">
        <x:v>44837</x:v>
      </x:c>
      <x:c r="G116" s="30">
        <x:f t="shared" si="32"/>
        <x:v>10</x:v>
      </x:c>
      <x:c r="H116" s="31" t="str">
        <x:v>1319</x:v>
      </x:c>
      <x:c r="I116" s="31" t="str">
        <x:v>0107</x:v>
      </x:c>
      <x:c r="J116" s="30">
        <x:f t="shared" si="33"/>
        <x:v>13</x:v>
      </x:c>
      <x:c r="K116" s="30">
        <x:f t="shared" si="34"/>
        <x:v>19</x:v>
      </x:c>
      <x:c r="L116" s="30">
        <x:f t="shared" si="35"/>
        <x:v>1</x:v>
      </x:c>
      <x:c r="M116" s="30">
        <x:f t="shared" si="36"/>
        <x:v>7</x:v>
      </x:c>
      <x:c r="N116" s="30">
        <x:f t="shared" si="39"/>
        <x:v>25</x:v>
      </x:c>
      <x:c r="O116" s="30">
        <x:f t="shared" si="37"/>
        <x:v>11.8</x:v>
      </x:c>
      <x:c r="P116" s="30" t="str" cm="1">
        <x:f t="array" ref="P116">INDEX($C$12:$N$12,G116)</x:f>
        <x:v>0.7″</x:v>
      </x:c>
      <x:c r="Q116" s="30" t="str" cm="1">
        <x:f t="array" ref="Q116">INDEX($C$11:$N$11,G116)</x:f>
        <x:v>85°F</x:v>
      </x:c>
      <x:c r="R116" s="30" cm="1">
        <x:f t="array" ref="R116">INDEX($C$13:$N$13,G116)</x:f>
        <x:v>31</x:v>
      </x:c>
      <x:c r="S116" s="30">
        <x:f t="shared" si="40"/>
        <x:v>2.2580645161290321E-2</x:v>
      </x:c>
      <x:c r="T116" s="30">
        <x:f t="shared" si="41"/>
        <x:v>85</x:v>
      </x:c>
      <x:c r="U116" s="32">
        <x:f t="shared" si="51"/>
        <x:v>0.94774193548387065</x:v>
      </x:c>
      <x:c r="V116" s="31">
        <x:f t="shared" si="42"/>
        <x:v>0.02</x:v>
      </x:c>
      <x:c r="W116" s="31">
        <x:f t="shared" si="43"/>
        <x:v>90</x:v>
      </x:c>
      <x:c r="X116" s="32">
        <x:f t="shared" si="44"/>
        <x:v>0.2</x:v>
      </x:c>
      <x:c r="Y116" s="30">
        <x:f t="shared" si="45"/>
        <x:v>1</x:v>
      </x:c>
      <x:c r="Z116" s="33">
        <x:f t="shared" si="46"/>
        <x:v>0.99</x:v>
      </x:c>
      <x:c r="AA116" s="31">
        <x:f t="shared" si="47"/>
        <x:v>18.568359080000004</x:v>
      </x:c>
      <x:c r="AB116" s="32">
        <x:f t="shared" si="48"/>
        <x:v>0.3094726513333334</x:v>
      </x:c>
      <x:c r="AC116" s="31">
        <x:f t="shared" si="49"/>
        <x:v>0.8</x:v>
      </x:c>
      <x:c r="AD116" s="30">
        <x:f t="shared" si="50"/>
        <x:v>0.18691200000000002</x:v>
      </x:c>
      <x:c r="AE116" s="31">
        <x:f t="shared" si="38"/>
        <x:v>18.755271080000004</x:v>
      </x:c>
    </x:row>
    <x:row r="117" spans="2:31" x14ac:dyDescent="0.35">
      <x:c r="B117" s="27">
        <x:f t="shared" si="52"/>
        <x:v>44656</x:v>
      </x:c>
      <x:c r="C117" s="22" t="str">
        <x:f>IF($C$4="London",Assumptions!C126,Assumptions!E126)</x:f>
        <x:v>1307</x:v>
      </x:c>
      <x:c r="D117" s="22" t="str">
        <x:f>IF($C$4="London",Assumptions!D126,Assumptions!F126)</x:f>
        <x:v>0146</x:v>
      </x:c>
      <x:c r="F117" s="29">
        <x:v>44838</x:v>
      </x:c>
      <x:c r="G117" s="30">
        <x:f t="shared" si="32"/>
        <x:v>10</x:v>
      </x:c>
      <x:c r="H117" s="31" t="str">
        <x:v>1320</x:v>
      </x:c>
      <x:c r="I117" s="31" t="str">
        <x:v>0106</x:v>
      </x:c>
      <x:c r="J117" s="30">
        <x:f t="shared" si="33"/>
        <x:v>13</x:v>
      </x:c>
      <x:c r="K117" s="30">
        <x:f t="shared" si="34"/>
        <x:v>20</x:v>
      </x:c>
      <x:c r="L117" s="30">
        <x:f t="shared" si="35"/>
        <x:v>1</x:v>
      </x:c>
      <x:c r="M117" s="30">
        <x:f t="shared" si="36"/>
        <x:v>6</x:v>
      </x:c>
      <x:c r="N117" s="30">
        <x:f t="shared" si="39"/>
        <x:v>25</x:v>
      </x:c>
      <x:c r="O117" s="30">
        <x:f t="shared" si="37"/>
        <x:v>11.766666666666667</x:v>
      </x:c>
      <x:c r="P117" s="30" t="str" cm="1">
        <x:f t="array" ref="P117">INDEX($C$12:$N$12,G117)</x:f>
        <x:v>0.7″</x:v>
      </x:c>
      <x:c r="Q117" s="30" t="str" cm="1">
        <x:f t="array" ref="Q117">INDEX($C$11:$N$11,G117)</x:f>
        <x:v>85°F</x:v>
      </x:c>
      <x:c r="R117" s="30" cm="1">
        <x:f t="array" ref="R117">INDEX($C$13:$N$13,G117)</x:f>
        <x:v>31</x:v>
      </x:c>
      <x:c r="S117" s="30">
        <x:f t="shared" si="40"/>
        <x:v>2.2580645161290321E-2</x:v>
      </x:c>
      <x:c r="T117" s="30">
        <x:f t="shared" si="41"/>
        <x:v>85</x:v>
      </x:c>
      <x:c r="U117" s="32">
        <x:f t="shared" si="51"/>
        <x:v>0.93032258064516093</x:v>
      </x:c>
      <x:c r="V117" s="31">
        <x:f t="shared" si="42"/>
        <x:v>0.02</x:v>
      </x:c>
      <x:c r="W117" s="31">
        <x:f t="shared" si="43"/>
        <x:v>90</x:v>
      </x:c>
      <x:c r="X117" s="32">
        <x:f t="shared" si="44"/>
        <x:v>0.2</x:v>
      </x:c>
      <x:c r="Y117" s="30">
        <x:f t="shared" si="45"/>
        <x:v>1</x:v>
      </x:c>
      <x:c r="Z117" s="33">
        <x:f t="shared" si="46"/>
        <x:v>0.99</x:v>
      </x:c>
      <x:c r="AA117" s="31">
        <x:f t="shared" si="47"/>
        <x:v>18.755271080000004</x:v>
      </x:c>
      <x:c r="AB117" s="32">
        <x:f t="shared" si="48"/>
        <x:v>0.31258785133333339</x:v>
      </x:c>
      <x:c r="AC117" s="31">
        <x:f t="shared" si="49"/>
        <x:v>0.8</x:v>
      </x:c>
      <x:c r="AD117" s="30">
        <x:f t="shared" si="50"/>
        <x:v>0.18638400000000002</x:v>
      </x:c>
      <x:c r="AE117" s="31">
        <x:f t="shared" si="38"/>
        <x:v>18.941655080000004</x:v>
      </x:c>
    </x:row>
    <x:row r="118" spans="2:31" x14ac:dyDescent="0.35">
      <x:c r="B118" s="27">
        <x:f t="shared" si="52"/>
        <x:v>44657</x:v>
      </x:c>
      <x:c r="C118" s="22" t="str">
        <x:f>IF($C$4="London",Assumptions!C127,Assumptions!E127)</x:f>
        <x:v>1306</x:v>
      </x:c>
      <x:c r="D118" s="22" t="str">
        <x:f>IF($C$4="London",Assumptions!D127,Assumptions!F127)</x:f>
        <x:v>0147</x:v>
      </x:c>
      <x:c r="F118" s="29">
        <x:v>44839</x:v>
      </x:c>
      <x:c r="G118" s="30">
        <x:f t="shared" ref="G118:G149" si="53">MONTH(F118)</x:f>
        <x:v>10</x:v>
      </x:c>
      <x:c r="H118" s="31" t="str">
        <x:v>1321</x:v>
      </x:c>
      <x:c r="I118" s="31" t="str">
        <x:v>0105</x:v>
      </x:c>
      <x:c r="J118" s="30">
        <x:f t="shared" ref="J118:J149" si="54">VALUE(LEFT(H118,2))</x:f>
        <x:v>13</x:v>
      </x:c>
      <x:c r="K118" s="30">
        <x:f t="shared" ref="K118:K149" si="55">VALUE(RIGHT(H118,2))</x:f>
        <x:v>21</x:v>
      </x:c>
      <x:c r="L118" s="30">
        <x:f t="shared" ref="L118:L149" si="56">VALUE(LEFT(I118,2))</x:f>
        <x:v>1</x:v>
      </x:c>
      <x:c r="M118" s="30">
        <x:f t="shared" ref="M118:M149" si="57">VALUE(RIGHT(I118,2))</x:f>
        <x:v>5</x:v>
      </x:c>
      <x:c r="N118" s="30">
        <x:f t="shared" si="39"/>
        <x:v>25</x:v>
      </x:c>
      <x:c r="O118" s="30">
        <x:f t="shared" ref="O118:O149" si="58">N118-J118+(M118-K118)/60</x:f>
        <x:v>11.733333333333333</x:v>
      </x:c>
      <x:c r="P118" s="30" t="str" cm="1">
        <x:f t="array" ref="P118">INDEX($C$12:$N$12,G118)</x:f>
        <x:v>0.7″</x:v>
      </x:c>
      <x:c r="Q118" s="30" t="str" cm="1">
        <x:f t="array" ref="Q118">INDEX($C$11:$N$11,G118)</x:f>
        <x:v>85°F</x:v>
      </x:c>
      <x:c r="R118" s="30" cm="1">
        <x:f t="array" ref="R118">INDEX($C$13:$N$13,G118)</x:f>
        <x:v>31</x:v>
      </x:c>
      <x:c r="S118" s="30">
        <x:f t="shared" si="40"/>
        <x:v>2.2580645161290321E-2</x:v>
      </x:c>
      <x:c r="T118" s="30">
        <x:f t="shared" si="41"/>
        <x:v>85</x:v>
      </x:c>
      <x:c r="U118" s="32">
        <x:f t="shared" si="51"/>
        <x:v>0.91290322580645122</x:v>
      </x:c>
      <x:c r="V118" s="31">
        <x:f t="shared" si="42"/>
        <x:v>0.02</x:v>
      </x:c>
      <x:c r="W118" s="31">
        <x:f t="shared" si="43"/>
        <x:v>90</x:v>
      </x:c>
      <x:c r="X118" s="32">
        <x:f t="shared" si="44"/>
        <x:v>0.2</x:v>
      </x:c>
      <x:c r="Y118" s="30">
        <x:f t="shared" si="45"/>
        <x:v>1</x:v>
      </x:c>
      <x:c r="Z118" s="33">
        <x:f t="shared" si="46"/>
        <x:v>0.99</x:v>
      </x:c>
      <x:c r="AA118" s="31">
        <x:f t="shared" si="47"/>
        <x:v>18.941655080000004</x:v>
      </x:c>
      <x:c r="AB118" s="32">
        <x:f t="shared" si="48"/>
        <x:v>0.3156942513333334</x:v>
      </x:c>
      <x:c r="AC118" s="31">
        <x:f t="shared" si="49"/>
        <x:v>0.8</x:v>
      </x:c>
      <x:c r="AD118" s="30">
        <x:f t="shared" si="50"/>
        <x:v>0.18585600000000002</x:v>
      </x:c>
      <x:c r="AE118" s="31">
        <x:f t="shared" ref="AE118:AE149" si="59">AA118+AD118</x:f>
        <x:v>19.127511080000005</x:v>
      </x:c>
    </x:row>
    <x:row r="119" spans="2:31" x14ac:dyDescent="0.35">
      <x:c r="B119" s="27">
        <x:f t="shared" si="52"/>
        <x:v>44658</x:v>
      </x:c>
      <x:c r="C119" s="22" t="str">
        <x:f>IF($C$4="London",Assumptions!C128,Assumptions!E128)</x:f>
        <x:v>1304</x:v>
      </x:c>
      <x:c r="D119" s="22" t="str">
        <x:f>IF($C$4="London",Assumptions!D128,Assumptions!F128)</x:f>
        <x:v>0147</x:v>
      </x:c>
      <x:c r="F119" s="29">
        <x:v>44840</x:v>
      </x:c>
      <x:c r="G119" s="30">
        <x:f t="shared" si="53"/>
        <x:v>10</x:v>
      </x:c>
      <x:c r="H119" s="31" t="str">
        <x:v>1321</x:v>
      </x:c>
      <x:c r="I119" s="31" t="str">
        <x:v>0103</x:v>
      </x:c>
      <x:c r="J119" s="30">
        <x:f t="shared" si="54"/>
        <x:v>13</x:v>
      </x:c>
      <x:c r="K119" s="30">
        <x:f t="shared" si="55"/>
        <x:v>21</x:v>
      </x:c>
      <x:c r="L119" s="30">
        <x:f t="shared" si="56"/>
        <x:v>1</x:v>
      </x:c>
      <x:c r="M119" s="30">
        <x:f t="shared" si="57"/>
        <x:v>3</x:v>
      </x:c>
      <x:c r="N119" s="30">
        <x:f t="shared" si="39"/>
        <x:v>25</x:v>
      </x:c>
      <x:c r="O119" s="30">
        <x:f t="shared" si="58"/>
        <x:v>11.7</x:v>
      </x:c>
      <x:c r="P119" s="30" t="str" cm="1">
        <x:f t="array" ref="P119">INDEX($C$12:$N$12,G119)</x:f>
        <x:v>0.7″</x:v>
      </x:c>
      <x:c r="Q119" s="30" t="str" cm="1">
        <x:f t="array" ref="Q119">INDEX($C$11:$N$11,G119)</x:f>
        <x:v>85°F</x:v>
      </x:c>
      <x:c r="R119" s="30" cm="1">
        <x:f t="array" ref="R119">INDEX($C$13:$N$13,G119)</x:f>
        <x:v>31</x:v>
      </x:c>
      <x:c r="S119" s="30">
        <x:f t="shared" si="40"/>
        <x:v>2.2580645161290321E-2</x:v>
      </x:c>
      <x:c r="T119" s="30">
        <x:f t="shared" si="41"/>
        <x:v>85</x:v>
      </x:c>
      <x:c r="U119" s="32">
        <x:f t="shared" si="51"/>
        <x:v>0.89548387096774151</x:v>
      </x:c>
      <x:c r="V119" s="31">
        <x:f t="shared" si="42"/>
        <x:v>0.02</x:v>
      </x:c>
      <x:c r="W119" s="31">
        <x:f t="shared" si="43"/>
        <x:v>90</x:v>
      </x:c>
      <x:c r="X119" s="32">
        <x:f t="shared" si="44"/>
        <x:v>0.2</x:v>
      </x:c>
      <x:c r="Y119" s="30">
        <x:f t="shared" si="45"/>
        <x:v>1</x:v>
      </x:c>
      <x:c r="Z119" s="33">
        <x:f t="shared" si="46"/>
        <x:v>0.99</x:v>
      </x:c>
      <x:c r="AA119" s="31">
        <x:f t="shared" ref="AA119:AA150" si="60">AE118</x:f>
        <x:v>19.127511080000005</x:v>
      </x:c>
      <x:c r="AB119" s="32">
        <x:f t="shared" si="48"/>
        <x:v>0.31879185133333343</x:v>
      </x:c>
      <x:c r="AC119" s="31">
        <x:f t="shared" si="49"/>
        <x:v>0.8</x:v>
      </x:c>
      <x:c r="AD119" s="30">
        <x:f t="shared" si="50"/>
        <x:v>0.18532799999999999</x:v>
      </x:c>
      <x:c r="AE119" s="31">
        <x:f t="shared" si="59"/>
        <x:v>19.312839080000003</x:v>
      </x:c>
    </x:row>
    <x:row r="120" spans="2:31" x14ac:dyDescent="0.35">
      <x:c r="B120" s="27">
        <x:f t="shared" si="52"/>
        <x:v>44659</x:v>
      </x:c>
      <x:c r="C120" s="22" t="str">
        <x:f>IF($C$4="London",Assumptions!C129,Assumptions!E129)</x:f>
        <x:v>1303</x:v>
      </x:c>
      <x:c r="D120" s="22" t="str">
        <x:f>IF($C$4="London",Assumptions!D129,Assumptions!F129)</x:f>
        <x:v>0148</x:v>
      </x:c>
      <x:c r="F120" s="29">
        <x:v>44841</x:v>
      </x:c>
      <x:c r="G120" s="30">
        <x:f t="shared" si="53"/>
        <x:v>10</x:v>
      </x:c>
      <x:c r="H120" s="31" t="str">
        <x:v>1322</x:v>
      </x:c>
      <x:c r="I120" s="31" t="str">
        <x:v>0102</x:v>
      </x:c>
      <x:c r="J120" s="30">
        <x:f t="shared" si="54"/>
        <x:v>13</x:v>
      </x:c>
      <x:c r="K120" s="30">
        <x:f t="shared" si="55"/>
        <x:v>22</x:v>
      </x:c>
      <x:c r="L120" s="30">
        <x:f t="shared" si="56"/>
        <x:v>1</x:v>
      </x:c>
      <x:c r="M120" s="30">
        <x:f t="shared" si="57"/>
        <x:v>2</x:v>
      </x:c>
      <x:c r="N120" s="30">
        <x:f t="shared" si="39"/>
        <x:v>25</x:v>
      </x:c>
      <x:c r="O120" s="30">
        <x:f t="shared" si="58"/>
        <x:v>11.666666666666666</x:v>
      </x:c>
      <x:c r="P120" s="30" t="str" cm="1">
        <x:f t="array" ref="P120">INDEX($C$12:$N$12,G120)</x:f>
        <x:v>0.7″</x:v>
      </x:c>
      <x:c r="Q120" s="30" t="str" cm="1">
        <x:f t="array" ref="Q120">INDEX($C$11:$N$11,G120)</x:f>
        <x:v>85°F</x:v>
      </x:c>
      <x:c r="R120" s="30" cm="1">
        <x:f t="array" ref="R120">INDEX($C$13:$N$13,G120)</x:f>
        <x:v>31</x:v>
      </x:c>
      <x:c r="S120" s="30">
        <x:f t="shared" si="40"/>
        <x:v>2.2580645161290321E-2</x:v>
      </x:c>
      <x:c r="T120" s="30">
        <x:f t="shared" si="41"/>
        <x:v>85</x:v>
      </x:c>
      <x:c r="U120" s="32">
        <x:f t="shared" si="51"/>
        <x:v>0.8780645161290318</x:v>
      </x:c>
      <x:c r="V120" s="31">
        <x:f t="shared" si="42"/>
        <x:v>0.02</x:v>
      </x:c>
      <x:c r="W120" s="31">
        <x:f t="shared" si="43"/>
        <x:v>90</x:v>
      </x:c>
      <x:c r="X120" s="32">
        <x:f t="shared" si="44"/>
        <x:v>0.2</x:v>
      </x:c>
      <x:c r="Y120" s="30">
        <x:f t="shared" si="45"/>
        <x:v>1</x:v>
      </x:c>
      <x:c r="Z120" s="33">
        <x:f t="shared" si="46"/>
        <x:v>0.99</x:v>
      </x:c>
      <x:c r="AA120" s="31">
        <x:f t="shared" si="60"/>
        <x:v>19.312839080000003</x:v>
      </x:c>
      <x:c r="AB120" s="32">
        <x:f t="shared" si="48"/>
        <x:v>0.32188065133333338</x:v>
      </x:c>
      <x:c r="AC120" s="31">
        <x:f t="shared" si="49"/>
        <x:v>0.8</x:v>
      </x:c>
      <x:c r="AD120" s="30">
        <x:f t="shared" si="50"/>
        <x:v>0.18480000000000002</x:v>
      </x:c>
      <x:c r="AE120" s="31">
        <x:f t="shared" si="59"/>
        <x:v>19.497639080000003</x:v>
      </x:c>
    </x:row>
    <x:row r="121" spans="2:31" x14ac:dyDescent="0.35">
      <x:c r="B121" s="27">
        <x:f t="shared" si="52"/>
        <x:v>44660</x:v>
      </x:c>
      <x:c r="C121" s="22" t="str">
        <x:f>IF($C$4="London",Assumptions!C130,Assumptions!E130)</x:f>
        <x:v>1302</x:v>
      </x:c>
      <x:c r="D121" s="22" t="str">
        <x:f>IF($C$4="London",Assumptions!D130,Assumptions!F130)</x:f>
        <x:v>0149</x:v>
      </x:c>
      <x:c r="F121" s="29">
        <x:v>44842</x:v>
      </x:c>
      <x:c r="G121" s="30">
        <x:f t="shared" si="53"/>
        <x:v>10</x:v>
      </x:c>
      <x:c r="H121" s="31" t="str">
        <x:v>1323</x:v>
      </x:c>
      <x:c r="I121" s="31" t="str">
        <x:v>0101</x:v>
      </x:c>
      <x:c r="J121" s="30">
        <x:f t="shared" si="54"/>
        <x:v>13</x:v>
      </x:c>
      <x:c r="K121" s="30">
        <x:f t="shared" si="55"/>
        <x:v>23</x:v>
      </x:c>
      <x:c r="L121" s="30">
        <x:f t="shared" si="56"/>
        <x:v>1</x:v>
      </x:c>
      <x:c r="M121" s="30">
        <x:f t="shared" si="57"/>
        <x:v>1</x:v>
      </x:c>
      <x:c r="N121" s="30">
        <x:f t="shared" si="39"/>
        <x:v>25</x:v>
      </x:c>
      <x:c r="O121" s="30">
        <x:f t="shared" si="58"/>
        <x:v>11.633333333333333</x:v>
      </x:c>
      <x:c r="P121" s="30" t="str" cm="1">
        <x:f t="array" ref="P121">INDEX($C$12:$N$12,G121)</x:f>
        <x:v>0.7″</x:v>
      </x:c>
      <x:c r="Q121" s="30" t="str" cm="1">
        <x:f t="array" ref="Q121">INDEX($C$11:$N$11,G121)</x:f>
        <x:v>85°F</x:v>
      </x:c>
      <x:c r="R121" s="30" cm="1">
        <x:f t="array" ref="R121">INDEX($C$13:$N$13,G121)</x:f>
        <x:v>31</x:v>
      </x:c>
      <x:c r="S121" s="30">
        <x:f t="shared" si="40"/>
        <x:v>2.2580645161290321E-2</x:v>
      </x:c>
      <x:c r="T121" s="30">
        <x:f t="shared" si="41"/>
        <x:v>85</x:v>
      </x:c>
      <x:c r="U121" s="32">
        <x:f t="shared" si="51"/>
        <x:v>0.86064516129032209</x:v>
      </x:c>
      <x:c r="V121" s="31">
        <x:f t="shared" si="42"/>
        <x:v>0.02</x:v>
      </x:c>
      <x:c r="W121" s="31">
        <x:f t="shared" si="43"/>
        <x:v>90</x:v>
      </x:c>
      <x:c r="X121" s="32">
        <x:f t="shared" si="44"/>
        <x:v>0.2</x:v>
      </x:c>
      <x:c r="Y121" s="30">
        <x:f t="shared" si="45"/>
        <x:v>1</x:v>
      </x:c>
      <x:c r="Z121" s="33">
        <x:f t="shared" si="46"/>
        <x:v>0.99</x:v>
      </x:c>
      <x:c r="AA121" s="31">
        <x:f t="shared" si="60"/>
        <x:v>19.497639080000003</x:v>
      </x:c>
      <x:c r="AB121" s="32">
        <x:f t="shared" si="48"/>
        <x:v>0.32496065133333335</x:v>
      </x:c>
      <x:c r="AC121" s="31">
        <x:f t="shared" si="49"/>
        <x:v>0.8</x:v>
      </x:c>
      <x:c r="AD121" s="30">
        <x:f t="shared" si="50"/>
        <x:v>0.18427199999999999</x:v>
      </x:c>
      <x:c r="AE121" s="31">
        <x:f t="shared" si="59"/>
        <x:v>19.681911080000003</x:v>
      </x:c>
    </x:row>
    <x:row r="122" spans="2:31" x14ac:dyDescent="0.35">
      <x:c r="B122" s="27">
        <x:f t="shared" si="52"/>
        <x:v>44661</x:v>
      </x:c>
      <x:c r="C122" s="22" t="str">
        <x:f>IF($C$4="London",Assumptions!C131,Assumptions!E131)</x:f>
        <x:v>1301</x:v>
      </x:c>
      <x:c r="D122" s="22" t="str">
        <x:f>IF($C$4="London",Assumptions!D131,Assumptions!F131)</x:f>
        <x:v>0149</x:v>
      </x:c>
      <x:c r="F122" s="29">
        <x:v>44843</x:v>
      </x:c>
      <x:c r="G122" s="30">
        <x:f t="shared" si="53"/>
        <x:v>10</x:v>
      </x:c>
      <x:c r="H122" s="31" t="str">
        <x:v>1323</x:v>
      </x:c>
      <x:c r="I122" s="31" t="str">
        <x:v>0100</x:v>
      </x:c>
      <x:c r="J122" s="30">
        <x:f t="shared" si="54"/>
        <x:v>13</x:v>
      </x:c>
      <x:c r="K122" s="30">
        <x:f t="shared" si="55"/>
        <x:v>23</x:v>
      </x:c>
      <x:c r="L122" s="30">
        <x:f t="shared" si="56"/>
        <x:v>1</x:v>
      </x:c>
      <x:c r="M122" s="30">
        <x:f t="shared" si="57"/>
        <x:v>0</x:v>
      </x:c>
      <x:c r="N122" s="30">
        <x:f t="shared" si="39"/>
        <x:v>25</x:v>
      </x:c>
      <x:c r="O122" s="30">
        <x:f t="shared" si="58"/>
        <x:v>11.616666666666667</x:v>
      </x:c>
      <x:c r="P122" s="30" t="str" cm="1">
        <x:f t="array" ref="P122">INDEX($C$12:$N$12,G122)</x:f>
        <x:v>0.7″</x:v>
      </x:c>
      <x:c r="Q122" s="30" t="str" cm="1">
        <x:f t="array" ref="Q122">INDEX($C$11:$N$11,G122)</x:f>
        <x:v>85°F</x:v>
      </x:c>
      <x:c r="R122" s="30" cm="1">
        <x:f t="array" ref="R122">INDEX($C$13:$N$13,G122)</x:f>
        <x:v>31</x:v>
      </x:c>
      <x:c r="S122" s="30">
        <x:f t="shared" si="40"/>
        <x:v>2.2580645161290321E-2</x:v>
      </x:c>
      <x:c r="T122" s="30">
        <x:f t="shared" si="41"/>
        <x:v>85</x:v>
      </x:c>
      <x:c r="U122" s="32">
        <x:f t="shared" si="51"/>
        <x:v>0.84322580645161238</x:v>
      </x:c>
      <x:c r="V122" s="31">
        <x:f t="shared" si="42"/>
        <x:v>0.02</x:v>
      </x:c>
      <x:c r="W122" s="31">
        <x:f t="shared" si="43"/>
        <x:v>90</x:v>
      </x:c>
      <x:c r="X122" s="32">
        <x:f t="shared" si="44"/>
        <x:v>0.2</x:v>
      </x:c>
      <x:c r="Y122" s="30">
        <x:f t="shared" si="45"/>
        <x:v>1</x:v>
      </x:c>
      <x:c r="Z122" s="33">
        <x:f t="shared" si="46"/>
        <x:v>0.99</x:v>
      </x:c>
      <x:c r="AA122" s="31">
        <x:f t="shared" si="60"/>
        <x:v>19.681911080000003</x:v>
      </x:c>
      <x:c r="AB122" s="32">
        <x:f t="shared" si="48"/>
        <x:v>0.3280318513333334</x:v>
      </x:c>
      <x:c r="AC122" s="31">
        <x:f t="shared" si="49"/>
        <x:v>0.8</x:v>
      </x:c>
      <x:c r="AD122" s="30">
        <x:f t="shared" si="50"/>
        <x:v>0.184008</x:v>
      </x:c>
      <x:c r="AE122" s="31">
        <x:f t="shared" si="59"/>
        <x:v>19.865919080000001</x:v>
      </x:c>
    </x:row>
    <x:row r="123" spans="2:31" x14ac:dyDescent="0.35">
      <x:c r="B123" s="27">
        <x:f t="shared" si="52"/>
        <x:v>44662</x:v>
      </x:c>
      <x:c r="C123" s="22" t="str">
        <x:f>IF($C$4="London",Assumptions!C132,Assumptions!E132)</x:f>
        <x:v>1259</x:v>
      </x:c>
      <x:c r="D123" s="22" t="str">
        <x:f>IF($C$4="London",Assumptions!D132,Assumptions!F132)</x:f>
        <x:v>0150</x:v>
      </x:c>
      <x:c r="F123" s="29">
        <x:v>44844</x:v>
      </x:c>
      <x:c r="G123" s="30">
        <x:f t="shared" si="53"/>
        <x:v>10</x:v>
      </x:c>
      <x:c r="H123" s="31" t="str">
        <x:v>1324</x:v>
      </x:c>
      <x:c r="I123" s="31" t="str">
        <x:v>0058</x:v>
      </x:c>
      <x:c r="J123" s="30">
        <x:f t="shared" si="54"/>
        <x:v>13</x:v>
      </x:c>
      <x:c r="K123" s="30">
        <x:f t="shared" si="55"/>
        <x:v>24</x:v>
      </x:c>
      <x:c r="L123" s="30">
        <x:f t="shared" si="56"/>
        <x:v>0</x:v>
      </x:c>
      <x:c r="M123" s="30">
        <x:f t="shared" si="57"/>
        <x:v>58</x:v>
      </x:c>
      <x:c r="N123" s="30">
        <x:f t="shared" si="39"/>
        <x:v>24</x:v>
      </x:c>
      <x:c r="O123" s="30">
        <x:f t="shared" si="58"/>
        <x:v>11.566666666666666</x:v>
      </x:c>
      <x:c r="P123" s="30" t="str" cm="1">
        <x:f t="array" ref="P123">INDEX($C$12:$N$12,G123)</x:f>
        <x:v>0.7″</x:v>
      </x:c>
      <x:c r="Q123" s="30" t="str" cm="1">
        <x:f t="array" ref="Q123">INDEX($C$11:$N$11,G123)</x:f>
        <x:v>85°F</x:v>
      </x:c>
      <x:c r="R123" s="30" cm="1">
        <x:f t="array" ref="R123">INDEX($C$13:$N$13,G123)</x:f>
        <x:v>31</x:v>
      </x:c>
      <x:c r="S123" s="30">
        <x:f t="shared" si="40"/>
        <x:v>2.2580645161290321E-2</x:v>
      </x:c>
      <x:c r="T123" s="30">
        <x:f t="shared" si="41"/>
        <x:v>85</x:v>
      </x:c>
      <x:c r="U123" s="32">
        <x:f t="shared" si="51"/>
        <x:v>0.82580645161290267</x:v>
      </x:c>
      <x:c r="V123" s="31">
        <x:f t="shared" si="42"/>
        <x:v>0.02</x:v>
      </x:c>
      <x:c r="W123" s="31">
        <x:f t="shared" si="43"/>
        <x:v>90</x:v>
      </x:c>
      <x:c r="X123" s="32">
        <x:f t="shared" si="44"/>
        <x:v>0.2</x:v>
      </x:c>
      <x:c r="Y123" s="30">
        <x:f t="shared" si="45"/>
        <x:v>1</x:v>
      </x:c>
      <x:c r="Z123" s="33">
        <x:f t="shared" si="46"/>
        <x:v>0.99</x:v>
      </x:c>
      <x:c r="AA123" s="31">
        <x:f t="shared" si="60"/>
        <x:v>19.865919080000001</x:v>
      </x:c>
      <x:c r="AB123" s="32">
        <x:f t="shared" si="48"/>
        <x:v>0.33109865133333333</x:v>
      </x:c>
      <x:c r="AC123" s="31">
        <x:f t="shared" si="49"/>
        <x:v>0.8</x:v>
      </x:c>
      <x:c r="AD123" s="30">
        <x:f t="shared" si="50"/>
        <x:v>0.18321600000000002</x:v>
      </x:c>
      <x:c r="AE123" s="31">
        <x:f t="shared" si="59"/>
        <x:v>20.049135080000003</x:v>
      </x:c>
    </x:row>
    <x:row r="124" spans="2:31" x14ac:dyDescent="0.35">
      <x:c r="B124" s="27">
        <x:f t="shared" si="52"/>
        <x:v>44663</x:v>
      </x:c>
      <x:c r="C124" s="22" t="str">
        <x:f>IF($C$4="London",Assumptions!C133,Assumptions!E133)</x:f>
        <x:v>1258</x:v>
      </x:c>
      <x:c r="D124" s="22" t="str">
        <x:f>IF($C$4="London",Assumptions!D133,Assumptions!F133)</x:f>
        <x:v>0151</x:v>
      </x:c>
      <x:c r="F124" s="29">
        <x:v>44845</x:v>
      </x:c>
      <x:c r="G124" s="30">
        <x:f t="shared" si="53"/>
        <x:v>10</x:v>
      </x:c>
      <x:c r="H124" s="31" t="str">
        <x:v>1325</x:v>
      </x:c>
      <x:c r="I124" s="31" t="str">
        <x:v>0057</x:v>
      </x:c>
      <x:c r="J124" s="30">
        <x:f t="shared" si="54"/>
        <x:v>13</x:v>
      </x:c>
      <x:c r="K124" s="30">
        <x:f t="shared" si="55"/>
        <x:v>25</x:v>
      </x:c>
      <x:c r="L124" s="30">
        <x:f t="shared" si="56"/>
        <x:v>0</x:v>
      </x:c>
      <x:c r="M124" s="30">
        <x:f t="shared" si="57"/>
        <x:v>57</x:v>
      </x:c>
      <x:c r="N124" s="30">
        <x:f t="shared" si="39"/>
        <x:v>24</x:v>
      </x:c>
      <x:c r="O124" s="30">
        <x:f t="shared" si="58"/>
        <x:v>11.533333333333333</x:v>
      </x:c>
      <x:c r="P124" s="30" t="str" cm="1">
        <x:f t="array" ref="P124">INDEX($C$12:$N$12,G124)</x:f>
        <x:v>0.7″</x:v>
      </x:c>
      <x:c r="Q124" s="30" t="str" cm="1">
        <x:f t="array" ref="Q124">INDEX($C$11:$N$11,G124)</x:f>
        <x:v>85°F</x:v>
      </x:c>
      <x:c r="R124" s="30" cm="1">
        <x:f t="array" ref="R124">INDEX($C$13:$N$13,G124)</x:f>
        <x:v>31</x:v>
      </x:c>
      <x:c r="S124" s="30">
        <x:f t="shared" si="40"/>
        <x:v>2.2580645161290321E-2</x:v>
      </x:c>
      <x:c r="T124" s="30">
        <x:f t="shared" si="41"/>
        <x:v>85</x:v>
      </x:c>
      <x:c r="U124" s="32">
        <x:f t="shared" si="51"/>
        <x:v>0.80838709677419296</x:v>
      </x:c>
      <x:c r="V124" s="31">
        <x:f t="shared" si="42"/>
        <x:v>0.02</x:v>
      </x:c>
      <x:c r="W124" s="31">
        <x:f t="shared" si="43"/>
        <x:v>90</x:v>
      </x:c>
      <x:c r="X124" s="32">
        <x:f t="shared" si="44"/>
        <x:v>0.2</x:v>
      </x:c>
      <x:c r="Y124" s="30">
        <x:f t="shared" si="45"/>
        <x:v>1</x:v>
      </x:c>
      <x:c r="Z124" s="33">
        <x:f t="shared" si="46"/>
        <x:v>0.99</x:v>
      </x:c>
      <x:c r="AA124" s="31">
        <x:f t="shared" si="60"/>
        <x:v>20.049135080000003</x:v>
      </x:c>
      <x:c r="AB124" s="32">
        <x:f t="shared" si="48"/>
        <x:v>0.33415225133333337</x:v>
      </x:c>
      <x:c r="AC124" s="31">
        <x:f t="shared" si="49"/>
        <x:v>0.8</x:v>
      </x:c>
      <x:c r="AD124" s="30">
        <x:f t="shared" si="50"/>
        <x:v>0.18268799999999999</x:v>
      </x:c>
      <x:c r="AE124" s="31">
        <x:f t="shared" si="59"/>
        <x:v>20.231823080000002</x:v>
      </x:c>
    </x:row>
    <x:row r="125" spans="2:31" x14ac:dyDescent="0.35">
      <x:c r="B125" s="27">
        <x:f t="shared" si="52"/>
        <x:v>44664</x:v>
      </x:c>
      <x:c r="C125" s="22" t="str">
        <x:f>IF($C$4="London",Assumptions!C134,Assumptions!E134)</x:f>
        <x:v>1257</x:v>
      </x:c>
      <x:c r="D125" s="22" t="str">
        <x:f>IF($C$4="London",Assumptions!D134,Assumptions!F134)</x:f>
        <x:v>0151</x:v>
      </x:c>
      <x:c r="F125" s="29">
        <x:v>44846</x:v>
      </x:c>
      <x:c r="G125" s="30">
        <x:f t="shared" si="53"/>
        <x:v>10</x:v>
      </x:c>
      <x:c r="H125" s="31" t="str">
        <x:v>1325</x:v>
      </x:c>
      <x:c r="I125" s="31" t="str">
        <x:v>0056</x:v>
      </x:c>
      <x:c r="J125" s="30">
        <x:f t="shared" si="54"/>
        <x:v>13</x:v>
      </x:c>
      <x:c r="K125" s="30">
        <x:f t="shared" si="55"/>
        <x:v>25</x:v>
      </x:c>
      <x:c r="L125" s="30">
        <x:f t="shared" si="56"/>
        <x:v>0</x:v>
      </x:c>
      <x:c r="M125" s="30">
        <x:f t="shared" si="57"/>
        <x:v>56</x:v>
      </x:c>
      <x:c r="N125" s="30">
        <x:f t="shared" si="39"/>
        <x:v>24</x:v>
      </x:c>
      <x:c r="O125" s="30">
        <x:f t="shared" si="58"/>
        <x:v>11.516666666666667</x:v>
      </x:c>
      <x:c r="P125" s="30" t="str" cm="1">
        <x:f t="array" ref="P125">INDEX($C$12:$N$12,G125)</x:f>
        <x:v>0.7″</x:v>
      </x:c>
      <x:c r="Q125" s="30" t="str" cm="1">
        <x:f t="array" ref="Q125">INDEX($C$11:$N$11,G125)</x:f>
        <x:v>85°F</x:v>
      </x:c>
      <x:c r="R125" s="30" cm="1">
        <x:f t="array" ref="R125">INDEX($C$13:$N$13,G125)</x:f>
        <x:v>31</x:v>
      </x:c>
      <x:c r="S125" s="30">
        <x:f t="shared" si="40"/>
        <x:v>2.2580645161290321E-2</x:v>
      </x:c>
      <x:c r="T125" s="30">
        <x:f t="shared" si="41"/>
        <x:v>85</x:v>
      </x:c>
      <x:c r="U125" s="32">
        <x:f t="shared" si="51"/>
        <x:v>0.79096774193548325</x:v>
      </x:c>
      <x:c r="V125" s="31">
        <x:f t="shared" si="42"/>
        <x:v>0.02</x:v>
      </x:c>
      <x:c r="W125" s="31">
        <x:f t="shared" si="43"/>
        <x:v>90</x:v>
      </x:c>
      <x:c r="X125" s="32">
        <x:f t="shared" si="44"/>
        <x:v>0.2</x:v>
      </x:c>
      <x:c r="Y125" s="30">
        <x:f t="shared" si="45"/>
        <x:v>1</x:v>
      </x:c>
      <x:c r="Z125" s="33">
        <x:f t="shared" si="46"/>
        <x:v>0.99</x:v>
      </x:c>
      <x:c r="AA125" s="31">
        <x:f t="shared" si="60"/>
        <x:v>20.231823080000002</x:v>
      </x:c>
      <x:c r="AB125" s="32">
        <x:f t="shared" si="48"/>
        <x:v>0.33719705133333339</x:v>
      </x:c>
      <x:c r="AC125" s="31">
        <x:f t="shared" si="49"/>
        <x:v>0.8</x:v>
      </x:c>
      <x:c r="AD125" s="30">
        <x:f t="shared" si="50"/>
        <x:v>0.18242400000000003</x:v>
      </x:c>
      <x:c r="AE125" s="31">
        <x:f t="shared" si="59"/>
        <x:v>20.414247080000003</x:v>
      </x:c>
    </x:row>
    <x:row r="126" spans="2:31" x14ac:dyDescent="0.35">
      <x:c r="B126" s="27">
        <x:f t="shared" si="52"/>
        <x:v>44665</x:v>
      </x:c>
      <x:c r="C126" s="22" t="str">
        <x:f>IF($C$4="London",Assumptions!C135,Assumptions!E135)</x:f>
        <x:v>1256</x:v>
      </x:c>
      <x:c r="D126" s="22" t="str">
        <x:f>IF($C$4="London",Assumptions!D135,Assumptions!F135)</x:f>
        <x:v>0152</x:v>
      </x:c>
      <x:c r="F126" s="29">
        <x:v>44847</x:v>
      </x:c>
      <x:c r="G126" s="30">
        <x:f t="shared" si="53"/>
        <x:v>10</x:v>
      </x:c>
      <x:c r="H126" s="31" t="str">
        <x:v>1326</x:v>
      </x:c>
      <x:c r="I126" s="31" t="str">
        <x:v>0055</x:v>
      </x:c>
      <x:c r="J126" s="30">
        <x:f t="shared" si="54"/>
        <x:v>13</x:v>
      </x:c>
      <x:c r="K126" s="30">
        <x:f t="shared" si="55"/>
        <x:v>26</x:v>
      </x:c>
      <x:c r="L126" s="30">
        <x:f t="shared" si="56"/>
        <x:v>0</x:v>
      </x:c>
      <x:c r="M126" s="30">
        <x:f t="shared" si="57"/>
        <x:v>55</x:v>
      </x:c>
      <x:c r="N126" s="30">
        <x:f t="shared" si="39"/>
        <x:v>24</x:v>
      </x:c>
      <x:c r="O126" s="30">
        <x:f t="shared" si="58"/>
        <x:v>11.483333333333333</x:v>
      </x:c>
      <x:c r="P126" s="30" t="str" cm="1">
        <x:f t="array" ref="P126">INDEX($C$12:$N$12,G126)</x:f>
        <x:v>0.7″</x:v>
      </x:c>
      <x:c r="Q126" s="30" t="str" cm="1">
        <x:f t="array" ref="Q126">INDEX($C$11:$N$11,G126)</x:f>
        <x:v>85°F</x:v>
      </x:c>
      <x:c r="R126" s="30" cm="1">
        <x:f t="array" ref="R126">INDEX($C$13:$N$13,G126)</x:f>
        <x:v>31</x:v>
      </x:c>
      <x:c r="S126" s="30">
        <x:f t="shared" si="40"/>
        <x:v>2.2580645161290321E-2</x:v>
      </x:c>
      <x:c r="T126" s="30">
        <x:f t="shared" si="41"/>
        <x:v>85</x:v>
      </x:c>
      <x:c r="U126" s="32">
        <x:f t="shared" si="51"/>
        <x:v>0.77354838709677354</x:v>
      </x:c>
      <x:c r="V126" s="31">
        <x:f t="shared" si="42"/>
        <x:v>0.02</x:v>
      </x:c>
      <x:c r="W126" s="31">
        <x:f t="shared" si="43"/>
        <x:v>90</x:v>
      </x:c>
      <x:c r="X126" s="32">
        <x:f t="shared" si="44"/>
        <x:v>0.2</x:v>
      </x:c>
      <x:c r="Y126" s="30">
        <x:f t="shared" si="45"/>
        <x:v>1</x:v>
      </x:c>
      <x:c r="Z126" s="33">
        <x:f t="shared" si="46"/>
        <x:v>0.99</x:v>
      </x:c>
      <x:c r="AA126" s="31">
        <x:f t="shared" si="60"/>
        <x:v>20.414247080000003</x:v>
      </x:c>
      <x:c r="AB126" s="32">
        <x:f t="shared" si="48"/>
        <x:v>0.34023745133333338</x:v>
      </x:c>
      <x:c r="AC126" s="31">
        <x:f t="shared" si="49"/>
        <x:v>0.8</x:v>
      </x:c>
      <x:c r="AD126" s="30">
        <x:f t="shared" si="50"/>
        <x:v>0.181896</x:v>
      </x:c>
      <x:c r="AE126" s="31">
        <x:f t="shared" si="59"/>
        <x:v>20.596143080000001</x:v>
      </x:c>
    </x:row>
    <x:row r="127" spans="2:31" x14ac:dyDescent="0.35">
      <x:c r="B127" s="27">
        <x:f t="shared" si="52"/>
        <x:v>44666</x:v>
      </x:c>
      <x:c r="C127" s="22" t="str">
        <x:f>IF($C$4="London",Assumptions!C136,Assumptions!E136)</x:f>
        <x:v>1255</x:v>
      </x:c>
      <x:c r="D127" s="22" t="str">
        <x:f>IF($C$4="London",Assumptions!D136,Assumptions!F136)</x:f>
        <x:v>0153</x:v>
      </x:c>
      <x:c r="F127" s="29">
        <x:v>44848</x:v>
      </x:c>
      <x:c r="G127" s="30">
        <x:f t="shared" si="53"/>
        <x:v>10</x:v>
      </x:c>
      <x:c r="H127" s="31" t="str">
        <x:v>1327</x:v>
      </x:c>
      <x:c r="I127" s="31" t="str">
        <x:v>0053</x:v>
      </x:c>
      <x:c r="J127" s="30">
        <x:f t="shared" si="54"/>
        <x:v>13</x:v>
      </x:c>
      <x:c r="K127" s="30">
        <x:f t="shared" si="55"/>
        <x:v>27</x:v>
      </x:c>
      <x:c r="L127" s="30">
        <x:f t="shared" si="56"/>
        <x:v>0</x:v>
      </x:c>
      <x:c r="M127" s="30">
        <x:f t="shared" si="57"/>
        <x:v>53</x:v>
      </x:c>
      <x:c r="N127" s="30">
        <x:f t="shared" si="39"/>
        <x:v>24</x:v>
      </x:c>
      <x:c r="O127" s="30">
        <x:f t="shared" si="58"/>
        <x:v>11.433333333333334</x:v>
      </x:c>
      <x:c r="P127" s="30" t="str" cm="1">
        <x:f t="array" ref="P127">INDEX($C$12:$N$12,G127)</x:f>
        <x:v>0.7″</x:v>
      </x:c>
      <x:c r="Q127" s="30" t="str" cm="1">
        <x:f t="array" ref="Q127">INDEX($C$11:$N$11,G127)</x:f>
        <x:v>85°F</x:v>
      </x:c>
      <x:c r="R127" s="30" cm="1">
        <x:f t="array" ref="R127">INDEX($C$13:$N$13,G127)</x:f>
        <x:v>31</x:v>
      </x:c>
      <x:c r="S127" s="30">
        <x:f t="shared" si="40"/>
        <x:v>2.2580645161290321E-2</x:v>
      </x:c>
      <x:c r="T127" s="30">
        <x:f t="shared" si="41"/>
        <x:v>85</x:v>
      </x:c>
      <x:c r="U127" s="32">
        <x:f t="shared" si="51"/>
        <x:v>0.75612903225806383</x:v>
      </x:c>
      <x:c r="V127" s="31">
        <x:f t="shared" si="42"/>
        <x:v>0.02</x:v>
      </x:c>
      <x:c r="W127" s="31">
        <x:f t="shared" si="43"/>
        <x:v>90</x:v>
      </x:c>
      <x:c r="X127" s="32">
        <x:f t="shared" si="44"/>
        <x:v>0.2</x:v>
      </x:c>
      <x:c r="Y127" s="30">
        <x:f t="shared" si="45"/>
        <x:v>1</x:v>
      </x:c>
      <x:c r="Z127" s="33">
        <x:f t="shared" si="46"/>
        <x:v>0.99</x:v>
      </x:c>
      <x:c r="AA127" s="31">
        <x:f t="shared" si="60"/>
        <x:v>20.596143080000001</x:v>
      </x:c>
      <x:c r="AB127" s="32">
        <x:f t="shared" si="48"/>
        <x:v>0.34326905133333335</x:v>
      </x:c>
      <x:c r="AC127" s="31">
        <x:f t="shared" si="49"/>
        <x:v>0.8</x:v>
      </x:c>
      <x:c r="AD127" s="30">
        <x:f t="shared" si="50"/>
        <x:v>0.18110400000000004</x:v>
      </x:c>
      <x:c r="AE127" s="31">
        <x:f t="shared" si="59"/>
        <x:v>20.777247080000002</x:v>
      </x:c>
    </x:row>
    <x:row r="128" spans="2:31" x14ac:dyDescent="0.35">
      <x:c r="B128" s="27">
        <x:f t="shared" si="52"/>
        <x:v>44667</x:v>
      </x:c>
      <x:c r="C128" s="22" t="str">
        <x:f>IF($C$4="London",Assumptions!C137,Assumptions!E137)</x:f>
        <x:v>1254</x:v>
      </x:c>
      <x:c r="D128" s="22" t="str">
        <x:f>IF($C$4="London",Assumptions!D137,Assumptions!F137)</x:f>
        <x:v>0154</x:v>
      </x:c>
      <x:c r="F128" s="29">
        <x:v>44849</x:v>
      </x:c>
      <x:c r="G128" s="30">
        <x:f t="shared" si="53"/>
        <x:v>10</x:v>
      </x:c>
      <x:c r="H128" s="31" t="str">
        <x:v>1328</x:v>
      </x:c>
      <x:c r="I128" s="31" t="str">
        <x:v>0052</x:v>
      </x:c>
      <x:c r="J128" s="30">
        <x:f t="shared" si="54"/>
        <x:v>13</x:v>
      </x:c>
      <x:c r="K128" s="30">
        <x:f t="shared" si="55"/>
        <x:v>28</x:v>
      </x:c>
      <x:c r="L128" s="30">
        <x:f t="shared" si="56"/>
        <x:v>0</x:v>
      </x:c>
      <x:c r="M128" s="30">
        <x:f t="shared" si="57"/>
        <x:v>52</x:v>
      </x:c>
      <x:c r="N128" s="30">
        <x:f t="shared" si="39"/>
        <x:v>24</x:v>
      </x:c>
      <x:c r="O128" s="30">
        <x:f t="shared" si="58"/>
        <x:v>11.4</x:v>
      </x:c>
      <x:c r="P128" s="30" t="str" cm="1">
        <x:f t="array" ref="P128">INDEX($C$12:$N$12,G128)</x:f>
        <x:v>0.7″</x:v>
      </x:c>
      <x:c r="Q128" s="30" t="str" cm="1">
        <x:f t="array" ref="Q128">INDEX($C$11:$N$11,G128)</x:f>
        <x:v>85°F</x:v>
      </x:c>
      <x:c r="R128" s="30" cm="1">
        <x:f t="array" ref="R128">INDEX($C$13:$N$13,G128)</x:f>
        <x:v>31</x:v>
      </x:c>
      <x:c r="S128" s="30">
        <x:f t="shared" si="40"/>
        <x:v>2.2580645161290321E-2</x:v>
      </x:c>
      <x:c r="T128" s="30">
        <x:f t="shared" si="41"/>
        <x:v>85</x:v>
      </x:c>
      <x:c r="U128" s="32">
        <x:f t="shared" si="51"/>
        <x:v>0.73870967741935412</x:v>
      </x:c>
      <x:c r="V128" s="31">
        <x:f t="shared" si="42"/>
        <x:v>0.02</x:v>
      </x:c>
      <x:c r="W128" s="31">
        <x:f t="shared" si="43"/>
        <x:v>90</x:v>
      </x:c>
      <x:c r="X128" s="32">
        <x:f t="shared" si="44"/>
        <x:v>0.2</x:v>
      </x:c>
      <x:c r="Y128" s="30">
        <x:f t="shared" si="45"/>
        <x:v>1</x:v>
      </x:c>
      <x:c r="Z128" s="33">
        <x:f t="shared" si="46"/>
        <x:v>0.99</x:v>
      </x:c>
      <x:c r="AA128" s="31">
        <x:f t="shared" si="60"/>
        <x:v>20.777247080000002</x:v>
      </x:c>
      <x:c r="AB128" s="32">
        <x:f t="shared" si="48"/>
        <x:v>0.34628745133333338</x:v>
      </x:c>
      <x:c r="AC128" s="31">
        <x:f t="shared" si="49"/>
        <x:v>0.8</x:v>
      </x:c>
      <x:c r="AD128" s="30">
        <x:f t="shared" si="50"/>
        <x:v>0.18057600000000001</x:v>
      </x:c>
      <x:c r="AE128" s="31">
        <x:f t="shared" si="59"/>
        <x:v>20.957823080000001</x:v>
      </x:c>
    </x:row>
    <x:row r="129" spans="2:31" x14ac:dyDescent="0.35">
      <x:c r="B129" s="27">
        <x:f t="shared" si="52"/>
        <x:v>44668</x:v>
      </x:c>
      <x:c r="C129" s="22" t="str">
        <x:f>IF($C$4="London",Assumptions!C138,Assumptions!E138)</x:f>
        <x:v>1252</x:v>
      </x:c>
      <x:c r="D129" s="22" t="str">
        <x:f>IF($C$4="London",Assumptions!D138,Assumptions!F138)</x:f>
        <x:v>0154</x:v>
      </x:c>
      <x:c r="F129" s="29">
        <x:v>44850</x:v>
      </x:c>
      <x:c r="G129" s="30">
        <x:f t="shared" si="53"/>
        <x:v>10</x:v>
      </x:c>
      <x:c r="H129" s="31" t="str">
        <x:v>1328</x:v>
      </x:c>
      <x:c r="I129" s="31" t="str">
        <x:v>0051</x:v>
      </x:c>
      <x:c r="J129" s="30">
        <x:f t="shared" si="54"/>
        <x:v>13</x:v>
      </x:c>
      <x:c r="K129" s="30">
        <x:f t="shared" si="55"/>
        <x:v>28</x:v>
      </x:c>
      <x:c r="L129" s="30">
        <x:f t="shared" si="56"/>
        <x:v>0</x:v>
      </x:c>
      <x:c r="M129" s="30">
        <x:f t="shared" si="57"/>
        <x:v>51</x:v>
      </x:c>
      <x:c r="N129" s="30">
        <x:f t="shared" si="39"/>
        <x:v>24</x:v>
      </x:c>
      <x:c r="O129" s="30">
        <x:f t="shared" si="58"/>
        <x:v>11.383333333333333</x:v>
      </x:c>
      <x:c r="P129" s="30" t="str" cm="1">
        <x:f t="array" ref="P129">INDEX($C$12:$N$12,G129)</x:f>
        <x:v>0.7″</x:v>
      </x:c>
      <x:c r="Q129" s="30" t="str" cm="1">
        <x:f t="array" ref="Q129">INDEX($C$11:$N$11,G129)</x:f>
        <x:v>85°F</x:v>
      </x:c>
      <x:c r="R129" s="30" cm="1">
        <x:f t="array" ref="R129">INDEX($C$13:$N$13,G129)</x:f>
        <x:v>31</x:v>
      </x:c>
      <x:c r="S129" s="30">
        <x:f t="shared" si="40"/>
        <x:v>2.2580645161290321E-2</x:v>
      </x:c>
      <x:c r="T129" s="30">
        <x:f t="shared" si="41"/>
        <x:v>85</x:v>
      </x:c>
      <x:c r="U129" s="32">
        <x:f t="shared" si="51"/>
        <x:v>0.72129032258064441</x:v>
      </x:c>
      <x:c r="V129" s="31">
        <x:f t="shared" si="42"/>
        <x:v>0.02</x:v>
      </x:c>
      <x:c r="W129" s="31">
        <x:f t="shared" si="43"/>
        <x:v>90</x:v>
      </x:c>
      <x:c r="X129" s="32">
        <x:f t="shared" si="44"/>
        <x:v>0.2</x:v>
      </x:c>
      <x:c r="Y129" s="30">
        <x:f t="shared" si="45"/>
        <x:v>1</x:v>
      </x:c>
      <x:c r="Z129" s="33">
        <x:f t="shared" si="46"/>
        <x:v>0.99</x:v>
      </x:c>
      <x:c r="AA129" s="31">
        <x:f t="shared" si="60"/>
        <x:v>20.957823080000001</x:v>
      </x:c>
      <x:c r="AB129" s="32">
        <x:f t="shared" si="48"/>
        <x:v>0.34929705133333333</x:v>
      </x:c>
      <x:c r="AC129" s="31">
        <x:f t="shared" si="49"/>
        <x:v>0.8</x:v>
      </x:c>
      <x:c r="AD129" s="30">
        <x:f t="shared" si="50"/>
        <x:v>0.180312</x:v>
      </x:c>
      <x:c r="AE129" s="31">
        <x:f t="shared" si="59"/>
        <x:v>21.138135080000001</x:v>
      </x:c>
    </x:row>
    <x:row r="130" spans="2:31" x14ac:dyDescent="0.35">
      <x:c r="B130" s="27">
        <x:f t="shared" si="52"/>
        <x:v>44669</x:v>
      </x:c>
      <x:c r="C130" s="22" t="str">
        <x:f>IF($C$4="London",Assumptions!C139,Assumptions!E139)</x:f>
        <x:v>1251</x:v>
      </x:c>
      <x:c r="D130" s="22" t="str">
        <x:f>IF($C$4="London",Assumptions!D139,Assumptions!F139)</x:f>
        <x:v>0155</x:v>
      </x:c>
      <x:c r="F130" s="29">
        <x:v>44851</x:v>
      </x:c>
      <x:c r="G130" s="30">
        <x:f t="shared" si="53"/>
        <x:v>10</x:v>
      </x:c>
      <x:c r="H130" s="31" t="str">
        <x:v>1329</x:v>
      </x:c>
      <x:c r="I130" s="31" t="str">
        <x:v>0050</x:v>
      </x:c>
      <x:c r="J130" s="30">
        <x:f t="shared" si="54"/>
        <x:v>13</x:v>
      </x:c>
      <x:c r="K130" s="30">
        <x:f t="shared" si="55"/>
        <x:v>29</x:v>
      </x:c>
      <x:c r="L130" s="30">
        <x:f t="shared" si="56"/>
        <x:v>0</x:v>
      </x:c>
      <x:c r="M130" s="30">
        <x:f t="shared" si="57"/>
        <x:v>50</x:v>
      </x:c>
      <x:c r="N130" s="30">
        <x:f t="shared" si="39"/>
        <x:v>24</x:v>
      </x:c>
      <x:c r="O130" s="30">
        <x:f t="shared" si="58"/>
        <x:v>11.35</x:v>
      </x:c>
      <x:c r="P130" s="30" t="str" cm="1">
        <x:f t="array" ref="P130">INDEX($C$12:$N$12,G130)</x:f>
        <x:v>0.7″</x:v>
      </x:c>
      <x:c r="Q130" s="30" t="str" cm="1">
        <x:f t="array" ref="Q130">INDEX($C$11:$N$11,G130)</x:f>
        <x:v>85°F</x:v>
      </x:c>
      <x:c r="R130" s="30" cm="1">
        <x:f t="array" ref="R130">INDEX($C$13:$N$13,G130)</x:f>
        <x:v>31</x:v>
      </x:c>
      <x:c r="S130" s="30">
        <x:f t="shared" si="40"/>
        <x:v>2.2580645161290321E-2</x:v>
      </x:c>
      <x:c r="T130" s="30">
        <x:f t="shared" si="41"/>
        <x:v>85</x:v>
      </x:c>
      <x:c r="U130" s="32">
        <x:f t="shared" si="51"/>
        <x:v>0.70387096774193469</x:v>
      </x:c>
      <x:c r="V130" s="31">
        <x:f t="shared" si="42"/>
        <x:v>0.02</x:v>
      </x:c>
      <x:c r="W130" s="31">
        <x:f t="shared" si="43"/>
        <x:v>90</x:v>
      </x:c>
      <x:c r="X130" s="32">
        <x:f t="shared" si="44"/>
        <x:v>0.2</x:v>
      </x:c>
      <x:c r="Y130" s="30">
        <x:f t="shared" si="45"/>
        <x:v>1</x:v>
      </x:c>
      <x:c r="Z130" s="33">
        <x:f t="shared" si="46"/>
        <x:v>0.99</x:v>
      </x:c>
      <x:c r="AA130" s="31">
        <x:f t="shared" si="60"/>
        <x:v>21.138135080000001</x:v>
      </x:c>
      <x:c r="AB130" s="32">
        <x:f t="shared" si="48"/>
        <x:v>0.35230225133333337</x:v>
      </x:c>
      <x:c r="AC130" s="31">
        <x:f t="shared" si="49"/>
        <x:v>0.8</x:v>
      </x:c>
      <x:c r="AD130" s="30">
        <x:f t="shared" si="50"/>
        <x:v>0.17978400000000003</x:v>
      </x:c>
      <x:c r="AE130" s="31">
        <x:f t="shared" si="59"/>
        <x:v>21.317919080000003</x:v>
      </x:c>
    </x:row>
    <x:row r="131" spans="2:31" x14ac:dyDescent="0.35">
      <x:c r="B131" s="27">
        <x:f t="shared" si="52"/>
        <x:v>44670</x:v>
      </x:c>
      <x:c r="C131" s="22" t="str">
        <x:f>IF($C$4="London",Assumptions!C140,Assumptions!E140)</x:f>
        <x:v>1250</x:v>
      </x:c>
      <x:c r="D131" s="22" t="str">
        <x:f>IF($C$4="London",Assumptions!D140,Assumptions!F140)</x:f>
        <x:v>0156</x:v>
      </x:c>
      <x:c r="F131" s="29">
        <x:v>44852</x:v>
      </x:c>
      <x:c r="G131" s="30">
        <x:f t="shared" si="53"/>
        <x:v>10</x:v>
      </x:c>
      <x:c r="H131" s="31" t="str">
        <x:v>1330</x:v>
      </x:c>
      <x:c r="I131" s="31" t="str">
        <x:v>0049</x:v>
      </x:c>
      <x:c r="J131" s="30">
        <x:f t="shared" si="54"/>
        <x:v>13</x:v>
      </x:c>
      <x:c r="K131" s="30">
        <x:f t="shared" si="55"/>
        <x:v>30</x:v>
      </x:c>
      <x:c r="L131" s="30">
        <x:f t="shared" si="56"/>
        <x:v>0</x:v>
      </x:c>
      <x:c r="M131" s="30">
        <x:f t="shared" si="57"/>
        <x:v>49</x:v>
      </x:c>
      <x:c r="N131" s="30">
        <x:f t="shared" si="39"/>
        <x:v>24</x:v>
      </x:c>
      <x:c r="O131" s="30">
        <x:f t="shared" si="58"/>
        <x:v>11.316666666666666</x:v>
      </x:c>
      <x:c r="P131" s="30" t="str" cm="1">
        <x:f t="array" ref="P131">INDEX($C$12:$N$12,G131)</x:f>
        <x:v>0.7″</x:v>
      </x:c>
      <x:c r="Q131" s="30" t="str" cm="1">
        <x:f t="array" ref="Q131">INDEX($C$11:$N$11,G131)</x:f>
        <x:v>85°F</x:v>
      </x:c>
      <x:c r="R131" s="30" cm="1">
        <x:f t="array" ref="R131">INDEX($C$13:$N$13,G131)</x:f>
        <x:v>31</x:v>
      </x:c>
      <x:c r="S131" s="30">
        <x:f t="shared" si="40"/>
        <x:v>2.2580645161290321E-2</x:v>
      </x:c>
      <x:c r="T131" s="30">
        <x:f t="shared" si="41"/>
        <x:v>85</x:v>
      </x:c>
      <x:c r="U131" s="32">
        <x:f t="shared" si="51"/>
        <x:v>0.68645161290322498</x:v>
      </x:c>
      <x:c r="V131" s="31">
        <x:f t="shared" si="42"/>
        <x:v>0.02</x:v>
      </x:c>
      <x:c r="W131" s="31">
        <x:f t="shared" si="43"/>
        <x:v>90</x:v>
      </x:c>
      <x:c r="X131" s="32">
        <x:f t="shared" si="44"/>
        <x:v>0.2</x:v>
      </x:c>
      <x:c r="Y131" s="30">
        <x:f t="shared" si="45"/>
        <x:v>1</x:v>
      </x:c>
      <x:c r="Z131" s="33">
        <x:f t="shared" si="46"/>
        <x:v>0.99</x:v>
      </x:c>
      <x:c r="AA131" s="31">
        <x:f t="shared" si="60"/>
        <x:v>21.317919080000003</x:v>
      </x:c>
      <x:c r="AB131" s="32">
        <x:f t="shared" si="48"/>
        <x:v>0.35529865133333338</x:v>
      </x:c>
      <x:c r="AC131" s="31">
        <x:f t="shared" si="49"/>
        <x:v>0.8</x:v>
      </x:c>
      <x:c r="AD131" s="30">
        <x:f t="shared" si="50"/>
        <x:v>0.179256</x:v>
      </x:c>
      <x:c r="AE131" s="31">
        <x:f t="shared" si="59"/>
        <x:v>21.497175080000002</x:v>
      </x:c>
    </x:row>
    <x:row r="132" spans="2:31" x14ac:dyDescent="0.35">
      <x:c r="B132" s="27">
        <x:f t="shared" si="52"/>
        <x:v>44671</x:v>
      </x:c>
      <x:c r="C132" s="22" t="str">
        <x:f>IF($C$4="London",Assumptions!C141,Assumptions!E141)</x:f>
        <x:v>1249</x:v>
      </x:c>
      <x:c r="D132" s="22" t="str">
        <x:f>IF($C$4="London",Assumptions!D141,Assumptions!F141)</x:f>
        <x:v>0156</x:v>
      </x:c>
      <x:c r="F132" s="29">
        <x:v>44853</x:v>
      </x:c>
      <x:c r="G132" s="30">
        <x:f t="shared" si="53"/>
        <x:v>10</x:v>
      </x:c>
      <x:c r="H132" s="31" t="str">
        <x:v>1331</x:v>
      </x:c>
      <x:c r="I132" s="31" t="str">
        <x:v>0048</x:v>
      </x:c>
      <x:c r="J132" s="30">
        <x:f t="shared" si="54"/>
        <x:v>13</x:v>
      </x:c>
      <x:c r="K132" s="30">
        <x:f t="shared" si="55"/>
        <x:v>31</x:v>
      </x:c>
      <x:c r="L132" s="30">
        <x:f t="shared" si="56"/>
        <x:v>0</x:v>
      </x:c>
      <x:c r="M132" s="30">
        <x:f t="shared" si="57"/>
        <x:v>48</x:v>
      </x:c>
      <x:c r="N132" s="30">
        <x:f t="shared" si="39"/>
        <x:v>24</x:v>
      </x:c>
      <x:c r="O132" s="30">
        <x:f t="shared" si="58"/>
        <x:v>11.283333333333333</x:v>
      </x:c>
      <x:c r="P132" s="30" t="str" cm="1">
        <x:f t="array" ref="P132">INDEX($C$12:$N$12,G132)</x:f>
        <x:v>0.7″</x:v>
      </x:c>
      <x:c r="Q132" s="30" t="str" cm="1">
        <x:f t="array" ref="Q132">INDEX($C$11:$N$11,G132)</x:f>
        <x:v>85°F</x:v>
      </x:c>
      <x:c r="R132" s="30" cm="1">
        <x:f t="array" ref="R132">INDEX($C$13:$N$13,G132)</x:f>
        <x:v>31</x:v>
      </x:c>
      <x:c r="S132" s="30">
        <x:f t="shared" si="40"/>
        <x:v>2.2580645161290321E-2</x:v>
      </x:c>
      <x:c r="T132" s="30">
        <x:f t="shared" si="41"/>
        <x:v>85</x:v>
      </x:c>
      <x:c r="U132" s="32">
        <x:f t="shared" si="51"/>
        <x:v>0.66903225806451527</x:v>
      </x:c>
      <x:c r="V132" s="31">
        <x:f t="shared" si="42"/>
        <x:v>0.02</x:v>
      </x:c>
      <x:c r="W132" s="31">
        <x:f t="shared" si="43"/>
        <x:v>90</x:v>
      </x:c>
      <x:c r="X132" s="32">
        <x:f t="shared" si="44"/>
        <x:v>0.2</x:v>
      </x:c>
      <x:c r="Y132" s="30">
        <x:f t="shared" si="45"/>
        <x:v>1</x:v>
      </x:c>
      <x:c r="Z132" s="33">
        <x:f t="shared" si="46"/>
        <x:v>0.99</x:v>
      </x:c>
      <x:c r="AA132" s="31">
        <x:f t="shared" si="60"/>
        <x:v>21.497175080000002</x:v>
      </x:c>
      <x:c r="AB132" s="32">
        <x:f t="shared" si="48"/>
        <x:v>0.35828625133333336</x:v>
      </x:c>
      <x:c r="AC132" s="31">
        <x:f t="shared" si="49"/>
        <x:v>0.8</x:v>
      </x:c>
      <x:c r="AD132" s="30">
        <x:f t="shared" si="50"/>
        <x:v>0.17872800000000003</x:v>
      </x:c>
      <x:c r="AE132" s="31">
        <x:f t="shared" si="59"/>
        <x:v>21.675903080000001</x:v>
      </x:c>
    </x:row>
    <x:row r="133" spans="2:31" x14ac:dyDescent="0.35">
      <x:c r="B133" s="27">
        <x:f t="shared" si="52"/>
        <x:v>44672</x:v>
      </x:c>
      <x:c r="C133" s="22" t="str">
        <x:f>IF($C$4="London",Assumptions!C142,Assumptions!E142)</x:f>
        <x:v>1248</x:v>
      </x:c>
      <x:c r="D133" s="22" t="str">
        <x:f>IF($C$4="London",Assumptions!D142,Assumptions!F142)</x:f>
        <x:v>0157</x:v>
      </x:c>
      <x:c r="F133" s="29">
        <x:v>44854</x:v>
      </x:c>
      <x:c r="G133" s="30">
        <x:f t="shared" si="53"/>
        <x:v>10</x:v>
      </x:c>
      <x:c r="H133" s="31" t="str">
        <x:v>1331</x:v>
      </x:c>
      <x:c r="I133" s="31" t="str">
        <x:v>0047</x:v>
      </x:c>
      <x:c r="J133" s="30">
        <x:f t="shared" si="54"/>
        <x:v>13</x:v>
      </x:c>
      <x:c r="K133" s="30">
        <x:f t="shared" si="55"/>
        <x:v>31</x:v>
      </x:c>
      <x:c r="L133" s="30">
        <x:f t="shared" si="56"/>
        <x:v>0</x:v>
      </x:c>
      <x:c r="M133" s="30">
        <x:f t="shared" si="57"/>
        <x:v>47</x:v>
      </x:c>
      <x:c r="N133" s="30">
        <x:f t="shared" si="39"/>
        <x:v>24</x:v>
      </x:c>
      <x:c r="O133" s="30">
        <x:f t="shared" si="58"/>
        <x:v>11.266666666666667</x:v>
      </x:c>
      <x:c r="P133" s="30" t="str" cm="1">
        <x:f t="array" ref="P133">INDEX($C$12:$N$12,G133)</x:f>
        <x:v>0.7″</x:v>
      </x:c>
      <x:c r="Q133" s="30" t="str" cm="1">
        <x:f t="array" ref="Q133">INDEX($C$11:$N$11,G133)</x:f>
        <x:v>85°F</x:v>
      </x:c>
      <x:c r="R133" s="30" cm="1">
        <x:f t="array" ref="R133">INDEX($C$13:$N$13,G133)</x:f>
        <x:v>31</x:v>
      </x:c>
      <x:c r="S133" s="30">
        <x:f t="shared" si="40"/>
        <x:v>2.2580645161290321E-2</x:v>
      </x:c>
      <x:c r="T133" s="30">
        <x:f t="shared" si="41"/>
        <x:v>85</x:v>
      </x:c>
      <x:c r="U133" s="32">
        <x:f t="shared" si="51"/>
        <x:v>0.65161290322580556</x:v>
      </x:c>
      <x:c r="V133" s="31">
        <x:f t="shared" si="42"/>
        <x:v>0.02</x:v>
      </x:c>
      <x:c r="W133" s="31">
        <x:f t="shared" si="43"/>
        <x:v>90</x:v>
      </x:c>
      <x:c r="X133" s="32">
        <x:f t="shared" si="44"/>
        <x:v>0.2</x:v>
      </x:c>
      <x:c r="Y133" s="30">
        <x:f t="shared" si="45"/>
        <x:v>1</x:v>
      </x:c>
      <x:c r="Z133" s="33">
        <x:f t="shared" si="46"/>
        <x:v>0.99</x:v>
      </x:c>
      <x:c r="AA133" s="31">
        <x:f t="shared" si="60"/>
        <x:v>21.675903080000001</x:v>
      </x:c>
      <x:c r="AB133" s="32">
        <x:f t="shared" si="48"/>
        <x:v>0.36126505133333336</x:v>
      </x:c>
      <x:c r="AC133" s="31">
        <x:f t="shared" si="49"/>
        <x:v>0.8</x:v>
      </x:c>
      <x:c r="AD133" s="30">
        <x:f t="shared" si="50"/>
        <x:v>0.17846400000000004</x:v>
      </x:c>
      <x:c r="AE133" s="31">
        <x:f t="shared" si="59"/>
        <x:v>21.854367080000003</x:v>
      </x:c>
    </x:row>
    <x:row r="134" spans="2:31" x14ac:dyDescent="0.35">
      <x:c r="B134" s="27">
        <x:f t="shared" si="52"/>
        <x:v>44673</x:v>
      </x:c>
      <x:c r="C134" s="22" t="str">
        <x:f>IF($C$4="London",Assumptions!C143,Assumptions!E143)</x:f>
        <x:v>1247</x:v>
      </x:c>
      <x:c r="D134" s="22" t="str">
        <x:f>IF($C$4="London",Assumptions!D143,Assumptions!F143)</x:f>
        <x:v>0158</x:v>
      </x:c>
      <x:c r="F134" s="29">
        <x:v>44855</x:v>
      </x:c>
      <x:c r="G134" s="30">
        <x:f t="shared" si="53"/>
        <x:v>10</x:v>
      </x:c>
      <x:c r="H134" s="31" t="str">
        <x:v>1332</x:v>
      </x:c>
      <x:c r="I134" s="31" t="str">
        <x:v>0045</x:v>
      </x:c>
      <x:c r="J134" s="30">
        <x:f t="shared" si="54"/>
        <x:v>13</x:v>
      </x:c>
      <x:c r="K134" s="30">
        <x:f t="shared" si="55"/>
        <x:v>32</x:v>
      </x:c>
      <x:c r="L134" s="30">
        <x:f t="shared" si="56"/>
        <x:v>0</x:v>
      </x:c>
      <x:c r="M134" s="30">
        <x:f t="shared" si="57"/>
        <x:v>45</x:v>
      </x:c>
      <x:c r="N134" s="30">
        <x:f t="shared" si="39"/>
        <x:v>24</x:v>
      </x:c>
      <x:c r="O134" s="30">
        <x:f t="shared" si="58"/>
        <x:v>11.216666666666667</x:v>
      </x:c>
      <x:c r="P134" s="30" t="str" cm="1">
        <x:f t="array" ref="P134">INDEX($C$12:$N$12,G134)</x:f>
        <x:v>0.7″</x:v>
      </x:c>
      <x:c r="Q134" s="30" t="str" cm="1">
        <x:f t="array" ref="Q134">INDEX($C$11:$N$11,G134)</x:f>
        <x:v>85°F</x:v>
      </x:c>
      <x:c r="R134" s="30" cm="1">
        <x:f t="array" ref="R134">INDEX($C$13:$N$13,G134)</x:f>
        <x:v>31</x:v>
      </x:c>
      <x:c r="S134" s="30">
        <x:f t="shared" si="40"/>
        <x:v>2.2580645161290321E-2</x:v>
      </x:c>
      <x:c r="T134" s="30">
        <x:f t="shared" si="41"/>
        <x:v>85</x:v>
      </x:c>
      <x:c r="U134" s="32">
        <x:f t="shared" si="51"/>
        <x:v>0.63419354838709585</x:v>
      </x:c>
      <x:c r="V134" s="31">
        <x:f t="shared" si="42"/>
        <x:v>0.02</x:v>
      </x:c>
      <x:c r="W134" s="31">
        <x:f t="shared" si="43"/>
        <x:v>90</x:v>
      </x:c>
      <x:c r="X134" s="32">
        <x:f t="shared" si="44"/>
        <x:v>0.2</x:v>
      </x:c>
      <x:c r="Y134" s="30">
        <x:f t="shared" si="45"/>
        <x:v>1</x:v>
      </x:c>
      <x:c r="Z134" s="33">
        <x:f t="shared" si="46"/>
        <x:v>0.99</x:v>
      </x:c>
      <x:c r="AA134" s="31">
        <x:f t="shared" si="60"/>
        <x:v>21.854367080000003</x:v>
      </x:c>
      <x:c r="AB134" s="32">
        <x:f t="shared" si="48"/>
        <x:v>0.36423945133333341</x:v>
      </x:c>
      <x:c r="AC134" s="31">
        <x:f t="shared" si="49"/>
        <x:v>0.8</x:v>
      </x:c>
      <x:c r="AD134" s="30">
        <x:f t="shared" si="50"/>
        <x:v>0.177672</x:v>
      </x:c>
      <x:c r="AE134" s="31">
        <x:f t="shared" si="59"/>
        <x:v>22.032039080000004</x:v>
      </x:c>
    </x:row>
    <x:row r="135" spans="2:31" x14ac:dyDescent="0.35">
      <x:c r="B135" s="27">
        <x:f t="shared" si="52"/>
        <x:v>44674</x:v>
      </x:c>
      <x:c r="C135" s="22" t="str">
        <x:f>IF($C$4="London",Assumptions!C144,Assumptions!E144)</x:f>
        <x:v>1246</x:v>
      </x:c>
      <x:c r="D135" s="22" t="str">
        <x:f>IF($C$4="London",Assumptions!D144,Assumptions!F144)</x:f>
        <x:v>0158</x:v>
      </x:c>
      <x:c r="F135" s="29">
        <x:v>44856</x:v>
      </x:c>
      <x:c r="G135" s="30">
        <x:f t="shared" si="53"/>
        <x:v>10</x:v>
      </x:c>
      <x:c r="H135" s="31" t="str">
        <x:v>1333</x:v>
      </x:c>
      <x:c r="I135" s="31" t="str">
        <x:v>0044</x:v>
      </x:c>
      <x:c r="J135" s="30">
        <x:f t="shared" si="54"/>
        <x:v>13</x:v>
      </x:c>
      <x:c r="K135" s="30">
        <x:f t="shared" si="55"/>
        <x:v>33</x:v>
      </x:c>
      <x:c r="L135" s="30">
        <x:f t="shared" si="56"/>
        <x:v>0</x:v>
      </x:c>
      <x:c r="M135" s="30">
        <x:f t="shared" si="57"/>
        <x:v>44</x:v>
      </x:c>
      <x:c r="N135" s="30">
        <x:f t="shared" si="39"/>
        <x:v>24</x:v>
      </x:c>
      <x:c r="O135" s="30">
        <x:f t="shared" si="58"/>
        <x:v>11.183333333333334</x:v>
      </x:c>
      <x:c r="P135" s="30" t="str" cm="1">
        <x:f t="array" ref="P135">INDEX($C$12:$N$12,G135)</x:f>
        <x:v>0.7″</x:v>
      </x:c>
      <x:c r="Q135" s="30" t="str" cm="1">
        <x:f t="array" ref="Q135">INDEX($C$11:$N$11,G135)</x:f>
        <x:v>85°F</x:v>
      </x:c>
      <x:c r="R135" s="30" cm="1">
        <x:f t="array" ref="R135">INDEX($C$13:$N$13,G135)</x:f>
        <x:v>31</x:v>
      </x:c>
      <x:c r="S135" s="30">
        <x:f t="shared" si="40"/>
        <x:v>2.2580645161290321E-2</x:v>
      </x:c>
      <x:c r="T135" s="30">
        <x:f t="shared" si="41"/>
        <x:v>85</x:v>
      </x:c>
      <x:c r="U135" s="32">
        <x:f t="shared" si="51"/>
        <x:v>0.61677419354838614</x:v>
      </x:c>
      <x:c r="V135" s="31">
        <x:f t="shared" si="42"/>
        <x:v>0.02</x:v>
      </x:c>
      <x:c r="W135" s="31">
        <x:f t="shared" si="43"/>
        <x:v>90</x:v>
      </x:c>
      <x:c r="X135" s="32">
        <x:f t="shared" si="44"/>
        <x:v>0.2</x:v>
      </x:c>
      <x:c r="Y135" s="30">
        <x:f t="shared" si="45"/>
        <x:v>1</x:v>
      </x:c>
      <x:c r="Z135" s="33">
        <x:f t="shared" si="46"/>
        <x:v>0.99</x:v>
      </x:c>
      <x:c r="AA135" s="31">
        <x:f t="shared" si="60"/>
        <x:v>22.032039080000004</x:v>
      </x:c>
      <x:c r="AB135" s="32">
        <x:f t="shared" si="48"/>
        <x:v>0.36720065133333341</x:v>
      </x:c>
      <x:c r="AC135" s="31">
        <x:f t="shared" si="49"/>
        <x:v>0.8</x:v>
      </x:c>
      <x:c r="AD135" s="30">
        <x:f t="shared" si="50"/>
        <x:v>0.17714400000000002</x:v>
      </x:c>
      <x:c r="AE135" s="31">
        <x:f t="shared" si="59"/>
        <x:v>22.209183080000003</x:v>
      </x:c>
    </x:row>
    <x:row r="136" spans="2:31" x14ac:dyDescent="0.35">
      <x:c r="B136" s="27">
        <x:f t="shared" si="52"/>
        <x:v>44675</x:v>
      </x:c>
      <x:c r="C136" s="22" t="str">
        <x:f>IF($C$4="London",Assumptions!C145,Assumptions!E145)</x:f>
        <x:v>1245</x:v>
      </x:c>
      <x:c r="D136" s="22" t="str">
        <x:f>IF($C$4="London",Assumptions!D145,Assumptions!F145)</x:f>
        <x:v>0159</x:v>
      </x:c>
      <x:c r="F136" s="29">
        <x:v>44857</x:v>
      </x:c>
      <x:c r="G136" s="30">
        <x:f t="shared" si="53"/>
        <x:v>10</x:v>
      </x:c>
      <x:c r="H136" s="31" t="str">
        <x:v>1334</x:v>
      </x:c>
      <x:c r="I136" s="31" t="str">
        <x:v>0043</x:v>
      </x:c>
      <x:c r="J136" s="30">
        <x:f t="shared" si="54"/>
        <x:v>13</x:v>
      </x:c>
      <x:c r="K136" s="30">
        <x:f t="shared" si="55"/>
        <x:v>34</x:v>
      </x:c>
      <x:c r="L136" s="30">
        <x:f t="shared" si="56"/>
        <x:v>0</x:v>
      </x:c>
      <x:c r="M136" s="30">
        <x:f t="shared" si="57"/>
        <x:v>43</x:v>
      </x:c>
      <x:c r="N136" s="30">
        <x:f t="shared" si="39"/>
        <x:v>24</x:v>
      </x:c>
      <x:c r="O136" s="30">
        <x:f t="shared" si="58"/>
        <x:v>11.15</x:v>
      </x:c>
      <x:c r="P136" s="30" t="str" cm="1">
        <x:f t="array" ref="P136">INDEX($C$12:$N$12,G136)</x:f>
        <x:v>0.7″</x:v>
      </x:c>
      <x:c r="Q136" s="30" t="str" cm="1">
        <x:f t="array" ref="Q136">INDEX($C$11:$N$11,G136)</x:f>
        <x:v>85°F</x:v>
      </x:c>
      <x:c r="R136" s="30" cm="1">
        <x:f t="array" ref="R136">INDEX($C$13:$N$13,G136)</x:f>
        <x:v>31</x:v>
      </x:c>
      <x:c r="S136" s="30">
        <x:f t="shared" si="40"/>
        <x:v>2.2580645161290321E-2</x:v>
      </x:c>
      <x:c r="T136" s="30">
        <x:f t="shared" si="41"/>
        <x:v>85</x:v>
      </x:c>
      <x:c r="U136" s="32">
        <x:f t="shared" si="51"/>
        <x:v>0.59935483870967643</x:v>
      </x:c>
      <x:c r="V136" s="31">
        <x:f t="shared" si="42"/>
        <x:v>0.02</x:v>
      </x:c>
      <x:c r="W136" s="31">
        <x:f t="shared" si="43"/>
        <x:v>90</x:v>
      </x:c>
      <x:c r="X136" s="32">
        <x:f t="shared" si="44"/>
        <x:v>0.2</x:v>
      </x:c>
      <x:c r="Y136" s="30">
        <x:f t="shared" si="45"/>
        <x:v>1</x:v>
      </x:c>
      <x:c r="Z136" s="33">
        <x:f t="shared" si="46"/>
        <x:v>0.99</x:v>
      </x:c>
      <x:c r="AA136" s="31">
        <x:f t="shared" si="60"/>
        <x:v>22.209183080000003</x:v>
      </x:c>
      <x:c r="AB136" s="32">
        <x:f t="shared" si="48"/>
        <x:v>0.37015305133333337</x:v>
      </x:c>
      <x:c r="AC136" s="31">
        <x:f t="shared" si="49"/>
        <x:v>0.8</x:v>
      </x:c>
      <x:c r="AD136" s="30">
        <x:f t="shared" si="50"/>
        <x:v>0.176616</x:v>
      </x:c>
      <x:c r="AE136" s="31">
        <x:f t="shared" si="59"/>
        <x:v>22.385799080000002</x:v>
      </x:c>
    </x:row>
    <x:row r="137" spans="2:31" x14ac:dyDescent="0.35">
      <x:c r="B137" s="27">
        <x:f t="shared" si="52"/>
        <x:v>44676</x:v>
      </x:c>
      <x:c r="C137" s="22" t="str">
        <x:f>IF($C$4="London",Assumptions!C146,Assumptions!E146)</x:f>
        <x:v>1244</x:v>
      </x:c>
      <x:c r="D137" s="22" t="str">
        <x:f>IF($C$4="London",Assumptions!D146,Assumptions!F146)</x:f>
        <x:v>0200</x:v>
      </x:c>
      <x:c r="F137" s="29">
        <x:v>44858</x:v>
      </x:c>
      <x:c r="G137" s="30">
        <x:f t="shared" si="53"/>
        <x:v>10</x:v>
      </x:c>
      <x:c r="H137" s="31" t="str">
        <x:v>1334</x:v>
      </x:c>
      <x:c r="I137" s="31" t="str">
        <x:v>0042</x:v>
      </x:c>
      <x:c r="J137" s="30">
        <x:f t="shared" si="54"/>
        <x:v>13</x:v>
      </x:c>
      <x:c r="K137" s="30">
        <x:f t="shared" si="55"/>
        <x:v>34</x:v>
      </x:c>
      <x:c r="L137" s="30">
        <x:f t="shared" si="56"/>
        <x:v>0</x:v>
      </x:c>
      <x:c r="M137" s="30">
        <x:f t="shared" si="57"/>
        <x:v>42</x:v>
      </x:c>
      <x:c r="N137" s="30">
        <x:f t="shared" si="39"/>
        <x:v>24</x:v>
      </x:c>
      <x:c r="O137" s="30">
        <x:f t="shared" si="58"/>
        <x:v>11.133333333333333</x:v>
      </x:c>
      <x:c r="P137" s="30" t="str" cm="1">
        <x:f t="array" ref="P137">INDEX($C$12:$N$12,G137)</x:f>
        <x:v>0.7″</x:v>
      </x:c>
      <x:c r="Q137" s="30" t="str" cm="1">
        <x:f t="array" ref="Q137">INDEX($C$11:$N$11,G137)</x:f>
        <x:v>85°F</x:v>
      </x:c>
      <x:c r="R137" s="30" cm="1">
        <x:f t="array" ref="R137">INDEX($C$13:$N$13,G137)</x:f>
        <x:v>31</x:v>
      </x:c>
      <x:c r="S137" s="30">
        <x:f t="shared" si="40"/>
        <x:v>2.2580645161290321E-2</x:v>
      </x:c>
      <x:c r="T137" s="30">
        <x:f t="shared" si="41"/>
        <x:v>85</x:v>
      </x:c>
      <x:c r="U137" s="32">
        <x:f t="shared" si="51"/>
        <x:v>0.58193548387096672</x:v>
      </x:c>
      <x:c r="V137" s="31">
        <x:f t="shared" si="42"/>
        <x:v>0.02</x:v>
      </x:c>
      <x:c r="W137" s="31">
        <x:f t="shared" si="43"/>
        <x:v>90</x:v>
      </x:c>
      <x:c r="X137" s="32">
        <x:f t="shared" si="44"/>
        <x:v>0.2</x:v>
      </x:c>
      <x:c r="Y137" s="30">
        <x:f t="shared" si="45"/>
        <x:v>1</x:v>
      </x:c>
      <x:c r="Z137" s="33">
        <x:f t="shared" si="46"/>
        <x:v>0.99</x:v>
      </x:c>
      <x:c r="AA137" s="31">
        <x:f t="shared" si="60"/>
        <x:v>22.385799080000002</x:v>
      </x:c>
      <x:c r="AB137" s="32">
        <x:f t="shared" si="48"/>
        <x:v>0.37309665133333336</x:v>
      </x:c>
      <x:c r="AC137" s="31">
        <x:f t="shared" si="49"/>
        <x:v>0.8</x:v>
      </x:c>
      <x:c r="AD137" s="30">
        <x:f t="shared" si="50"/>
        <x:v>0.17635199999999998</x:v>
      </x:c>
      <x:c r="AE137" s="31">
        <x:f t="shared" si="59"/>
        <x:v>22.562151080000003</x:v>
      </x:c>
    </x:row>
    <x:row r="138" spans="2:31" x14ac:dyDescent="0.35">
      <x:c r="B138" s="27">
        <x:f t="shared" si="52"/>
        <x:v>44677</x:v>
      </x:c>
      <x:c r="C138" s="22" t="str">
        <x:f>IF($C$4="London",Assumptions!C147,Assumptions!E147)</x:f>
        <x:v>1242</x:v>
      </x:c>
      <x:c r="D138" s="22" t="str">
        <x:f>IF($C$4="London",Assumptions!D147,Assumptions!F147)</x:f>
        <x:v>0201</x:v>
      </x:c>
      <x:c r="F138" s="29">
        <x:v>44859</x:v>
      </x:c>
      <x:c r="G138" s="30">
        <x:f t="shared" si="53"/>
        <x:v>10</x:v>
      </x:c>
      <x:c r="H138" s="31" t="str">
        <x:v>1335</x:v>
      </x:c>
      <x:c r="I138" s="31" t="str">
        <x:v>0041</x:v>
      </x:c>
      <x:c r="J138" s="30">
        <x:f t="shared" si="54"/>
        <x:v>13</x:v>
      </x:c>
      <x:c r="K138" s="30">
        <x:f t="shared" si="55"/>
        <x:v>35</x:v>
      </x:c>
      <x:c r="L138" s="30">
        <x:f t="shared" si="56"/>
        <x:v>0</x:v>
      </x:c>
      <x:c r="M138" s="30">
        <x:f t="shared" si="57"/>
        <x:v>41</x:v>
      </x:c>
      <x:c r="N138" s="30">
        <x:f t="shared" si="39"/>
        <x:v>24</x:v>
      </x:c>
      <x:c r="O138" s="30">
        <x:f t="shared" si="58"/>
        <x:v>11.1</x:v>
      </x:c>
      <x:c r="P138" s="30" t="str" cm="1">
        <x:f t="array" ref="P138">INDEX($C$12:$N$12,G138)</x:f>
        <x:v>0.7″</x:v>
      </x:c>
      <x:c r="Q138" s="30" t="str" cm="1">
        <x:f t="array" ref="Q138">INDEX($C$11:$N$11,G138)</x:f>
        <x:v>85°F</x:v>
      </x:c>
      <x:c r="R138" s="30" cm="1">
        <x:f t="array" ref="R138">INDEX($C$13:$N$13,G138)</x:f>
        <x:v>31</x:v>
      </x:c>
      <x:c r="S138" s="30">
        <x:f t="shared" si="40"/>
        <x:v>2.2580645161290321E-2</x:v>
      </x:c>
      <x:c r="T138" s="30">
        <x:f t="shared" si="41"/>
        <x:v>85</x:v>
      </x:c>
      <x:c r="U138" s="32">
        <x:f t="shared" si="51"/>
        <x:v>0.56451612903225701</x:v>
      </x:c>
      <x:c r="V138" s="31">
        <x:f t="shared" si="42"/>
        <x:v>0.02</x:v>
      </x:c>
      <x:c r="W138" s="31">
        <x:f t="shared" si="43"/>
        <x:v>90</x:v>
      </x:c>
      <x:c r="X138" s="32">
        <x:f t="shared" si="44"/>
        <x:v>0.2</x:v>
      </x:c>
      <x:c r="Y138" s="30">
        <x:f t="shared" si="45"/>
        <x:v>1</x:v>
      </x:c>
      <x:c r="Z138" s="33">
        <x:f t="shared" si="46"/>
        <x:v>0.99</x:v>
      </x:c>
      <x:c r="AA138" s="31">
        <x:f t="shared" si="60"/>
        <x:v>22.562151080000003</x:v>
      </x:c>
      <x:c r="AB138" s="32">
        <x:f t="shared" si="48"/>
        <x:v>0.37603585133333339</x:v>
      </x:c>
      <x:c r="AC138" s="31">
        <x:f t="shared" si="49"/>
        <x:v>0.8</x:v>
      </x:c>
      <x:c r="AD138" s="30">
        <x:f t="shared" si="50"/>
        <x:v>0.17582400000000001</x:v>
      </x:c>
      <x:c r="AE138" s="31">
        <x:f t="shared" si="59"/>
        <x:v>22.737975080000002</x:v>
      </x:c>
    </x:row>
    <x:row r="139" spans="2:31" x14ac:dyDescent="0.35">
      <x:c r="B139" s="27">
        <x:f t="shared" si="52"/>
        <x:v>44678</x:v>
      </x:c>
      <x:c r="C139" s="22" t="str">
        <x:f>IF($C$4="London",Assumptions!C148,Assumptions!E148)</x:f>
        <x:v>1241</x:v>
      </x:c>
      <x:c r="D139" s="22" t="str">
        <x:f>IF($C$4="London",Assumptions!D148,Assumptions!F148)</x:f>
        <x:v>0201</x:v>
      </x:c>
      <x:c r="F139" s="29">
        <x:v>44860</x:v>
      </x:c>
      <x:c r="G139" s="30">
        <x:f t="shared" si="53"/>
        <x:v>10</x:v>
      </x:c>
      <x:c r="H139" s="31" t="str">
        <x:v>1336</x:v>
      </x:c>
      <x:c r="I139" s="31" t="str">
        <x:v>0040</x:v>
      </x:c>
      <x:c r="J139" s="30">
        <x:f t="shared" si="54"/>
        <x:v>13</x:v>
      </x:c>
      <x:c r="K139" s="30">
        <x:f t="shared" si="55"/>
        <x:v>36</x:v>
      </x:c>
      <x:c r="L139" s="30">
        <x:f t="shared" si="56"/>
        <x:v>0</x:v>
      </x:c>
      <x:c r="M139" s="30">
        <x:f t="shared" si="57"/>
        <x:v>40</x:v>
      </x:c>
      <x:c r="N139" s="30">
        <x:f t="shared" si="39"/>
        <x:v>24</x:v>
      </x:c>
      <x:c r="O139" s="30">
        <x:f t="shared" si="58"/>
        <x:v>11.066666666666666</x:v>
      </x:c>
      <x:c r="P139" s="30" t="str" cm="1">
        <x:f t="array" ref="P139">INDEX($C$12:$N$12,G139)</x:f>
        <x:v>0.7″</x:v>
      </x:c>
      <x:c r="Q139" s="30" t="str" cm="1">
        <x:f t="array" ref="Q139">INDEX($C$11:$N$11,G139)</x:f>
        <x:v>85°F</x:v>
      </x:c>
      <x:c r="R139" s="30" cm="1">
        <x:f t="array" ref="R139">INDEX($C$13:$N$13,G139)</x:f>
        <x:v>31</x:v>
      </x:c>
      <x:c r="S139" s="30">
        <x:f t="shared" si="40"/>
        <x:v>2.2580645161290321E-2</x:v>
      </x:c>
      <x:c r="T139" s="30">
        <x:f t="shared" si="41"/>
        <x:v>85</x:v>
      </x:c>
      <x:c r="U139" s="32">
        <x:f t="shared" si="51"/>
        <x:v>0.5470967741935473</x:v>
      </x:c>
      <x:c r="V139" s="31">
        <x:f t="shared" si="42"/>
        <x:v>0.02</x:v>
      </x:c>
      <x:c r="W139" s="31">
        <x:f t="shared" si="43"/>
        <x:v>90</x:v>
      </x:c>
      <x:c r="X139" s="32">
        <x:f t="shared" si="44"/>
        <x:v>0.2</x:v>
      </x:c>
      <x:c r="Y139" s="30">
        <x:f t="shared" si="45"/>
        <x:v>1</x:v>
      </x:c>
      <x:c r="Z139" s="33">
        <x:f t="shared" si="46"/>
        <x:v>0.99</x:v>
      </x:c>
      <x:c r="AA139" s="31">
        <x:f t="shared" si="60"/>
        <x:v>22.737975080000002</x:v>
      </x:c>
      <x:c r="AB139" s="32">
        <x:f t="shared" si="48"/>
        <x:v>0.37896625133333334</x:v>
      </x:c>
      <x:c r="AC139" s="31">
        <x:f t="shared" si="49"/>
        <x:v>0.8</x:v>
      </x:c>
      <x:c r="AD139" s="30">
        <x:f t="shared" si="50"/>
        <x:v>0.17529600000000001</x:v>
      </x:c>
      <x:c r="AE139" s="31">
        <x:f t="shared" si="59"/>
        <x:v>22.913271080000001</x:v>
      </x:c>
    </x:row>
    <x:row r="140" spans="2:31" x14ac:dyDescent="0.35">
      <x:c r="B140" s="27">
        <x:f t="shared" si="52"/>
        <x:v>44679</x:v>
      </x:c>
      <x:c r="C140" s="22" t="str">
        <x:f>IF($C$4="London",Assumptions!C149,Assumptions!E149)</x:f>
        <x:v>1240</x:v>
      </x:c>
      <x:c r="D140" s="22" t="str">
        <x:f>IF($C$4="London",Assumptions!D149,Assumptions!F149)</x:f>
        <x:v>0202</x:v>
      </x:c>
      <x:c r="F140" s="29">
        <x:v>44861</x:v>
      </x:c>
      <x:c r="G140" s="30">
        <x:f t="shared" si="53"/>
        <x:v>10</x:v>
      </x:c>
      <x:c r="H140" s="31" t="str">
        <x:v>1337</x:v>
      </x:c>
      <x:c r="I140" s="31" t="str">
        <x:v>0039</x:v>
      </x:c>
      <x:c r="J140" s="30">
        <x:f t="shared" si="54"/>
        <x:v>13</x:v>
      </x:c>
      <x:c r="K140" s="30">
        <x:f t="shared" si="55"/>
        <x:v>37</x:v>
      </x:c>
      <x:c r="L140" s="30">
        <x:f t="shared" si="56"/>
        <x:v>0</x:v>
      </x:c>
      <x:c r="M140" s="30">
        <x:f t="shared" si="57"/>
        <x:v>39</x:v>
      </x:c>
      <x:c r="N140" s="30">
        <x:f t="shared" si="39"/>
        <x:v>24</x:v>
      </x:c>
      <x:c r="O140" s="30">
        <x:f t="shared" si="58"/>
        <x:v>11.033333333333333</x:v>
      </x:c>
      <x:c r="P140" s="30" t="str" cm="1">
        <x:f t="array" ref="P140">INDEX($C$12:$N$12,G140)</x:f>
        <x:v>0.7″</x:v>
      </x:c>
      <x:c r="Q140" s="30" t="str" cm="1">
        <x:f t="array" ref="Q140">INDEX($C$11:$N$11,G140)</x:f>
        <x:v>85°F</x:v>
      </x:c>
      <x:c r="R140" s="30" cm="1">
        <x:f t="array" ref="R140">INDEX($C$13:$N$13,G140)</x:f>
        <x:v>31</x:v>
      </x:c>
      <x:c r="S140" s="30">
        <x:f t="shared" si="40"/>
        <x:v>2.2580645161290321E-2</x:v>
      </x:c>
      <x:c r="T140" s="30">
        <x:f t="shared" si="41"/>
        <x:v>85</x:v>
      </x:c>
      <x:c r="U140" s="32">
        <x:f t="shared" si="51"/>
        <x:v>0.52967741935483759</x:v>
      </x:c>
      <x:c r="V140" s="31">
        <x:f t="shared" si="42"/>
        <x:v>0.02</x:v>
      </x:c>
      <x:c r="W140" s="31">
        <x:f t="shared" si="43"/>
        <x:v>90</x:v>
      </x:c>
      <x:c r="X140" s="32">
        <x:f t="shared" si="44"/>
        <x:v>0.2</x:v>
      </x:c>
      <x:c r="Y140" s="30">
        <x:f t="shared" si="45"/>
        <x:v>1</x:v>
      </x:c>
      <x:c r="Z140" s="33">
        <x:f t="shared" si="46"/>
        <x:v>0.99</x:v>
      </x:c>
      <x:c r="AA140" s="31">
        <x:f t="shared" si="60"/>
        <x:v>22.913271080000001</x:v>
      </x:c>
      <x:c r="AB140" s="32">
        <x:f t="shared" si="48"/>
        <x:v>0.38188785133333336</x:v>
      </x:c>
      <x:c r="AC140" s="31">
        <x:f t="shared" si="49"/>
        <x:v>0.8</x:v>
      </x:c>
      <x:c r="AD140" s="30">
        <x:f t="shared" si="50"/>
        <x:v>0.17476800000000003</x:v>
      </x:c>
      <x:c r="AE140" s="31">
        <x:f t="shared" si="59"/>
        <x:v>23.088039080000001</x:v>
      </x:c>
    </x:row>
    <x:row r="141" spans="2:31" x14ac:dyDescent="0.35">
      <x:c r="B141" s="27">
        <x:f t="shared" si="52"/>
        <x:v>44680</x:v>
      </x:c>
      <x:c r="C141" s="22" t="str">
        <x:f>IF($C$4="London",Assumptions!C150,Assumptions!E150)</x:f>
        <x:v>1239</x:v>
      </x:c>
      <x:c r="D141" s="22" t="str">
        <x:f>IF($C$4="London",Assumptions!D150,Assumptions!F150)</x:f>
        <x:v>0203</x:v>
      </x:c>
      <x:c r="F141" s="29">
        <x:v>44862</x:v>
      </x:c>
      <x:c r="G141" s="30">
        <x:f t="shared" si="53"/>
        <x:v>10</x:v>
      </x:c>
      <x:c r="H141" s="31" t="str">
        <x:v>1338</x:v>
      </x:c>
      <x:c r="I141" s="31" t="str">
        <x:v>0038</x:v>
      </x:c>
      <x:c r="J141" s="30">
        <x:f t="shared" si="54"/>
        <x:v>13</x:v>
      </x:c>
      <x:c r="K141" s="30">
        <x:f t="shared" si="55"/>
        <x:v>38</x:v>
      </x:c>
      <x:c r="L141" s="30">
        <x:f t="shared" si="56"/>
        <x:v>0</x:v>
      </x:c>
      <x:c r="M141" s="30">
        <x:f t="shared" si="57"/>
        <x:v>38</x:v>
      </x:c>
      <x:c r="N141" s="30">
        <x:f t="shared" si="39"/>
        <x:v>24</x:v>
      </x:c>
      <x:c r="O141" s="30">
        <x:f t="shared" si="58"/>
        <x:v>11</x:v>
      </x:c>
      <x:c r="P141" s="30" t="str" cm="1">
        <x:f t="array" ref="P141">INDEX($C$12:$N$12,G141)</x:f>
        <x:v>0.7″</x:v>
      </x:c>
      <x:c r="Q141" s="30" t="str" cm="1">
        <x:f t="array" ref="Q141">INDEX($C$11:$N$11,G141)</x:f>
        <x:v>85°F</x:v>
      </x:c>
      <x:c r="R141" s="30" cm="1">
        <x:f t="array" ref="R141">INDEX($C$13:$N$13,G141)</x:f>
        <x:v>31</x:v>
      </x:c>
      <x:c r="S141" s="30">
        <x:f t="shared" si="40"/>
        <x:v>2.2580645161290321E-2</x:v>
      </x:c>
      <x:c r="T141" s="30">
        <x:f t="shared" si="41"/>
        <x:v>85</x:v>
      </x:c>
      <x:c r="U141" s="32">
        <x:f t="shared" si="51"/>
        <x:v>0.51225806451612788</x:v>
      </x:c>
      <x:c r="V141" s="31">
        <x:f t="shared" si="42"/>
        <x:v>0.02</x:v>
      </x:c>
      <x:c r="W141" s="31">
        <x:f t="shared" si="43"/>
        <x:v>90</x:v>
      </x:c>
      <x:c r="X141" s="32">
        <x:f t="shared" si="44"/>
        <x:v>0.2</x:v>
      </x:c>
      <x:c r="Y141" s="30">
        <x:f t="shared" si="45"/>
        <x:v>1</x:v>
      </x:c>
      <x:c r="Z141" s="33">
        <x:f t="shared" si="46"/>
        <x:v>0.99</x:v>
      </x:c>
      <x:c r="AA141" s="31">
        <x:f t="shared" si="60"/>
        <x:v>23.088039080000001</x:v>
      </x:c>
      <x:c r="AB141" s="32">
        <x:f t="shared" si="48"/>
        <x:v>0.38480065133333335</x:v>
      </x:c>
      <x:c r="AC141" s="31">
        <x:f t="shared" si="49"/>
        <x:v>0.8</x:v>
      </x:c>
      <x:c r="AD141" s="30">
        <x:f t="shared" si="50"/>
        <x:v>0.17424000000000001</x:v>
      </x:c>
      <x:c r="AE141" s="31">
        <x:f t="shared" si="59"/>
        <x:v>23.262279080000003</x:v>
      </x:c>
    </x:row>
    <x:row r="142" spans="2:31" x14ac:dyDescent="0.35">
      <x:c r="B142" s="27">
        <x:f t="shared" si="52"/>
        <x:v>44681</x:v>
      </x:c>
      <x:c r="C142" s="22" t="str">
        <x:f>IF($C$4="London",Assumptions!C151,Assumptions!E151)</x:f>
        <x:v>1238</x:v>
      </x:c>
      <x:c r="D142" s="22" t="str">
        <x:f>IF($C$4="London",Assumptions!D151,Assumptions!F151)</x:f>
        <x:v>0203</x:v>
      </x:c>
      <x:c r="F142" s="29">
        <x:v>44863</x:v>
      </x:c>
      <x:c r="G142" s="30">
        <x:f t="shared" si="53"/>
        <x:v>10</x:v>
      </x:c>
      <x:c r="H142" s="31" t="str">
        <x:v>1339</x:v>
      </x:c>
      <x:c r="I142" s="31" t="str">
        <x:v>0037</x:v>
      </x:c>
      <x:c r="J142" s="30">
        <x:f t="shared" si="54"/>
        <x:v>13</x:v>
      </x:c>
      <x:c r="K142" s="30">
        <x:f t="shared" si="55"/>
        <x:v>39</x:v>
      </x:c>
      <x:c r="L142" s="30">
        <x:f t="shared" si="56"/>
        <x:v>0</x:v>
      </x:c>
      <x:c r="M142" s="30">
        <x:f t="shared" si="57"/>
        <x:v>37</x:v>
      </x:c>
      <x:c r="N142" s="30">
        <x:f t="shared" si="39"/>
        <x:v>24</x:v>
      </x:c>
      <x:c r="O142" s="30">
        <x:f t="shared" si="58"/>
        <x:v>10.966666666666667</x:v>
      </x:c>
      <x:c r="P142" s="30" t="str" cm="1">
        <x:f t="array" ref="P142">INDEX($C$12:$N$12,G142)</x:f>
        <x:v>0.7″</x:v>
      </x:c>
      <x:c r="Q142" s="30" t="str" cm="1">
        <x:f t="array" ref="Q142">INDEX($C$11:$N$11,G142)</x:f>
        <x:v>85°F</x:v>
      </x:c>
      <x:c r="R142" s="30" cm="1">
        <x:f t="array" ref="R142">INDEX($C$13:$N$13,G142)</x:f>
        <x:v>31</x:v>
      </x:c>
      <x:c r="S142" s="30">
        <x:f t="shared" si="40"/>
        <x:v>2.2580645161290321E-2</x:v>
      </x:c>
      <x:c r="T142" s="30">
        <x:f t="shared" si="41"/>
        <x:v>85</x:v>
      </x:c>
      <x:c r="U142" s="32">
        <x:f t="shared" si="51"/>
        <x:v>0.49483870967741822</x:v>
      </x:c>
      <x:c r="V142" s="31">
        <x:f t="shared" si="42"/>
        <x:v>0.02</x:v>
      </x:c>
      <x:c r="W142" s="31">
        <x:f t="shared" si="43"/>
        <x:v>90</x:v>
      </x:c>
      <x:c r="X142" s="32">
        <x:f t="shared" si="44"/>
        <x:v>0.2</x:v>
      </x:c>
      <x:c r="Y142" s="30">
        <x:f t="shared" si="45"/>
        <x:v>1</x:v>
      </x:c>
      <x:c r="Z142" s="33">
        <x:f t="shared" si="46"/>
        <x:v>0.99</x:v>
      </x:c>
      <x:c r="AA142" s="31">
        <x:f t="shared" si="60"/>
        <x:v>23.262279080000003</x:v>
      </x:c>
      <x:c r="AB142" s="32">
        <x:f t="shared" si="48"/>
        <x:v>0.38770465133333337</x:v>
      </x:c>
      <x:c r="AC142" s="31">
        <x:f t="shared" si="49"/>
        <x:v>0.8</x:v>
      </x:c>
      <x:c r="AD142" s="30">
        <x:f t="shared" si="50"/>
        <x:v>0.17371200000000003</x:v>
      </x:c>
      <x:c r="AE142" s="31">
        <x:f t="shared" si="59"/>
        <x:v>23.435991080000001</x:v>
      </x:c>
    </x:row>
    <x:row r="143" spans="2:31" x14ac:dyDescent="0.35">
      <x:c r="B143" s="27">
        <x:f t="shared" si="52"/>
        <x:v>44682</x:v>
      </x:c>
      <x:c r="C143" s="22" t="str">
        <x:f>IF($C$4="London",Assumptions!C152,Assumptions!E152)</x:f>
        <x:v>1237</x:v>
      </x:c>
      <x:c r="D143" s="22" t="str">
        <x:f>IF($C$4="London",Assumptions!D152,Assumptions!F152)</x:f>
        <x:v>0204</x:v>
      </x:c>
      <x:c r="F143" s="29">
        <x:v>44864</x:v>
      </x:c>
      <x:c r="G143" s="30">
        <x:f t="shared" si="53"/>
        <x:v>10</x:v>
      </x:c>
      <x:c r="H143" s="31" t="str">
        <x:v>1339</x:v>
      </x:c>
      <x:c r="I143" s="31" t="str">
        <x:v>0036</x:v>
      </x:c>
      <x:c r="J143" s="30">
        <x:f t="shared" si="54"/>
        <x:v>13</x:v>
      </x:c>
      <x:c r="K143" s="30">
        <x:f t="shared" si="55"/>
        <x:v>39</x:v>
      </x:c>
      <x:c r="L143" s="30">
        <x:f t="shared" si="56"/>
        <x:v>0</x:v>
      </x:c>
      <x:c r="M143" s="30">
        <x:f t="shared" si="57"/>
        <x:v>36</x:v>
      </x:c>
      <x:c r="N143" s="30">
        <x:f t="shared" si="39"/>
        <x:v>24</x:v>
      </x:c>
      <x:c r="O143" s="30">
        <x:f t="shared" si="58"/>
        <x:v>10.95</x:v>
      </x:c>
      <x:c r="P143" s="30" t="str" cm="1">
        <x:f t="array" ref="P143">INDEX($C$12:$N$12,G143)</x:f>
        <x:v>0.7″</x:v>
      </x:c>
      <x:c r="Q143" s="30" t="str" cm="1">
        <x:f t="array" ref="Q143">INDEX($C$11:$N$11,G143)</x:f>
        <x:v>85°F</x:v>
      </x:c>
      <x:c r="R143" s="30" cm="1">
        <x:f t="array" ref="R143">INDEX($C$13:$N$13,G143)</x:f>
        <x:v>31</x:v>
      </x:c>
      <x:c r="S143" s="30">
        <x:f t="shared" si="40"/>
        <x:v>2.2580645161290321E-2</x:v>
      </x:c>
      <x:c r="T143" s="30">
        <x:f t="shared" si="41"/>
        <x:v>85</x:v>
      </x:c>
      <x:c r="U143" s="32">
        <x:f t="shared" si="51"/>
        <x:v>0.47741935483870851</x:v>
      </x:c>
      <x:c r="V143" s="31">
        <x:f t="shared" si="42"/>
        <x:v>0.02</x:v>
      </x:c>
      <x:c r="W143" s="31">
        <x:f t="shared" si="43"/>
        <x:v>90</x:v>
      </x:c>
      <x:c r="X143" s="32">
        <x:f t="shared" si="44"/>
        <x:v>0.2</x:v>
      </x:c>
      <x:c r="Y143" s="30">
        <x:f t="shared" si="45"/>
        <x:v>1</x:v>
      </x:c>
      <x:c r="Z143" s="33">
        <x:f t="shared" si="46"/>
        <x:v>0.99</x:v>
      </x:c>
      <x:c r="AA143" s="31">
        <x:f t="shared" si="60"/>
        <x:v>23.435991080000001</x:v>
      </x:c>
      <x:c r="AB143" s="32">
        <x:f t="shared" si="48"/>
        <x:v>0.39059985133333336</x:v>
      </x:c>
      <x:c r="AC143" s="31">
        <x:f t="shared" si="49"/>
        <x:v>0.8</x:v>
      </x:c>
      <x:c r="AD143" s="30">
        <x:f t="shared" si="50"/>
        <x:v>0.17344800000000002</x:v>
      </x:c>
      <x:c r="AE143" s="31">
        <x:f t="shared" si="59"/>
        <x:v>23.609439080000001</x:v>
      </x:c>
    </x:row>
    <x:row r="144" spans="2:31" x14ac:dyDescent="0.35">
      <x:c r="B144" s="27">
        <x:f t="shared" si="52"/>
        <x:v>44683</x:v>
      </x:c>
      <x:c r="C144" s="22" t="str">
        <x:f>IF($C$4="London",Assumptions!C153,Assumptions!E153)</x:f>
        <x:v>1237</x:v>
      </x:c>
      <x:c r="D144" s="22" t="str">
        <x:f>IF($C$4="London",Assumptions!D153,Assumptions!F153)</x:f>
        <x:v>0205</x:v>
      </x:c>
      <x:c r="F144" s="29">
        <x:v>44865</x:v>
      </x:c>
      <x:c r="G144" s="30">
        <x:f t="shared" si="53"/>
        <x:v>10</x:v>
      </x:c>
      <x:c r="H144" s="31" t="str">
        <x:v>1340</x:v>
      </x:c>
      <x:c r="I144" s="31" t="str">
        <x:v>0035</x:v>
      </x:c>
      <x:c r="J144" s="30">
        <x:f t="shared" si="54"/>
        <x:v>13</x:v>
      </x:c>
      <x:c r="K144" s="30">
        <x:f t="shared" si="55"/>
        <x:v>40</x:v>
      </x:c>
      <x:c r="L144" s="30">
        <x:f t="shared" si="56"/>
        <x:v>0</x:v>
      </x:c>
      <x:c r="M144" s="30">
        <x:f t="shared" si="57"/>
        <x:v>35</x:v>
      </x:c>
      <x:c r="N144" s="30">
        <x:f t="shared" si="39"/>
        <x:v>24</x:v>
      </x:c>
      <x:c r="O144" s="30">
        <x:f t="shared" si="58"/>
        <x:v>10.916666666666666</x:v>
      </x:c>
      <x:c r="P144" s="30" t="str" cm="1">
        <x:f t="array" ref="P144">INDEX($C$12:$N$12,G144)</x:f>
        <x:v>0.7″</x:v>
      </x:c>
      <x:c r="Q144" s="30" t="str" cm="1">
        <x:f t="array" ref="Q144">INDEX($C$11:$N$11,G144)</x:f>
        <x:v>85°F</x:v>
      </x:c>
      <x:c r="R144" s="30" cm="1">
        <x:f t="array" ref="R144">INDEX($C$13:$N$13,G144)</x:f>
        <x:v>31</x:v>
      </x:c>
      <x:c r="S144" s="30">
        <x:f t="shared" si="40"/>
        <x:v>2.2580645161290321E-2</x:v>
      </x:c>
      <x:c r="T144" s="30">
        <x:f t="shared" si="41"/>
        <x:v>85</x:v>
      </x:c>
      <x:c r="U144" s="32">
        <x:f t="shared" si="51"/>
        <x:v>0.45999999999999885</x:v>
      </x:c>
      <x:c r="V144" s="31">
        <x:f t="shared" si="42"/>
        <x:v>0.02</x:v>
      </x:c>
      <x:c r="W144" s="31">
        <x:f t="shared" si="43"/>
        <x:v>90</x:v>
      </x:c>
      <x:c r="X144" s="32">
        <x:f t="shared" si="44"/>
        <x:v>0.2</x:v>
      </x:c>
      <x:c r="Y144" s="30">
        <x:f t="shared" si="45"/>
        <x:v>1</x:v>
      </x:c>
      <x:c r="Z144" s="33">
        <x:f t="shared" si="46"/>
        <x:v>0.99</x:v>
      </x:c>
      <x:c r="AA144" s="31">
        <x:f t="shared" si="60"/>
        <x:v>23.609439080000001</x:v>
      </x:c>
      <x:c r="AB144" s="32">
        <x:f t="shared" si="48"/>
        <x:v>0.39349065133333333</x:v>
      </x:c>
      <x:c r="AC144" s="31">
        <x:f t="shared" si="49"/>
        <x:v>0.8</x:v>
      </x:c>
      <x:c r="AD144" s="30">
        <x:f t="shared" si="50"/>
        <x:v>0.17291999999999999</x:v>
      </x:c>
      <x:c r="AE144" s="31">
        <x:f t="shared" si="59"/>
        <x:v>23.782359080000003</x:v>
      </x:c>
    </x:row>
    <x:row r="145" spans="2:31" x14ac:dyDescent="0.35">
      <x:c r="B145" s="27">
        <x:f t="shared" si="52"/>
        <x:v>44684</x:v>
      </x:c>
      <x:c r="C145" s="22" t="str">
        <x:f>IF($C$4="London",Assumptions!C154,Assumptions!E154)</x:f>
        <x:v>1236</x:v>
      </x:c>
      <x:c r="D145" s="22" t="str">
        <x:f>IF($C$4="London",Assumptions!D154,Assumptions!F154)</x:f>
        <x:v>0206</x:v>
      </x:c>
      <x:c r="F145" s="29">
        <x:v>44866</x:v>
      </x:c>
      <x:c r="G145" s="30">
        <x:f t="shared" si="53"/>
        <x:v>11</x:v>
      </x:c>
      <x:c r="H145" s="31" t="str">
        <x:v>1341</x:v>
      </x:c>
      <x:c r="I145" s="31" t="str">
        <x:v>0034</x:v>
      </x:c>
      <x:c r="J145" s="30">
        <x:f t="shared" si="54"/>
        <x:v>13</x:v>
      </x:c>
      <x:c r="K145" s="30">
        <x:f t="shared" si="55"/>
        <x:v>41</x:v>
      </x:c>
      <x:c r="L145" s="30">
        <x:f t="shared" si="56"/>
        <x:v>0</x:v>
      </x:c>
      <x:c r="M145" s="30">
        <x:f t="shared" si="57"/>
        <x:v>34</x:v>
      </x:c>
      <x:c r="N145" s="30">
        <x:f t="shared" si="39"/>
        <x:v>24</x:v>
      </x:c>
      <x:c r="O145" s="30">
        <x:f t="shared" si="58"/>
        <x:v>10.883333333333333</x:v>
      </x:c>
      <x:c r="P145" s="30" t="str" cm="1">
        <x:f t="array" ref="P145">INDEX($C$12:$N$12,G145)</x:f>
        <x:v>0.6″</x:v>
      </x:c>
      <x:c r="Q145" s="30" t="str" cm="1">
        <x:f t="array" ref="Q145">INDEX($C$11:$N$11,G145)</x:f>
        <x:v>74°F</x:v>
      </x:c>
      <x:c r="R145" s="30" cm="1">
        <x:f t="array" ref="R145">INDEX($C$13:$N$13,G145)</x:f>
        <x:v>30</x:v>
      </x:c>
      <x:c r="S145" s="30">
        <x:f t="shared" si="40"/>
        <x:v>0.02</x:v>
      </x:c>
      <x:c r="T145" s="30">
        <x:f t="shared" si="41"/>
        <x:v>74</x:v>
      </x:c>
      <x:c r="U145" s="32">
        <x:f t="shared" si="51"/>
        <x:v>0.43999999999999889</x:v>
      </x:c>
      <x:c r="V145" s="31">
        <x:f t="shared" si="42"/>
        <x:v>0.02</x:v>
      </x:c>
      <x:c r="W145" s="31">
        <x:f t="shared" si="43"/>
        <x:v>90</x:v>
      </x:c>
      <x:c r="X145" s="32">
        <x:f t="shared" si="44"/>
        <x:v>0.2</x:v>
      </x:c>
      <x:c r="Y145" s="30">
        <x:f t="shared" si="45"/>
        <x:v>1</x:v>
      </x:c>
      <x:c r="Z145" s="33">
        <x:f t="shared" si="46"/>
        <x:v>0.89759999999999995</x:v>
      </x:c>
      <x:c r="AA145" s="31">
        <x:f t="shared" si="60"/>
        <x:v>23.782359080000003</x:v>
      </x:c>
      <x:c r="AB145" s="32">
        <x:f t="shared" si="48"/>
        <x:v>0.39637265133333338</x:v>
      </x:c>
      <x:c r="AC145" s="31">
        <x:f t="shared" si="49"/>
        <x:v>0.8</x:v>
      </x:c>
      <x:c r="AD145" s="30">
        <x:f t="shared" si="50"/>
        <x:v>0.15630208000000001</x:v>
      </x:c>
      <x:c r="AE145" s="31">
        <x:f t="shared" si="59"/>
        <x:v>23.938661160000002</x:v>
      </x:c>
    </x:row>
    <x:row r="146" spans="2:31" x14ac:dyDescent="0.35">
      <x:c r="B146" s="27">
        <x:f t="shared" si="52"/>
        <x:v>44685</x:v>
      </x:c>
      <x:c r="C146" s="22" t="str">
        <x:f>IF($C$4="London",Assumptions!C155,Assumptions!E155)</x:f>
        <x:v>1235</x:v>
      </x:c>
      <x:c r="D146" s="22" t="str">
        <x:f>IF($C$4="London",Assumptions!D155,Assumptions!F155)</x:f>
        <x:v>0206</x:v>
      </x:c>
      <x:c r="F146" s="29">
        <x:v>44867</x:v>
      </x:c>
      <x:c r="G146" s="30">
        <x:f t="shared" si="53"/>
        <x:v>11</x:v>
      </x:c>
      <x:c r="H146" s="31" t="str">
        <x:v>1342</x:v>
      </x:c>
      <x:c r="I146" s="31" t="str">
        <x:v>0034</x:v>
      </x:c>
      <x:c r="J146" s="30">
        <x:f t="shared" si="54"/>
        <x:v>13</x:v>
      </x:c>
      <x:c r="K146" s="30">
        <x:f t="shared" si="55"/>
        <x:v>42</x:v>
      </x:c>
      <x:c r="L146" s="30">
        <x:f t="shared" si="56"/>
        <x:v>0</x:v>
      </x:c>
      <x:c r="M146" s="30">
        <x:f t="shared" si="57"/>
        <x:v>34</x:v>
      </x:c>
      <x:c r="N146" s="30">
        <x:f t="shared" si="39"/>
        <x:v>24</x:v>
      </x:c>
      <x:c r="O146" s="30">
        <x:f t="shared" si="58"/>
        <x:v>10.866666666666667</x:v>
      </x:c>
      <x:c r="P146" s="30" t="str" cm="1">
        <x:f t="array" ref="P146">INDEX($C$12:$N$12,G146)</x:f>
        <x:v>0.6″</x:v>
      </x:c>
      <x:c r="Q146" s="30" t="str" cm="1">
        <x:f t="array" ref="Q146">INDEX($C$11:$N$11,G146)</x:f>
        <x:v>74°F</x:v>
      </x:c>
      <x:c r="R146" s="30" cm="1">
        <x:f t="array" ref="R146">INDEX($C$13:$N$13,G146)</x:f>
        <x:v>30</x:v>
      </x:c>
      <x:c r="S146" s="30">
        <x:f t="shared" si="40"/>
        <x:v>0.02</x:v>
      </x:c>
      <x:c r="T146" s="30">
        <x:f t="shared" si="41"/>
        <x:v>74</x:v>
      </x:c>
      <x:c r="U146" s="32">
        <x:f t="shared" si="51"/>
        <x:v>0.41999999999999893</x:v>
      </x:c>
      <x:c r="V146" s="31">
        <x:f t="shared" si="42"/>
        <x:v>0.02</x:v>
      </x:c>
      <x:c r="W146" s="31">
        <x:f t="shared" si="43"/>
        <x:v>90</x:v>
      </x:c>
      <x:c r="X146" s="32">
        <x:f t="shared" si="44"/>
        <x:v>0.2</x:v>
      </x:c>
      <x:c r="Y146" s="30">
        <x:f t="shared" si="45"/>
        <x:v>1</x:v>
      </x:c>
      <x:c r="Z146" s="33">
        <x:f t="shared" si="46"/>
        <x:v>0.89759999999999995</x:v>
      </x:c>
      <x:c r="AA146" s="31">
        <x:f t="shared" si="60"/>
        <x:v>23.938661160000002</x:v>
      </x:c>
      <x:c r="AB146" s="32">
        <x:f t="shared" si="48"/>
        <x:v>0.39897768600000005</x:v>
      </x:c>
      <x:c r="AC146" s="31">
        <x:f t="shared" si="49"/>
        <x:v>0.8</x:v>
      </x:c>
      <x:c r="AD146" s="30">
        <x:f t="shared" si="50"/>
        <x:v>0.15606272000000002</x:v>
      </x:c>
      <x:c r="AE146" s="31">
        <x:f t="shared" si="59"/>
        <x:v>24.094723880000004</x:v>
      </x:c>
    </x:row>
    <x:row r="147" spans="2:31" x14ac:dyDescent="0.35">
      <x:c r="B147" s="27">
        <x:f t="shared" si="52"/>
        <x:v>44686</x:v>
      </x:c>
      <x:c r="C147" s="22" t="str">
        <x:f>IF($C$4="London",Assumptions!C156,Assumptions!E156)</x:f>
        <x:v>1234</x:v>
      </x:c>
      <x:c r="D147" s="22" t="str">
        <x:f>IF($C$4="London",Assumptions!D156,Assumptions!F156)</x:f>
        <x:v>0207</x:v>
      </x:c>
      <x:c r="F147" s="29">
        <x:v>44868</x:v>
      </x:c>
      <x:c r="G147" s="30">
        <x:f t="shared" si="53"/>
        <x:v>11</x:v>
      </x:c>
      <x:c r="H147" s="31" t="str">
        <x:v>1343</x:v>
      </x:c>
      <x:c r="I147" s="31" t="str">
        <x:v>0033</x:v>
      </x:c>
      <x:c r="J147" s="30">
        <x:f t="shared" si="54"/>
        <x:v>13</x:v>
      </x:c>
      <x:c r="K147" s="30">
        <x:f t="shared" si="55"/>
        <x:v>43</x:v>
      </x:c>
      <x:c r="L147" s="30">
        <x:f t="shared" si="56"/>
        <x:v>0</x:v>
      </x:c>
      <x:c r="M147" s="30">
        <x:f t="shared" si="57"/>
        <x:v>33</x:v>
      </x:c>
      <x:c r="N147" s="30">
        <x:f t="shared" si="39"/>
        <x:v>24</x:v>
      </x:c>
      <x:c r="O147" s="30">
        <x:f t="shared" si="58"/>
        <x:v>10.833333333333334</x:v>
      </x:c>
      <x:c r="P147" s="30" t="str" cm="1">
        <x:f t="array" ref="P147">INDEX($C$12:$N$12,G147)</x:f>
        <x:v>0.6″</x:v>
      </x:c>
      <x:c r="Q147" s="30" t="str" cm="1">
        <x:f t="array" ref="Q147">INDEX($C$11:$N$11,G147)</x:f>
        <x:v>74°F</x:v>
      </x:c>
      <x:c r="R147" s="30" cm="1">
        <x:f t="array" ref="R147">INDEX($C$13:$N$13,G147)</x:f>
        <x:v>30</x:v>
      </x:c>
      <x:c r="S147" s="30">
        <x:f t="shared" si="40"/>
        <x:v>0.02</x:v>
      </x:c>
      <x:c r="T147" s="30">
        <x:f t="shared" si="41"/>
        <x:v>74</x:v>
      </x:c>
      <x:c r="U147" s="32">
        <x:f t="shared" si="51"/>
        <x:v>0.39999999999999897</x:v>
      </x:c>
      <x:c r="V147" s="31">
        <x:f t="shared" si="42"/>
        <x:v>0.02</x:v>
      </x:c>
      <x:c r="W147" s="31">
        <x:f t="shared" si="43"/>
        <x:v>90</x:v>
      </x:c>
      <x:c r="X147" s="32">
        <x:f t="shared" si="44"/>
        <x:v>0.2</x:v>
      </x:c>
      <x:c r="Y147" s="30">
        <x:f t="shared" si="45"/>
        <x:v>1</x:v>
      </x:c>
      <x:c r="Z147" s="33">
        <x:f t="shared" si="46"/>
        <x:v>0.89759999999999995</x:v>
      </x:c>
      <x:c r="AA147" s="31">
        <x:f t="shared" si="60"/>
        <x:v>24.094723880000004</x:v>
      </x:c>
      <x:c r="AB147" s="32">
        <x:f t="shared" si="48"/>
        <x:v>0.40157873133333338</x:v>
      </x:c>
      <x:c r="AC147" s="31">
        <x:f t="shared" si="49"/>
        <x:v>0.8</x:v>
      </x:c>
      <x:c r="AD147" s="30">
        <x:f t="shared" si="50"/>
        <x:v>0.155584</x:v>
      </x:c>
      <x:c r="AE147" s="31">
        <x:f t="shared" si="59"/>
        <x:v>24.250307880000005</x:v>
      </x:c>
    </x:row>
    <x:row r="148" spans="2:31" x14ac:dyDescent="0.35">
      <x:c r="B148" s="27">
        <x:f t="shared" si="52"/>
        <x:v>44687</x:v>
      </x:c>
      <x:c r="C148" s="22" t="str">
        <x:f>IF($C$4="London",Assumptions!C157,Assumptions!E157)</x:f>
        <x:v>1233</x:v>
      </x:c>
      <x:c r="D148" s="22" t="str">
        <x:f>IF($C$4="London",Assumptions!D157,Assumptions!F157)</x:f>
        <x:v>0208</x:v>
      </x:c>
      <x:c r="F148" s="29">
        <x:v>44869</x:v>
      </x:c>
      <x:c r="G148" s="30">
        <x:f t="shared" si="53"/>
        <x:v>11</x:v>
      </x:c>
      <x:c r="H148" s="31" t="str">
        <x:v>1344</x:v>
      </x:c>
      <x:c r="I148" s="31" t="str">
        <x:v>0032</x:v>
      </x:c>
      <x:c r="J148" s="30">
        <x:f t="shared" si="54"/>
        <x:v>13</x:v>
      </x:c>
      <x:c r="K148" s="30">
        <x:f t="shared" si="55"/>
        <x:v>44</x:v>
      </x:c>
      <x:c r="L148" s="30">
        <x:f t="shared" si="56"/>
        <x:v>0</x:v>
      </x:c>
      <x:c r="M148" s="30">
        <x:f t="shared" si="57"/>
        <x:v>32</x:v>
      </x:c>
      <x:c r="N148" s="30">
        <x:f t="shared" si="39"/>
        <x:v>24</x:v>
      </x:c>
      <x:c r="O148" s="30">
        <x:f t="shared" si="58"/>
        <x:v>10.8</x:v>
      </x:c>
      <x:c r="P148" s="30" t="str" cm="1">
        <x:f t="array" ref="P148">INDEX($C$12:$N$12,G148)</x:f>
        <x:v>0.6″</x:v>
      </x:c>
      <x:c r="Q148" s="30" t="str" cm="1">
        <x:f t="array" ref="Q148">INDEX($C$11:$N$11,G148)</x:f>
        <x:v>74°F</x:v>
      </x:c>
      <x:c r="R148" s="30" cm="1">
        <x:f t="array" ref="R148">INDEX($C$13:$N$13,G148)</x:f>
        <x:v>30</x:v>
      </x:c>
      <x:c r="S148" s="30">
        <x:f t="shared" si="40"/>
        <x:v>0.02</x:v>
      </x:c>
      <x:c r="T148" s="30">
        <x:f t="shared" si="41"/>
        <x:v>74</x:v>
      </x:c>
      <x:c r="U148" s="32">
        <x:f t="shared" si="51"/>
        <x:v>0.37999999999999901</x:v>
      </x:c>
      <x:c r="V148" s="31">
        <x:f t="shared" si="42"/>
        <x:v>0.02</x:v>
      </x:c>
      <x:c r="W148" s="31">
        <x:f t="shared" si="43"/>
        <x:v>90</x:v>
      </x:c>
      <x:c r="X148" s="32">
        <x:f t="shared" si="44"/>
        <x:v>0.2</x:v>
      </x:c>
      <x:c r="Y148" s="30">
        <x:f t="shared" si="45"/>
        <x:v>1</x:v>
      </x:c>
      <x:c r="Z148" s="33">
        <x:f t="shared" si="46"/>
        <x:v>0.89759999999999995</x:v>
      </x:c>
      <x:c r="AA148" s="31">
        <x:f t="shared" si="60"/>
        <x:v>24.250307880000005</x:v>
      </x:c>
      <x:c r="AB148" s="32">
        <x:f t="shared" si="48"/>
        <x:v>0.40417179800000008</x:v>
      </x:c>
      <x:c r="AC148" s="31">
        <x:f t="shared" si="49"/>
        <x:v>0.8</x:v>
      </x:c>
      <x:c r="AD148" s="30">
        <x:f t="shared" si="50"/>
        <x:v>0.15510528000000001</x:v>
      </x:c>
      <x:c r="AE148" s="31">
        <x:f t="shared" si="59"/>
        <x:v>24.405413160000005</x:v>
      </x:c>
    </x:row>
    <x:row r="149" spans="2:31" x14ac:dyDescent="0.35">
      <x:c r="B149" s="27">
        <x:f t="shared" si="52"/>
        <x:v>44688</x:v>
      </x:c>
      <x:c r="C149" s="22" t="str">
        <x:f>IF($C$4="London",Assumptions!C158,Assumptions!E158)</x:f>
        <x:v>1232</x:v>
      </x:c>
      <x:c r="D149" s="22" t="str">
        <x:f>IF($C$4="London",Assumptions!D158,Assumptions!F158)</x:f>
        <x:v>0209</x:v>
      </x:c>
      <x:c r="F149" s="29">
        <x:v>44870</x:v>
      </x:c>
      <x:c r="G149" s="30">
        <x:f t="shared" si="53"/>
        <x:v>11</x:v>
      </x:c>
      <x:c r="H149" s="31" t="str">
        <x:v>1344</x:v>
      </x:c>
      <x:c r="I149" s="31" t="str">
        <x:v>0031</x:v>
      </x:c>
      <x:c r="J149" s="30">
        <x:f t="shared" si="54"/>
        <x:v>13</x:v>
      </x:c>
      <x:c r="K149" s="30">
        <x:f t="shared" si="55"/>
        <x:v>44</x:v>
      </x:c>
      <x:c r="L149" s="30">
        <x:f t="shared" si="56"/>
        <x:v>0</x:v>
      </x:c>
      <x:c r="M149" s="30">
        <x:f t="shared" si="57"/>
        <x:v>31</x:v>
      </x:c>
      <x:c r="N149" s="30">
        <x:f t="shared" si="39"/>
        <x:v>24</x:v>
      </x:c>
      <x:c r="O149" s="30">
        <x:f t="shared" si="58"/>
        <x:v>10.783333333333333</x:v>
      </x:c>
      <x:c r="P149" s="30" t="str" cm="1">
        <x:f t="array" ref="P149">INDEX($C$12:$N$12,G149)</x:f>
        <x:v>0.6″</x:v>
      </x:c>
      <x:c r="Q149" s="30" t="str" cm="1">
        <x:f t="array" ref="Q149">INDEX($C$11:$N$11,G149)</x:f>
        <x:v>74°F</x:v>
      </x:c>
      <x:c r="R149" s="30" cm="1">
        <x:f t="array" ref="R149">INDEX($C$13:$N$13,G149)</x:f>
        <x:v>30</x:v>
      </x:c>
      <x:c r="S149" s="30">
        <x:f t="shared" si="40"/>
        <x:v>0.02</x:v>
      </x:c>
      <x:c r="T149" s="30">
        <x:f t="shared" si="41"/>
        <x:v>74</x:v>
      </x:c>
      <x:c r="U149" s="32">
        <x:f t="shared" si="51"/>
        <x:v>0.35999999999999904</x:v>
      </x:c>
      <x:c r="V149" s="31">
        <x:f t="shared" si="42"/>
        <x:v>0.02</x:v>
      </x:c>
      <x:c r="W149" s="31">
        <x:f t="shared" si="43"/>
        <x:v>90</x:v>
      </x:c>
      <x:c r="X149" s="32">
        <x:f t="shared" si="44"/>
        <x:v>0.2</x:v>
      </x:c>
      <x:c r="Y149" s="30">
        <x:f t="shared" si="45"/>
        <x:v>1</x:v>
      </x:c>
      <x:c r="Z149" s="33">
        <x:f t="shared" si="46"/>
        <x:v>0.89759999999999995</x:v>
      </x:c>
      <x:c r="AA149" s="31">
        <x:f t="shared" si="60"/>
        <x:v>24.405413160000005</x:v>
      </x:c>
      <x:c r="AB149" s="32">
        <x:f t="shared" si="48"/>
        <x:v>0.4067568860000001</x:v>
      </x:c>
      <x:c r="AC149" s="31">
        <x:f t="shared" si="49"/>
        <x:v>0.8</x:v>
      </x:c>
      <x:c r="AD149" s="30">
        <x:f t="shared" si="50"/>
        <x:v>0.15486591999999999</x:v>
      </x:c>
      <x:c r="AE149" s="31">
        <x:f t="shared" si="59"/>
        <x:v>24.560279080000004</x:v>
      </x:c>
    </x:row>
    <x:row r="150" spans="2:31" x14ac:dyDescent="0.35">
      <x:c r="B150" s="27">
        <x:f t="shared" si="52"/>
        <x:v>44689</x:v>
      </x:c>
      <x:c r="C150" s="22" t="str">
        <x:f>IF($C$4="London",Assumptions!C159,Assumptions!E159)</x:f>
        <x:v>1231</x:v>
      </x:c>
      <x:c r="D150" s="22" t="str">
        <x:f>IF($C$4="London",Assumptions!D159,Assumptions!F159)</x:f>
        <x:v>0209</x:v>
      </x:c>
      <x:c r="F150" s="29">
        <x:v>44871</x:v>
      </x:c>
      <x:c r="G150" s="30">
        <x:f t="shared" ref="G150:G181" si="61">MONTH(F150)</x:f>
        <x:v>11</x:v>
      </x:c>
      <x:c r="H150" s="31" t="str">
        <x:v>1345</x:v>
      </x:c>
      <x:c r="I150" s="31" t="str">
        <x:v>0030</x:v>
      </x:c>
      <x:c r="J150" s="30">
        <x:f t="shared" ref="J150:J181" si="62">VALUE(LEFT(H150,2))</x:f>
        <x:v>13</x:v>
      </x:c>
      <x:c r="K150" s="30">
        <x:f t="shared" ref="K150:K181" si="63">VALUE(RIGHT(H150,2))</x:f>
        <x:v>45</x:v>
      </x:c>
      <x:c r="L150" s="30">
        <x:f t="shared" ref="L150:L181" si="64">VALUE(LEFT(I150,2))</x:f>
        <x:v>0</x:v>
      </x:c>
      <x:c r="M150" s="30">
        <x:f t="shared" ref="M150:M181" si="65">VALUE(RIGHT(I150,2))</x:f>
        <x:v>30</x:v>
      </x:c>
      <x:c r="N150" s="30">
        <x:f t="shared" si="39"/>
        <x:v>24</x:v>
      </x:c>
      <x:c r="O150" s="30">
        <x:f t="shared" ref="O150:O181" si="66">N150-J150+(M150-K150)/60</x:f>
        <x:v>10.75</x:v>
      </x:c>
      <x:c r="P150" s="30" t="str" cm="1">
        <x:f t="array" ref="P150">INDEX($C$12:$N$12,G150)</x:f>
        <x:v>0.6″</x:v>
      </x:c>
      <x:c r="Q150" s="30" t="str" cm="1">
        <x:f t="array" ref="Q150">INDEX($C$11:$N$11,G150)</x:f>
        <x:v>74°F</x:v>
      </x:c>
      <x:c r="R150" s="30" cm="1">
        <x:f t="array" ref="R150">INDEX($C$13:$N$13,G150)</x:f>
        <x:v>30</x:v>
      </x:c>
      <x:c r="S150" s="30">
        <x:f t="shared" si="40"/>
        <x:v>0.02</x:v>
      </x:c>
      <x:c r="T150" s="30">
        <x:f t="shared" si="41"/>
        <x:v>74</x:v>
      </x:c>
      <x:c r="U150" s="32">
        <x:f t="shared" si="51"/>
        <x:v>0.33999999999999908</x:v>
      </x:c>
      <x:c r="V150" s="31">
        <x:f t="shared" si="42"/>
        <x:v>0.02</x:v>
      </x:c>
      <x:c r="W150" s="31">
        <x:f t="shared" si="43"/>
        <x:v>90</x:v>
      </x:c>
      <x:c r="X150" s="32">
        <x:f t="shared" si="44"/>
        <x:v>0.2</x:v>
      </x:c>
      <x:c r="Y150" s="30">
        <x:f t="shared" si="45"/>
        <x:v>1</x:v>
      </x:c>
      <x:c r="Z150" s="33">
        <x:f t="shared" si="46"/>
        <x:v>0.89759999999999995</x:v>
      </x:c>
      <x:c r="AA150" s="31">
        <x:f t="shared" si="60"/>
        <x:v>24.560279080000004</x:v>
      </x:c>
      <x:c r="AB150" s="32">
        <x:f t="shared" si="48"/>
        <x:v>0.40933798466666677</x:v>
      </x:c>
      <x:c r="AC150" s="31">
        <x:f t="shared" si="49"/>
        <x:v>0.8</x:v>
      </x:c>
      <x:c r="AD150" s="30">
        <x:f t="shared" si="50"/>
        <x:v>0.1543872</x:v>
      </x:c>
      <x:c r="AE150" s="31">
        <x:f t="shared" ref="AE150:AE181" si="67">AA150+AD150</x:f>
        <x:v>24.714666280000003</x:v>
      </x:c>
    </x:row>
    <x:row r="151" spans="2:31" x14ac:dyDescent="0.35">
      <x:c r="B151" s="27">
        <x:f t="shared" si="52"/>
        <x:v>44690</x:v>
      </x:c>
      <x:c r="C151" s="22" t="str">
        <x:f>IF($C$4="London",Assumptions!C160,Assumptions!E160)</x:f>
        <x:v>1230</x:v>
      </x:c>
      <x:c r="D151" s="22" t="str">
        <x:f>IF($C$4="London",Assumptions!D160,Assumptions!F160)</x:f>
        <x:v>0210</x:v>
      </x:c>
      <x:c r="F151" s="29">
        <x:v>44872</x:v>
      </x:c>
      <x:c r="G151" s="30">
        <x:f t="shared" si="61"/>
        <x:v>11</x:v>
      </x:c>
      <x:c r="H151" s="31" t="str">
        <x:v>1346</x:v>
      </x:c>
      <x:c r="I151" s="31" t="str">
        <x:v>0029</x:v>
      </x:c>
      <x:c r="J151" s="30">
        <x:f t="shared" si="62"/>
        <x:v>13</x:v>
      </x:c>
      <x:c r="K151" s="30">
        <x:f t="shared" si="63"/>
        <x:v>46</x:v>
      </x:c>
      <x:c r="L151" s="30">
        <x:f t="shared" si="64"/>
        <x:v>0</x:v>
      </x:c>
      <x:c r="M151" s="30">
        <x:f t="shared" si="65"/>
        <x:v>29</x:v>
      </x:c>
      <x:c r="N151" s="30">
        <x:f t="shared" ref="N151:N182" si="68">IF(L151&lt;J151,L151+24,L151)</x:f>
        <x:v>24</x:v>
      </x:c>
      <x:c r="O151" s="30">
        <x:f t="shared" si="66"/>
        <x:v>10.716666666666667</x:v>
      </x:c>
      <x:c r="P151" s="30" t="str" cm="1">
        <x:f t="array" ref="P151">INDEX($C$12:$N$12,G151)</x:f>
        <x:v>0.6″</x:v>
      </x:c>
      <x:c r="Q151" s="30" t="str" cm="1">
        <x:f t="array" ref="Q151">INDEX($C$11:$N$11,G151)</x:f>
        <x:v>74°F</x:v>
      </x:c>
      <x:c r="R151" s="30" cm="1">
        <x:f t="array" ref="R151">INDEX($C$13:$N$13,G151)</x:f>
        <x:v>30</x:v>
      </x:c>
      <x:c r="S151" s="30">
        <x:f t="shared" ref="S151:S182" si="69">VALUE(SUBSTITUTE(P151,"″",""))/R151</x:f>
        <x:v>0.02</x:v>
      </x:c>
      <x:c r="T151" s="30">
        <x:f t="shared" ref="T151:T182" si="70">VALUE(_xlfn.TEXTBEFORE(Q151,"°"))</x:f>
        <x:v>74</x:v>
      </x:c>
      <x:c r="U151" s="32">
        <x:f t="shared" si="51"/>
        <x:v>0.31999999999999912</x:v>
      </x:c>
      <x:c r="V151" s="31">
        <x:f t="shared" ref="V151:V201" si="71">$G$8</x:f>
        <x:v>0.02</x:v>
      </x:c>
      <x:c r="W151" s="31">
        <x:f t="shared" ref="W151:W201" si="72">$F$8</x:f>
        <x:v>90</x:v>
      </x:c>
      <x:c r="X151" s="32">
        <x:f t="shared" ref="X151:X201" si="73">$C$8</x:f>
        <x:v>0.2</x:v>
      </x:c>
      <x:c r="Y151" s="30">
        <x:f t="shared" ref="Y151:Y182" si="74">IF(U151&gt;X151,1,IF(U151&lt;X151/2,0,(U151/X151)^2))</x:f>
        <x:v>1</x:v>
      </x:c>
      <x:c r="Z151" s="33">
        <x:f t="shared" ref="Z151:Z201" si="75">1-((T151-W151)/50)^2</x:f>
        <x:v>0.89759999999999995</x:v>
      </x:c>
      <x:c r="AA151" s="31">
        <x:f t="shared" ref="AA151:AA182" si="76">AE150</x:f>
        <x:v>24.714666280000003</x:v>
      </x:c>
      <x:c r="AB151" s="32">
        <x:f t="shared" ref="AB151:AB201" si="77">AA151/$D$8</x:f>
        <x:v>0.41191110466666669</x:v>
      </x:c>
      <x:c r="AC151" s="31">
        <x:f t="shared" ref="AC151:AC201" si="78">_xlfn.XLOOKUP(AB151,$I$4:$I$8,$K$4:$K$8,,1)</x:f>
        <x:v>0.8</x:v>
      </x:c>
      <x:c r="AD151" s="30">
        <x:f t="shared" ref="AD151:AD182" si="79">V151*O151*Y151*Z151*AC151</x:f>
        <x:v>0.15390848000000001</x:v>
      </x:c>
      <x:c r="AE151" s="31">
        <x:f t="shared" si="67"/>
        <x:v>24.868574760000001</x:v>
      </x:c>
    </x:row>
    <x:row r="152" spans="2:31" x14ac:dyDescent="0.35">
      <x:c r="B152" s="27">
        <x:f t="shared" si="52"/>
        <x:v>44691</x:v>
      </x:c>
      <x:c r="C152" s="22" t="str">
        <x:f>IF($C$4="London",Assumptions!C161,Assumptions!E161)</x:f>
        <x:v>1230</x:v>
      </x:c>
      <x:c r="D152" s="22" t="str">
        <x:f>IF($C$4="London",Assumptions!D161,Assumptions!F161)</x:f>
        <x:v>0211</x:v>
      </x:c>
      <x:c r="F152" s="29">
        <x:v>44873</x:v>
      </x:c>
      <x:c r="G152" s="30">
        <x:f t="shared" si="61"/>
        <x:v>11</x:v>
      </x:c>
      <x:c r="H152" s="31" t="str">
        <x:v>1347</x:v>
      </x:c>
      <x:c r="I152" s="31" t="str">
        <x:v>0029</x:v>
      </x:c>
      <x:c r="J152" s="30">
        <x:f t="shared" si="62"/>
        <x:v>13</x:v>
      </x:c>
      <x:c r="K152" s="30">
        <x:f t="shared" si="63"/>
        <x:v>47</x:v>
      </x:c>
      <x:c r="L152" s="30">
        <x:f t="shared" si="64"/>
        <x:v>0</x:v>
      </x:c>
      <x:c r="M152" s="30">
        <x:f t="shared" si="65"/>
        <x:v>29</x:v>
      </x:c>
      <x:c r="N152" s="30">
        <x:f t="shared" si="68"/>
        <x:v>24</x:v>
      </x:c>
      <x:c r="O152" s="30">
        <x:f t="shared" si="66"/>
        <x:v>10.7</x:v>
      </x:c>
      <x:c r="P152" s="30" t="str" cm="1">
        <x:f t="array" ref="P152">INDEX($C$12:$N$12,G152)</x:f>
        <x:v>0.6″</x:v>
      </x:c>
      <x:c r="Q152" s="30" t="str" cm="1">
        <x:f t="array" ref="Q152">INDEX($C$11:$N$11,G152)</x:f>
        <x:v>74°F</x:v>
      </x:c>
      <x:c r="R152" s="30" cm="1">
        <x:f t="array" ref="R152">INDEX($C$13:$N$13,G152)</x:f>
        <x:v>30</x:v>
      </x:c>
      <x:c r="S152" s="30">
        <x:f t="shared" si="69"/>
        <x:v>0.02</x:v>
      </x:c>
      <x:c r="T152" s="30">
        <x:f t="shared" si="70"/>
        <x:v>74</x:v>
      </x:c>
      <x:c r="U152" s="32">
        <x:f t="shared" ref="U152:U201" si="80">MAX(MIN(U151+S152-$C$20,1),0)</x:f>
        <x:v>0.29999999999999916</x:v>
      </x:c>
      <x:c r="V152" s="31">
        <x:f t="shared" si="71"/>
        <x:v>0.02</x:v>
      </x:c>
      <x:c r="W152" s="31">
        <x:f t="shared" si="72"/>
        <x:v>90</x:v>
      </x:c>
      <x:c r="X152" s="32">
        <x:f t="shared" si="73"/>
        <x:v>0.2</x:v>
      </x:c>
      <x:c r="Y152" s="30">
        <x:f t="shared" si="74"/>
        <x:v>1</x:v>
      </x:c>
      <x:c r="Z152" s="33">
        <x:f t="shared" si="75"/>
        <x:v>0.89759999999999995</x:v>
      </x:c>
      <x:c r="AA152" s="31">
        <x:f t="shared" si="76"/>
        <x:v>24.868574760000001</x:v>
      </x:c>
      <x:c r="AB152" s="32">
        <x:f t="shared" si="77"/>
        <x:v>0.41447624600000005</x:v>
      </x:c>
      <x:c r="AC152" s="31">
        <x:f t="shared" si="78"/>
        <x:v>0.8</x:v>
      </x:c>
      <x:c r="AD152" s="30">
        <x:f t="shared" si="79"/>
        <x:v>0.15366911999999999</x:v>
      </x:c>
      <x:c r="AE152" s="31">
        <x:f t="shared" si="67"/>
        <x:v>25.022243880000001</x:v>
      </x:c>
    </x:row>
    <x:row r="153" spans="2:31" x14ac:dyDescent="0.35">
      <x:c r="B153" s="27">
        <x:f t="shared" ref="B153:B216" si="81">B152+1</x:f>
        <x:v>44692</x:v>
      </x:c>
      <x:c r="C153" s="22" t="str">
        <x:f>IF($C$4="London",Assumptions!C162,Assumptions!E162)</x:f>
        <x:v>1229</x:v>
      </x:c>
      <x:c r="D153" s="22" t="str">
        <x:f>IF($C$4="London",Assumptions!D162,Assumptions!F162)</x:f>
        <x:v>0211</x:v>
      </x:c>
      <x:c r="F153" s="29">
        <x:v>44874</x:v>
      </x:c>
      <x:c r="G153" s="30">
        <x:f t="shared" si="61"/>
        <x:v>11</x:v>
      </x:c>
      <x:c r="H153" s="31" t="str">
        <x:v>1348</x:v>
      </x:c>
      <x:c r="I153" s="31" t="str">
        <x:v>0028</x:v>
      </x:c>
      <x:c r="J153" s="30">
        <x:f t="shared" si="62"/>
        <x:v>13</x:v>
      </x:c>
      <x:c r="K153" s="30">
        <x:f t="shared" si="63"/>
        <x:v>48</x:v>
      </x:c>
      <x:c r="L153" s="30">
        <x:f t="shared" si="64"/>
        <x:v>0</x:v>
      </x:c>
      <x:c r="M153" s="30">
        <x:f t="shared" si="65"/>
        <x:v>28</x:v>
      </x:c>
      <x:c r="N153" s="30">
        <x:f t="shared" si="68"/>
        <x:v>24</x:v>
      </x:c>
      <x:c r="O153" s="30">
        <x:f t="shared" si="66"/>
        <x:v>10.666666666666666</x:v>
      </x:c>
      <x:c r="P153" s="30" t="str" cm="1">
        <x:f t="array" ref="P153">INDEX($C$12:$N$12,G153)</x:f>
        <x:v>0.6″</x:v>
      </x:c>
      <x:c r="Q153" s="30" t="str" cm="1">
        <x:f t="array" ref="Q153">INDEX($C$11:$N$11,G153)</x:f>
        <x:v>74°F</x:v>
      </x:c>
      <x:c r="R153" s="30" cm="1">
        <x:f t="array" ref="R153">INDEX($C$13:$N$13,G153)</x:f>
        <x:v>30</x:v>
      </x:c>
      <x:c r="S153" s="30">
        <x:f t="shared" si="69"/>
        <x:v>0.02</x:v>
      </x:c>
      <x:c r="T153" s="30">
        <x:f t="shared" si="70"/>
        <x:v>74</x:v>
      </x:c>
      <x:c r="U153" s="32">
        <x:f t="shared" si="80"/>
        <x:v>0.27999999999999919</x:v>
      </x:c>
      <x:c r="V153" s="31">
        <x:f t="shared" si="71"/>
        <x:v>0.02</x:v>
      </x:c>
      <x:c r="W153" s="31">
        <x:f t="shared" si="72"/>
        <x:v>90</x:v>
      </x:c>
      <x:c r="X153" s="32">
        <x:f t="shared" si="73"/>
        <x:v>0.2</x:v>
      </x:c>
      <x:c r="Y153" s="30">
        <x:f t="shared" si="74"/>
        <x:v>1</x:v>
      </x:c>
      <x:c r="Z153" s="33">
        <x:f t="shared" si="75"/>
        <x:v>0.89759999999999995</x:v>
      </x:c>
      <x:c r="AA153" s="31">
        <x:f t="shared" si="76"/>
        <x:v>25.022243880000001</x:v>
      </x:c>
      <x:c r="AB153" s="32">
        <x:f t="shared" si="77"/>
        <x:v>0.417037398</x:v>
      </x:c>
      <x:c r="AC153" s="31">
        <x:f t="shared" si="78"/>
        <x:v>0.8</x:v>
      </x:c>
      <x:c r="AD153" s="30">
        <x:f t="shared" si="79"/>
        <x:v>0.15319039999999998</x:v>
      </x:c>
      <x:c r="AE153" s="31">
        <x:f t="shared" si="67"/>
        <x:v>25.175434280000001</x:v>
      </x:c>
    </x:row>
    <x:row r="154" spans="2:31" x14ac:dyDescent="0.35">
      <x:c r="B154" s="27">
        <x:f t="shared" si="81"/>
        <x:v>44693</x:v>
      </x:c>
      <x:c r="C154" s="22" t="str">
        <x:f>IF($C$4="London",Assumptions!C163,Assumptions!E163)</x:f>
        <x:v>1228</x:v>
      </x:c>
      <x:c r="D154" s="22" t="str">
        <x:f>IF($C$4="London",Assumptions!D163,Assumptions!F163)</x:f>
        <x:v>0212</x:v>
      </x:c>
      <x:c r="F154" s="29">
        <x:v>44875</x:v>
      </x:c>
      <x:c r="G154" s="30">
        <x:f t="shared" si="61"/>
        <x:v>11</x:v>
      </x:c>
      <x:c r="H154" s="31" t="str">
        <x:v>1349</x:v>
      </x:c>
      <x:c r="I154" s="31" t="str">
        <x:v>0027</x:v>
      </x:c>
      <x:c r="J154" s="30">
        <x:f t="shared" si="62"/>
        <x:v>13</x:v>
      </x:c>
      <x:c r="K154" s="30">
        <x:f t="shared" si="63"/>
        <x:v>49</x:v>
      </x:c>
      <x:c r="L154" s="30">
        <x:f t="shared" si="64"/>
        <x:v>0</x:v>
      </x:c>
      <x:c r="M154" s="30">
        <x:f t="shared" si="65"/>
        <x:v>27</x:v>
      </x:c>
      <x:c r="N154" s="30">
        <x:f t="shared" si="68"/>
        <x:v>24</x:v>
      </x:c>
      <x:c r="O154" s="30">
        <x:f t="shared" si="66"/>
        <x:v>10.633333333333333</x:v>
      </x:c>
      <x:c r="P154" s="30" t="str" cm="1">
        <x:f t="array" ref="P154">INDEX($C$12:$N$12,G154)</x:f>
        <x:v>0.6″</x:v>
      </x:c>
      <x:c r="Q154" s="30" t="str" cm="1">
        <x:f t="array" ref="Q154">INDEX($C$11:$N$11,G154)</x:f>
        <x:v>74°F</x:v>
      </x:c>
      <x:c r="R154" s="30" cm="1">
        <x:f t="array" ref="R154">INDEX($C$13:$N$13,G154)</x:f>
        <x:v>30</x:v>
      </x:c>
      <x:c r="S154" s="30">
        <x:f t="shared" si="69"/>
        <x:v>0.02</x:v>
      </x:c>
      <x:c r="T154" s="30">
        <x:f t="shared" si="70"/>
        <x:v>74</x:v>
      </x:c>
      <x:c r="U154" s="32">
        <x:f t="shared" si="80"/>
        <x:v>0.25999999999999923</x:v>
      </x:c>
      <x:c r="V154" s="31">
        <x:f t="shared" si="71"/>
        <x:v>0.02</x:v>
      </x:c>
      <x:c r="W154" s="31">
        <x:f t="shared" si="72"/>
        <x:v>90</x:v>
      </x:c>
      <x:c r="X154" s="32">
        <x:f t="shared" si="73"/>
        <x:v>0.2</x:v>
      </x:c>
      <x:c r="Y154" s="30">
        <x:f t="shared" si="74"/>
        <x:v>1</x:v>
      </x:c>
      <x:c r="Z154" s="33">
        <x:f t="shared" si="75"/>
        <x:v>0.89759999999999995</x:v>
      </x:c>
      <x:c r="AA154" s="31">
        <x:f t="shared" si="76"/>
        <x:v>25.175434280000001</x:v>
      </x:c>
      <x:c r="AB154" s="32">
        <x:f t="shared" si="77"/>
        <x:v>0.41959057133333333</x:v>
      </x:c>
      <x:c r="AC154" s="31">
        <x:f t="shared" si="78"/>
        <x:v>0.8</x:v>
      </x:c>
      <x:c r="AD154" s="30">
        <x:f t="shared" si="79"/>
        <x:v>0.15271168000000002</x:v>
      </x:c>
      <x:c r="AE154" s="31">
        <x:f t="shared" si="67"/>
        <x:v>25.328145960000001</x:v>
      </x:c>
    </x:row>
    <x:row r="155" spans="2:31" x14ac:dyDescent="0.35">
      <x:c r="B155" s="27">
        <x:f t="shared" si="81"/>
        <x:v>44694</x:v>
      </x:c>
      <x:c r="C155" s="22" t="str">
        <x:f>IF($C$4="London",Assumptions!C164,Assumptions!E164)</x:f>
        <x:v>1227</x:v>
      </x:c>
      <x:c r="D155" s="22" t="str">
        <x:f>IF($C$4="London",Assumptions!D164,Assumptions!F164)</x:f>
        <x:v>0213</x:v>
      </x:c>
      <x:c r="F155" s="29">
        <x:v>44876</x:v>
      </x:c>
      <x:c r="G155" s="30">
        <x:f t="shared" si="61"/>
        <x:v>11</x:v>
      </x:c>
      <x:c r="H155" s="31" t="str">
        <x:v>1350</x:v>
      </x:c>
      <x:c r="I155" s="31" t="str">
        <x:v>0027</x:v>
      </x:c>
      <x:c r="J155" s="30">
        <x:f t="shared" si="62"/>
        <x:v>13</x:v>
      </x:c>
      <x:c r="K155" s="30">
        <x:f t="shared" si="63"/>
        <x:v>50</x:v>
      </x:c>
      <x:c r="L155" s="30">
        <x:f t="shared" si="64"/>
        <x:v>0</x:v>
      </x:c>
      <x:c r="M155" s="30">
        <x:f t="shared" si="65"/>
        <x:v>27</x:v>
      </x:c>
      <x:c r="N155" s="30">
        <x:f t="shared" si="68"/>
        <x:v>24</x:v>
      </x:c>
      <x:c r="O155" s="30">
        <x:f t="shared" si="66"/>
        <x:v>10.616666666666667</x:v>
      </x:c>
      <x:c r="P155" s="30" t="str" cm="1">
        <x:f t="array" ref="P155">INDEX($C$12:$N$12,G155)</x:f>
        <x:v>0.6″</x:v>
      </x:c>
      <x:c r="Q155" s="30" t="str" cm="1">
        <x:f t="array" ref="Q155">INDEX($C$11:$N$11,G155)</x:f>
        <x:v>74°F</x:v>
      </x:c>
      <x:c r="R155" s="30" cm="1">
        <x:f t="array" ref="R155">INDEX($C$13:$N$13,G155)</x:f>
        <x:v>30</x:v>
      </x:c>
      <x:c r="S155" s="30">
        <x:f t="shared" si="69"/>
        <x:v>0.02</x:v>
      </x:c>
      <x:c r="T155" s="30">
        <x:f t="shared" si="70"/>
        <x:v>74</x:v>
      </x:c>
      <x:c r="U155" s="32">
        <x:f t="shared" si="80"/>
        <x:v>0.23999999999999924</x:v>
      </x:c>
      <x:c r="V155" s="31">
        <x:f t="shared" si="71"/>
        <x:v>0.02</x:v>
      </x:c>
      <x:c r="W155" s="31">
        <x:f t="shared" si="72"/>
        <x:v>90</x:v>
      </x:c>
      <x:c r="X155" s="32">
        <x:f t="shared" si="73"/>
        <x:v>0.2</x:v>
      </x:c>
      <x:c r="Y155" s="30">
        <x:f t="shared" si="74"/>
        <x:v>1</x:v>
      </x:c>
      <x:c r="Z155" s="33">
        <x:f t="shared" si="75"/>
        <x:v>0.89759999999999995</x:v>
      </x:c>
      <x:c r="AA155" s="31">
        <x:f t="shared" si="76"/>
        <x:v>25.328145960000001</x:v>
      </x:c>
      <x:c r="AB155" s="32">
        <x:f t="shared" si="77"/>
        <x:v>0.42213576600000002</x:v>
      </x:c>
      <x:c r="AC155" s="31">
        <x:f t="shared" si="78"/>
        <x:v>0.8</x:v>
      </x:c>
      <x:c r="AD155" s="30">
        <x:f t="shared" si="79"/>
        <x:v>0.15247231999999999</x:v>
      </x:c>
      <x:c r="AE155" s="31">
        <x:f t="shared" si="67"/>
        <x:v>25.480618280000002</x:v>
      </x:c>
    </x:row>
    <x:row r="156" spans="2:31" x14ac:dyDescent="0.35">
      <x:c r="B156" s="27">
        <x:f t="shared" si="81"/>
        <x:v>44695</x:v>
      </x:c>
      <x:c r="C156" s="22" t="str">
        <x:f>IF($C$4="London",Assumptions!C165,Assumptions!E165)</x:f>
        <x:v>1227</x:v>
      </x:c>
      <x:c r="D156" s="22" t="str">
        <x:f>IF($C$4="London",Assumptions!D165,Assumptions!F165)</x:f>
        <x:v>0213</x:v>
      </x:c>
      <x:c r="F156" s="29">
        <x:v>44877</x:v>
      </x:c>
      <x:c r="G156" s="30">
        <x:f t="shared" si="61"/>
        <x:v>11</x:v>
      </x:c>
      <x:c r="H156" s="31" t="str">
        <x:v>1350</x:v>
      </x:c>
      <x:c r="I156" s="31" t="str">
        <x:v>0026</x:v>
      </x:c>
      <x:c r="J156" s="30">
        <x:f t="shared" si="62"/>
        <x:v>13</x:v>
      </x:c>
      <x:c r="K156" s="30">
        <x:f t="shared" si="63"/>
        <x:v>50</x:v>
      </x:c>
      <x:c r="L156" s="30">
        <x:f t="shared" si="64"/>
        <x:v>0</x:v>
      </x:c>
      <x:c r="M156" s="30">
        <x:f t="shared" si="65"/>
        <x:v>26</x:v>
      </x:c>
      <x:c r="N156" s="30">
        <x:f t="shared" si="68"/>
        <x:v>24</x:v>
      </x:c>
      <x:c r="O156" s="30">
        <x:f t="shared" si="66"/>
        <x:v>10.6</x:v>
      </x:c>
      <x:c r="P156" s="30" t="str" cm="1">
        <x:f t="array" ref="P156">INDEX($C$12:$N$12,G156)</x:f>
        <x:v>0.6″</x:v>
      </x:c>
      <x:c r="Q156" s="30" t="str" cm="1">
        <x:f t="array" ref="Q156">INDEX($C$11:$N$11,G156)</x:f>
        <x:v>74°F</x:v>
      </x:c>
      <x:c r="R156" s="30" cm="1">
        <x:f t="array" ref="R156">INDEX($C$13:$N$13,G156)</x:f>
        <x:v>30</x:v>
      </x:c>
      <x:c r="S156" s="30">
        <x:f t="shared" si="69"/>
        <x:v>0.02</x:v>
      </x:c>
      <x:c r="T156" s="30">
        <x:f t="shared" si="70"/>
        <x:v>74</x:v>
      </x:c>
      <x:c r="U156" s="32">
        <x:f t="shared" si="80"/>
        <x:v>0.21999999999999922</x:v>
      </x:c>
      <x:c r="V156" s="31">
        <x:f t="shared" si="71"/>
        <x:v>0.02</x:v>
      </x:c>
      <x:c r="W156" s="31">
        <x:f t="shared" si="72"/>
        <x:v>90</x:v>
      </x:c>
      <x:c r="X156" s="32">
        <x:f t="shared" si="73"/>
        <x:v>0.2</x:v>
      </x:c>
      <x:c r="Y156" s="30">
        <x:f t="shared" si="74"/>
        <x:v>1</x:v>
      </x:c>
      <x:c r="Z156" s="33">
        <x:f t="shared" si="75"/>
        <x:v>0.89759999999999995</x:v>
      </x:c>
      <x:c r="AA156" s="31">
        <x:f t="shared" si="76"/>
        <x:v>25.480618280000002</x:v>
      </x:c>
      <x:c r="AB156" s="32">
        <x:f t="shared" si="77"/>
        <x:v>0.42467697133333338</x:v>
      </x:c>
      <x:c r="AC156" s="31">
        <x:f t="shared" si="78"/>
        <x:v>0.8</x:v>
      </x:c>
      <x:c r="AD156" s="30">
        <x:f t="shared" si="79"/>
        <x:v>0.15223296</x:v>
      </x:c>
      <x:c r="AE156" s="31">
        <x:f t="shared" si="67"/>
        <x:v>25.632851240000001</x:v>
      </x:c>
    </x:row>
    <x:row r="157" spans="2:31" x14ac:dyDescent="0.35">
      <x:c r="B157" s="27">
        <x:f t="shared" si="81"/>
        <x:v>44696</x:v>
      </x:c>
      <x:c r="C157" s="22" t="str">
        <x:f>IF($C$4="London",Assumptions!C166,Assumptions!E166)</x:f>
        <x:v>1226</x:v>
      </x:c>
      <x:c r="D157" s="22" t="str">
        <x:f>IF($C$4="London",Assumptions!D166,Assumptions!F166)</x:f>
        <x:v>0214</x:v>
      </x:c>
      <x:c r="F157" s="29">
        <x:v>44878</x:v>
      </x:c>
      <x:c r="G157" s="30">
        <x:f t="shared" si="61"/>
        <x:v>11</x:v>
      </x:c>
      <x:c r="H157" s="31" t="str">
        <x:v>1351</x:v>
      </x:c>
      <x:c r="I157" s="31" t="str">
        <x:v>0025</x:v>
      </x:c>
      <x:c r="J157" s="30">
        <x:f t="shared" si="62"/>
        <x:v>13</x:v>
      </x:c>
      <x:c r="K157" s="30">
        <x:f t="shared" si="63"/>
        <x:v>51</x:v>
      </x:c>
      <x:c r="L157" s="30">
        <x:f t="shared" si="64"/>
        <x:v>0</x:v>
      </x:c>
      <x:c r="M157" s="30">
        <x:f t="shared" si="65"/>
        <x:v>25</x:v>
      </x:c>
      <x:c r="N157" s="30">
        <x:f t="shared" si="68"/>
        <x:v>24</x:v>
      </x:c>
      <x:c r="O157" s="30">
        <x:f t="shared" si="66"/>
        <x:v>10.566666666666666</x:v>
      </x:c>
      <x:c r="P157" s="30" t="str" cm="1">
        <x:f t="array" ref="P157">INDEX($C$12:$N$12,G157)</x:f>
        <x:v>0.6″</x:v>
      </x:c>
      <x:c r="Q157" s="30" t="str" cm="1">
        <x:f t="array" ref="Q157">INDEX($C$11:$N$11,G157)</x:f>
        <x:v>74°F</x:v>
      </x:c>
      <x:c r="R157" s="30" cm="1">
        <x:f t="array" ref="R157">INDEX($C$13:$N$13,G157)</x:f>
        <x:v>30</x:v>
      </x:c>
      <x:c r="S157" s="30">
        <x:f t="shared" si="69"/>
        <x:v>0.02</x:v>
      </x:c>
      <x:c r="T157" s="30">
        <x:f t="shared" si="70"/>
        <x:v>74</x:v>
      </x:c>
      <x:c r="U157" s="32">
        <x:f t="shared" si="80"/>
        <x:v>0.19999999999999921</x:v>
      </x:c>
      <x:c r="V157" s="31">
        <x:f t="shared" si="71"/>
        <x:v>0.02</x:v>
      </x:c>
      <x:c r="W157" s="31">
        <x:f t="shared" si="72"/>
        <x:v>90</x:v>
      </x:c>
      <x:c r="X157" s="32">
        <x:f t="shared" si="73"/>
        <x:v>0.2</x:v>
      </x:c>
      <x:c r="Y157" s="30">
        <x:f t="shared" si="74"/>
        <x:v>0.99999999999999201</x:v>
      </x:c>
      <x:c r="Z157" s="33">
        <x:f t="shared" si="75"/>
        <x:v>0.89759999999999995</x:v>
      </x:c>
      <x:c r="AA157" s="31">
        <x:f t="shared" si="76"/>
        <x:v>25.632851240000001</x:v>
      </x:c>
      <x:c r="AB157" s="32">
        <x:f t="shared" si="77"/>
        <x:v>0.42721418733333333</x:v>
      </x:c>
      <x:c r="AC157" s="31">
        <x:f t="shared" si="78"/>
        <x:v>0.8</x:v>
      </x:c>
      <x:c r="AD157" s="30">
        <x:f t="shared" si="79"/>
        <x:v>0.15175423999999879</x:v>
      </x:c>
      <x:c r="AE157" s="31">
        <x:f t="shared" si="67"/>
        <x:v>25.78460548</x:v>
      </x:c>
    </x:row>
    <x:row r="158" spans="2:31" x14ac:dyDescent="0.35">
      <x:c r="B158" s="27">
        <x:f t="shared" si="81"/>
        <x:v>44697</x:v>
      </x:c>
      <x:c r="C158" s="22" t="str">
        <x:f>IF($C$4="London",Assumptions!C167,Assumptions!E167)</x:f>
        <x:v>1225</x:v>
      </x:c>
      <x:c r="D158" s="22" t="str">
        <x:f>IF($C$4="London",Assumptions!D167,Assumptions!F167)</x:f>
        <x:v>0215</x:v>
      </x:c>
      <x:c r="F158" s="29">
        <x:v>44879</x:v>
      </x:c>
      <x:c r="G158" s="30">
        <x:f t="shared" si="61"/>
        <x:v>11</x:v>
      </x:c>
      <x:c r="H158" s="31" t="str">
        <x:v>1352</x:v>
      </x:c>
      <x:c r="I158" s="31" t="str">
        <x:v>0025</x:v>
      </x:c>
      <x:c r="J158" s="30">
        <x:f t="shared" si="62"/>
        <x:v>13</x:v>
      </x:c>
      <x:c r="K158" s="30">
        <x:f t="shared" si="63"/>
        <x:v>52</x:v>
      </x:c>
      <x:c r="L158" s="30">
        <x:f t="shared" si="64"/>
        <x:v>0</x:v>
      </x:c>
      <x:c r="M158" s="30">
        <x:f t="shared" si="65"/>
        <x:v>25</x:v>
      </x:c>
      <x:c r="N158" s="30">
        <x:f t="shared" si="68"/>
        <x:v>24</x:v>
      </x:c>
      <x:c r="O158" s="30">
        <x:f t="shared" si="66"/>
        <x:v>10.55</x:v>
      </x:c>
      <x:c r="P158" s="30" t="str" cm="1">
        <x:f t="array" ref="P158">INDEX($C$12:$N$12,G158)</x:f>
        <x:v>0.6″</x:v>
      </x:c>
      <x:c r="Q158" s="30" t="str" cm="1">
        <x:f t="array" ref="Q158">INDEX($C$11:$N$11,G158)</x:f>
        <x:v>74°F</x:v>
      </x:c>
      <x:c r="R158" s="30" cm="1">
        <x:f t="array" ref="R158">INDEX($C$13:$N$13,G158)</x:f>
        <x:v>30</x:v>
      </x:c>
      <x:c r="S158" s="30">
        <x:f t="shared" si="69"/>
        <x:v>0.02</x:v>
      </x:c>
      <x:c r="T158" s="30">
        <x:f t="shared" si="70"/>
        <x:v>74</x:v>
      </x:c>
      <x:c r="U158" s="32">
        <x:f t="shared" si="80"/>
        <x:v>0.17999999999999919</x:v>
      </x:c>
      <x:c r="V158" s="31">
        <x:f t="shared" si="71"/>
        <x:v>0.02</x:v>
      </x:c>
      <x:c r="W158" s="31">
        <x:f t="shared" si="72"/>
        <x:v>90</x:v>
      </x:c>
      <x:c r="X158" s="32">
        <x:f t="shared" si="73"/>
        <x:v>0.2</x:v>
      </x:c>
      <x:c r="Y158" s="30">
        <x:f t="shared" si="74"/>
        <x:v>0.80999999999999261</x:v>
      </x:c>
      <x:c r="Z158" s="33">
        <x:f t="shared" si="75"/>
        <x:v>0.89759999999999995</x:v>
      </x:c>
      <x:c r="AA158" s="31">
        <x:f t="shared" si="76"/>
        <x:v>25.78460548</x:v>
      </x:c>
      <x:c r="AB158" s="32">
        <x:f t="shared" si="77"/>
        <x:v>0.42974342466666665</x:v>
      </x:c>
      <x:c r="AC158" s="31">
        <x:f t="shared" si="78"/>
        <x:v>0.8</x:v>
      </x:c>
      <x:c r="AD158" s="30">
        <x:f t="shared" si="79"/>
        <x:v>0.1227270527999989</x:v>
      </x:c>
      <x:c r="AE158" s="31">
        <x:f t="shared" si="67"/>
        <x:v>25.907332532799998</x:v>
      </x:c>
    </x:row>
    <x:row r="159" spans="2:31" x14ac:dyDescent="0.35">
      <x:c r="B159" s="27">
        <x:f t="shared" si="81"/>
        <x:v>44698</x:v>
      </x:c>
      <x:c r="C159" s="22" t="str">
        <x:f>IF($C$4="London",Assumptions!C168,Assumptions!E168)</x:f>
        <x:v>1225</x:v>
      </x:c>
      <x:c r="D159" s="22" t="str">
        <x:f>IF($C$4="London",Assumptions!D168,Assumptions!F168)</x:f>
        <x:v>0216</x:v>
      </x:c>
      <x:c r="F159" s="29">
        <x:v>44880</x:v>
      </x:c>
      <x:c r="G159" s="30">
        <x:f t="shared" si="61"/>
        <x:v>11</x:v>
      </x:c>
      <x:c r="H159" s="31" t="str">
        <x:v>1353</x:v>
      </x:c>
      <x:c r="I159" s="31" t="str">
        <x:v>0024</x:v>
      </x:c>
      <x:c r="J159" s="30">
        <x:f t="shared" si="62"/>
        <x:v>13</x:v>
      </x:c>
      <x:c r="K159" s="30">
        <x:f t="shared" si="63"/>
        <x:v>53</x:v>
      </x:c>
      <x:c r="L159" s="30">
        <x:f t="shared" si="64"/>
        <x:v>0</x:v>
      </x:c>
      <x:c r="M159" s="30">
        <x:f t="shared" si="65"/>
        <x:v>24</x:v>
      </x:c>
      <x:c r="N159" s="30">
        <x:f t="shared" si="68"/>
        <x:v>24</x:v>
      </x:c>
      <x:c r="O159" s="30">
        <x:f t="shared" si="66"/>
        <x:v>10.516666666666667</x:v>
      </x:c>
      <x:c r="P159" s="30" t="str" cm="1">
        <x:f t="array" ref="P159">INDEX($C$12:$N$12,G159)</x:f>
        <x:v>0.6″</x:v>
      </x:c>
      <x:c r="Q159" s="30" t="str" cm="1">
        <x:f t="array" ref="Q159">INDEX($C$11:$N$11,G159)</x:f>
        <x:v>74°F</x:v>
      </x:c>
      <x:c r="R159" s="30" cm="1">
        <x:f t="array" ref="R159">INDEX($C$13:$N$13,G159)</x:f>
        <x:v>30</x:v>
      </x:c>
      <x:c r="S159" s="30">
        <x:f t="shared" si="69"/>
        <x:v>0.02</x:v>
      </x:c>
      <x:c r="T159" s="30">
        <x:f t="shared" si="70"/>
        <x:v>74</x:v>
      </x:c>
      <x:c r="U159" s="32">
        <x:f t="shared" si="80"/>
        <x:v>0.15999999999999917</x:v>
      </x:c>
      <x:c r="V159" s="31">
        <x:f t="shared" si="71"/>
        <x:v>0.02</x:v>
      </x:c>
      <x:c r="W159" s="31">
        <x:f t="shared" si="72"/>
        <x:v>90</x:v>
      </x:c>
      <x:c r="X159" s="32">
        <x:f t="shared" si="73"/>
        <x:v>0.2</x:v>
      </x:c>
      <x:c r="Y159" s="30">
        <x:f t="shared" si="74"/>
        <x:v>0.63999999999999335</x:v>
      </x:c>
      <x:c r="Z159" s="33">
        <x:f t="shared" si="75"/>
        <x:v>0.89759999999999995</x:v>
      </x:c>
      <x:c r="AA159" s="31">
        <x:f t="shared" si="76"/>
        <x:v>25.907332532799998</x:v>
      </x:c>
      <x:c r="AB159" s="32">
        <x:f t="shared" si="77"/>
        <x:v>0.43178887554666662</x:v>
      </x:c>
      <x:c r="AC159" s="31">
        <x:f t="shared" si="78"/>
        <x:v>0.8</x:v>
      </x:c>
      <x:c r="AD159" s="30">
        <x:f t="shared" si="79"/>
        <x:v>9.6663142399999014E-2</x:v>
      </x:c>
      <x:c r="AE159" s="31">
        <x:f t="shared" si="67"/>
        <x:v>26.003995675199999</x:v>
      </x:c>
    </x:row>
    <x:row r="160" spans="2:31" x14ac:dyDescent="0.35">
      <x:c r="B160" s="27">
        <x:f t="shared" si="81"/>
        <x:v>44699</x:v>
      </x:c>
      <x:c r="C160" s="22" t="str">
        <x:f>IF($C$4="London",Assumptions!C169,Assumptions!E169)</x:f>
        <x:v>1224</x:v>
      </x:c>
      <x:c r="D160" s="22" t="str">
        <x:f>IF($C$4="London",Assumptions!D169,Assumptions!F169)</x:f>
        <x:v>0216</x:v>
      </x:c>
      <x:c r="F160" s="29">
        <x:v>44881</x:v>
      </x:c>
      <x:c r="G160" s="30">
        <x:f t="shared" si="61"/>
        <x:v>11</x:v>
      </x:c>
      <x:c r="H160" s="31" t="str">
        <x:v>1354</x:v>
      </x:c>
      <x:c r="I160" s="31" t="str">
        <x:v>0024</x:v>
      </x:c>
      <x:c r="J160" s="30">
        <x:f t="shared" si="62"/>
        <x:v>13</x:v>
      </x:c>
      <x:c r="K160" s="30">
        <x:f t="shared" si="63"/>
        <x:v>54</x:v>
      </x:c>
      <x:c r="L160" s="30">
        <x:f t="shared" si="64"/>
        <x:v>0</x:v>
      </x:c>
      <x:c r="M160" s="30">
        <x:f t="shared" si="65"/>
        <x:v>24</x:v>
      </x:c>
      <x:c r="N160" s="30">
        <x:f t="shared" si="68"/>
        <x:v>24</x:v>
      </x:c>
      <x:c r="O160" s="30">
        <x:f t="shared" si="66"/>
        <x:v>10.5</x:v>
      </x:c>
      <x:c r="P160" s="30" t="str" cm="1">
        <x:f t="array" ref="P160">INDEX($C$12:$N$12,G160)</x:f>
        <x:v>0.6″</x:v>
      </x:c>
      <x:c r="Q160" s="30" t="str" cm="1">
        <x:f t="array" ref="Q160">INDEX($C$11:$N$11,G160)</x:f>
        <x:v>74°F</x:v>
      </x:c>
      <x:c r="R160" s="30" cm="1">
        <x:f t="array" ref="R160">INDEX($C$13:$N$13,G160)</x:f>
        <x:v>30</x:v>
      </x:c>
      <x:c r="S160" s="30">
        <x:f t="shared" si="69"/>
        <x:v>0.02</x:v>
      </x:c>
      <x:c r="T160" s="30">
        <x:f t="shared" si="70"/>
        <x:v>74</x:v>
      </x:c>
      <x:c r="U160" s="32">
        <x:f t="shared" si="80"/>
        <x:v>0.13999999999999915</x:v>
      </x:c>
      <x:c r="V160" s="31">
        <x:f t="shared" si="71"/>
        <x:v>0.02</x:v>
      </x:c>
      <x:c r="W160" s="31">
        <x:f t="shared" si="72"/>
        <x:v>90</x:v>
      </x:c>
      <x:c r="X160" s="32">
        <x:f t="shared" si="73"/>
        <x:v>0.2</x:v>
      </x:c>
      <x:c r="Y160" s="30">
        <x:f t="shared" si="74"/>
        <x:v>0.48999999999999405</x:v>
      </x:c>
      <x:c r="Z160" s="33">
        <x:f t="shared" si="75"/>
        <x:v>0.89759999999999995</x:v>
      </x:c>
      <x:c r="AA160" s="31">
        <x:f t="shared" si="76"/>
        <x:v>26.003995675199999</x:v>
      </x:c>
      <x:c r="AB160" s="32">
        <x:f t="shared" si="77"/>
        <x:v>0.43339992791999998</x:v>
      </x:c>
      <x:c r="AC160" s="31">
        <x:f t="shared" si="78"/>
        <x:v>0.8</x:v>
      </x:c>
      <x:c r="AD160" s="30">
        <x:f t="shared" si="79"/>
        <x:v>7.3890431999999104E-2</x:v>
      </x:c>
      <x:c r="AE160" s="31">
        <x:f t="shared" si="67"/>
        <x:v>26.077886107199998</x:v>
      </x:c>
    </x:row>
    <x:row r="161" spans="2:31" x14ac:dyDescent="0.35">
      <x:c r="B161" s="27">
        <x:f t="shared" si="81"/>
        <x:v>44700</x:v>
      </x:c>
      <x:c r="C161" s="22" t="str">
        <x:f>IF($C$4="London",Assumptions!C170,Assumptions!E170)</x:f>
        <x:v>1223</x:v>
      </x:c>
      <x:c r="D161" s="22" t="str">
        <x:f>IF($C$4="London",Assumptions!D170,Assumptions!F170)</x:f>
        <x:v>0217</x:v>
      </x:c>
      <x:c r="F161" s="29">
        <x:v>44882</x:v>
      </x:c>
      <x:c r="G161" s="30">
        <x:f t="shared" si="61"/>
        <x:v>11</x:v>
      </x:c>
      <x:c r="H161" s="31" t="str">
        <x:v>1355</x:v>
      </x:c>
      <x:c r="I161" s="31" t="str">
        <x:v>0023</x:v>
      </x:c>
      <x:c r="J161" s="30">
        <x:f t="shared" si="62"/>
        <x:v>13</x:v>
      </x:c>
      <x:c r="K161" s="30">
        <x:f t="shared" si="63"/>
        <x:v>55</x:v>
      </x:c>
      <x:c r="L161" s="30">
        <x:f t="shared" si="64"/>
        <x:v>0</x:v>
      </x:c>
      <x:c r="M161" s="30">
        <x:f t="shared" si="65"/>
        <x:v>23</x:v>
      </x:c>
      <x:c r="N161" s="30">
        <x:f t="shared" si="68"/>
        <x:v>24</x:v>
      </x:c>
      <x:c r="O161" s="30">
        <x:f t="shared" si="66"/>
        <x:v>10.466666666666667</x:v>
      </x:c>
      <x:c r="P161" s="30" t="str" cm="1">
        <x:f t="array" ref="P161">INDEX($C$12:$N$12,G161)</x:f>
        <x:v>0.6″</x:v>
      </x:c>
      <x:c r="Q161" s="30" t="str" cm="1">
        <x:f t="array" ref="Q161">INDEX($C$11:$N$11,G161)</x:f>
        <x:v>74°F</x:v>
      </x:c>
      <x:c r="R161" s="30" cm="1">
        <x:f t="array" ref="R161">INDEX($C$13:$N$13,G161)</x:f>
        <x:v>30</x:v>
      </x:c>
      <x:c r="S161" s="30">
        <x:f t="shared" si="69"/>
        <x:v>0.02</x:v>
      </x:c>
      <x:c r="T161" s="30">
        <x:f t="shared" si="70"/>
        <x:v>74</x:v>
      </x:c>
      <x:c r="U161" s="32">
        <x:f t="shared" si="80"/>
        <x:v>0.11999999999999914</x:v>
      </x:c>
      <x:c r="V161" s="31">
        <x:f t="shared" si="71"/>
        <x:v>0.02</x:v>
      </x:c>
      <x:c r="W161" s="31">
        <x:f t="shared" si="72"/>
        <x:v>90</x:v>
      </x:c>
      <x:c r="X161" s="32">
        <x:f t="shared" si="73"/>
        <x:v>0.2</x:v>
      </x:c>
      <x:c r="Y161" s="30">
        <x:f t="shared" si="74"/>
        <x:v>0.35999999999999477</x:v>
      </x:c>
      <x:c r="Z161" s="33">
        <x:f t="shared" si="75"/>
        <x:v>0.89759999999999995</x:v>
      </x:c>
      <x:c r="AA161" s="31">
        <x:f t="shared" si="76"/>
        <x:v>26.077886107199998</x:v>
      </x:c>
      <x:c r="AB161" s="32">
        <x:f t="shared" si="77"/>
        <x:v>0.43463143511999996</x:v>
      </x:c>
      <x:c r="AC161" s="31">
        <x:f t="shared" si="78"/>
        <x:v>0.8</x:v>
      </x:c>
      <x:c r="AD161" s="30">
        <x:f t="shared" si="79"/>
        <x:v>5.4114508799999218E-2</x:v>
      </x:c>
      <x:c r="AE161" s="31">
        <x:f t="shared" si="67"/>
        <x:v>26.132000615999996</x:v>
      </x:c>
    </x:row>
    <x:row r="162" spans="2:31" x14ac:dyDescent="0.35">
      <x:c r="B162" s="27">
        <x:f t="shared" si="81"/>
        <x:v>44701</x:v>
      </x:c>
      <x:c r="C162" s="22" t="str">
        <x:f>IF($C$4="London",Assumptions!C171,Assumptions!E171)</x:f>
        <x:v>1223</x:v>
      </x:c>
      <x:c r="D162" s="22" t="str">
        <x:f>IF($C$4="London",Assumptions!D171,Assumptions!F171)</x:f>
        <x:v>0218</x:v>
      </x:c>
      <x:c r="F162" s="29">
        <x:v>44883</x:v>
      </x:c>
      <x:c r="G162" s="30">
        <x:f t="shared" si="61"/>
        <x:v>11</x:v>
      </x:c>
      <x:c r="H162" s="31" t="str">
        <x:v>1356</x:v>
      </x:c>
      <x:c r="I162" s="31" t="str">
        <x:v>0023</x:v>
      </x:c>
      <x:c r="J162" s="30">
        <x:f t="shared" si="62"/>
        <x:v>13</x:v>
      </x:c>
      <x:c r="K162" s="30">
        <x:f t="shared" si="63"/>
        <x:v>56</x:v>
      </x:c>
      <x:c r="L162" s="30">
        <x:f t="shared" si="64"/>
        <x:v>0</x:v>
      </x:c>
      <x:c r="M162" s="30">
        <x:f t="shared" si="65"/>
        <x:v>23</x:v>
      </x:c>
      <x:c r="N162" s="30">
        <x:f t="shared" si="68"/>
        <x:v>24</x:v>
      </x:c>
      <x:c r="O162" s="30">
        <x:f t="shared" si="66"/>
        <x:v>10.45</x:v>
      </x:c>
      <x:c r="P162" s="30" t="str" cm="1">
        <x:f t="array" ref="P162">INDEX($C$12:$N$12,G162)</x:f>
        <x:v>0.6″</x:v>
      </x:c>
      <x:c r="Q162" s="30" t="str" cm="1">
        <x:f t="array" ref="Q162">INDEX($C$11:$N$11,G162)</x:f>
        <x:v>74°F</x:v>
      </x:c>
      <x:c r="R162" s="30" cm="1">
        <x:f t="array" ref="R162">INDEX($C$13:$N$13,G162)</x:f>
        <x:v>30</x:v>
      </x:c>
      <x:c r="S162" s="30">
        <x:f t="shared" si="69"/>
        <x:v>0.02</x:v>
      </x:c>
      <x:c r="T162" s="30">
        <x:f t="shared" si="70"/>
        <x:v>74</x:v>
      </x:c>
      <x:c r="U162" s="32">
        <x:f t="shared" si="80"/>
        <x:v>9.9999999999999117E-2</x:v>
      </x:c>
      <x:c r="V162" s="31">
        <x:f t="shared" si="71"/>
        <x:v>0.02</x:v>
      </x:c>
      <x:c r="W162" s="31">
        <x:f t="shared" si="72"/>
        <x:v>90</x:v>
      </x:c>
      <x:c r="X162" s="32">
        <x:f t="shared" si="73"/>
        <x:v>0.2</x:v>
      </x:c>
      <x:c r="Y162" s="30">
        <x:f t="shared" si="74"/>
        <x:v>0</x:v>
      </x:c>
      <x:c r="Z162" s="33">
        <x:f t="shared" si="75"/>
        <x:v>0.89759999999999995</x:v>
      </x:c>
      <x:c r="AA162" s="31">
        <x:f t="shared" si="76"/>
        <x:v>26.132000615999996</x:v>
      </x:c>
      <x:c r="AB162" s="32">
        <x:f t="shared" si="77"/>
        <x:v>0.4355333435999999</x:v>
      </x:c>
      <x:c r="AC162" s="31">
        <x:f t="shared" si="78"/>
        <x:v>0.8</x:v>
      </x:c>
      <x:c r="AD162" s="30">
        <x:f t="shared" si="79"/>
        <x:v>0</x:v>
      </x:c>
      <x:c r="AE162" s="31">
        <x:f t="shared" si="67"/>
        <x:v>26.132000615999996</x:v>
      </x:c>
    </x:row>
    <x:row r="163" spans="2:31" x14ac:dyDescent="0.35">
      <x:c r="B163" s="27">
        <x:f t="shared" si="81"/>
        <x:v>44702</x:v>
      </x:c>
      <x:c r="C163" s="22" t="str">
        <x:f>IF($C$4="London",Assumptions!C172,Assumptions!E172)</x:f>
        <x:v>1222</x:v>
      </x:c>
      <x:c r="D163" s="22" t="str">
        <x:f>IF($C$4="London",Assumptions!D172,Assumptions!F172)</x:f>
        <x:v>0218</x:v>
      </x:c>
      <x:c r="F163" s="29">
        <x:v>44884</x:v>
      </x:c>
      <x:c r="G163" s="30">
        <x:f t="shared" si="61"/>
        <x:v>11</x:v>
      </x:c>
      <x:c r="H163" s="31" t="str">
        <x:v>1357</x:v>
      </x:c>
      <x:c r="I163" s="31" t="str">
        <x:v>0022</x:v>
      </x:c>
      <x:c r="J163" s="30">
        <x:f t="shared" si="62"/>
        <x:v>13</x:v>
      </x:c>
      <x:c r="K163" s="30">
        <x:f t="shared" si="63"/>
        <x:v>57</x:v>
      </x:c>
      <x:c r="L163" s="30">
        <x:f t="shared" si="64"/>
        <x:v>0</x:v>
      </x:c>
      <x:c r="M163" s="30">
        <x:f t="shared" si="65"/>
        <x:v>22</x:v>
      </x:c>
      <x:c r="N163" s="30">
        <x:f t="shared" si="68"/>
        <x:v>24</x:v>
      </x:c>
      <x:c r="O163" s="30">
        <x:f t="shared" si="66"/>
        <x:v>10.416666666666666</x:v>
      </x:c>
      <x:c r="P163" s="30" t="str" cm="1">
        <x:f t="array" ref="P163">INDEX($C$12:$N$12,G163)</x:f>
        <x:v>0.6″</x:v>
      </x:c>
      <x:c r="Q163" s="30" t="str" cm="1">
        <x:f t="array" ref="Q163">INDEX($C$11:$N$11,G163)</x:f>
        <x:v>74°F</x:v>
      </x:c>
      <x:c r="R163" s="30" cm="1">
        <x:f t="array" ref="R163">INDEX($C$13:$N$13,G163)</x:f>
        <x:v>30</x:v>
      </x:c>
      <x:c r="S163" s="30">
        <x:f t="shared" si="69"/>
        <x:v>0.02</x:v>
      </x:c>
      <x:c r="T163" s="30">
        <x:f t="shared" si="70"/>
        <x:v>74</x:v>
      </x:c>
      <x:c r="U163" s="32">
        <x:f t="shared" si="80"/>
        <x:v>7.9999999999999127E-2</x:v>
      </x:c>
      <x:c r="V163" s="31">
        <x:f t="shared" si="71"/>
        <x:v>0.02</x:v>
      </x:c>
      <x:c r="W163" s="31">
        <x:f t="shared" si="72"/>
        <x:v>90</x:v>
      </x:c>
      <x:c r="X163" s="32">
        <x:f t="shared" si="73"/>
        <x:v>0.2</x:v>
      </x:c>
      <x:c r="Y163" s="30">
        <x:f t="shared" si="74"/>
        <x:v>0</x:v>
      </x:c>
      <x:c r="Z163" s="33">
        <x:f t="shared" si="75"/>
        <x:v>0.89759999999999995</x:v>
      </x:c>
      <x:c r="AA163" s="31">
        <x:f t="shared" si="76"/>
        <x:v>26.132000615999996</x:v>
      </x:c>
      <x:c r="AB163" s="32">
        <x:f t="shared" si="77"/>
        <x:v>0.4355333435999999</x:v>
      </x:c>
      <x:c r="AC163" s="31">
        <x:f t="shared" si="78"/>
        <x:v>0.8</x:v>
      </x:c>
      <x:c r="AD163" s="30">
        <x:f t="shared" si="79"/>
        <x:v>0</x:v>
      </x:c>
      <x:c r="AE163" s="31">
        <x:f t="shared" si="67"/>
        <x:v>26.132000615999996</x:v>
      </x:c>
    </x:row>
    <x:row r="164" spans="2:31" x14ac:dyDescent="0.35">
      <x:c r="B164" s="27">
        <x:f t="shared" si="81"/>
        <x:v>44703</x:v>
      </x:c>
      <x:c r="C164" s="22" t="str">
        <x:f>IF($C$4="London",Assumptions!C173,Assumptions!E173)</x:f>
        <x:v>1222</x:v>
      </x:c>
      <x:c r="D164" s="22" t="str">
        <x:f>IF($C$4="London",Assumptions!D173,Assumptions!F173)</x:f>
        <x:v>0219</x:v>
      </x:c>
      <x:c r="F164" s="29">
        <x:v>44885</x:v>
      </x:c>
      <x:c r="G164" s="30">
        <x:f t="shared" si="61"/>
        <x:v>11</x:v>
      </x:c>
      <x:c r="H164" s="31" t="str">
        <x:v>1358</x:v>
      </x:c>
      <x:c r="I164" s="31" t="str">
        <x:v>0022</x:v>
      </x:c>
      <x:c r="J164" s="30">
        <x:f t="shared" si="62"/>
        <x:v>13</x:v>
      </x:c>
      <x:c r="K164" s="30">
        <x:f t="shared" si="63"/>
        <x:v>58</x:v>
      </x:c>
      <x:c r="L164" s="30">
        <x:f t="shared" si="64"/>
        <x:v>0</x:v>
      </x:c>
      <x:c r="M164" s="30">
        <x:f t="shared" si="65"/>
        <x:v>22</x:v>
      </x:c>
      <x:c r="N164" s="30">
        <x:f t="shared" si="68"/>
        <x:v>24</x:v>
      </x:c>
      <x:c r="O164" s="30">
        <x:f t="shared" si="66"/>
        <x:v>10.4</x:v>
      </x:c>
      <x:c r="P164" s="30" t="str" cm="1">
        <x:f t="array" ref="P164">INDEX($C$12:$N$12,G164)</x:f>
        <x:v>0.6″</x:v>
      </x:c>
      <x:c r="Q164" s="30" t="str" cm="1">
        <x:f t="array" ref="Q164">INDEX($C$11:$N$11,G164)</x:f>
        <x:v>74°F</x:v>
      </x:c>
      <x:c r="R164" s="30" cm="1">
        <x:f t="array" ref="R164">INDEX($C$13:$N$13,G164)</x:f>
        <x:v>30</x:v>
      </x:c>
      <x:c r="S164" s="30">
        <x:f t="shared" si="69"/>
        <x:v>0.02</x:v>
      </x:c>
      <x:c r="T164" s="30">
        <x:f t="shared" si="70"/>
        <x:v>74</x:v>
      </x:c>
      <x:c r="U164" s="32">
        <x:f t="shared" si="80"/>
        <x:v>5.999999999999913E-2</x:v>
      </x:c>
      <x:c r="V164" s="31">
        <x:f t="shared" si="71"/>
        <x:v>0.02</x:v>
      </x:c>
      <x:c r="W164" s="31">
        <x:f t="shared" si="72"/>
        <x:v>90</x:v>
      </x:c>
      <x:c r="X164" s="32">
        <x:f t="shared" si="73"/>
        <x:v>0.2</x:v>
      </x:c>
      <x:c r="Y164" s="30">
        <x:f t="shared" si="74"/>
        <x:v>0</x:v>
      </x:c>
      <x:c r="Z164" s="33">
        <x:f t="shared" si="75"/>
        <x:v>0.89759999999999995</x:v>
      </x:c>
      <x:c r="AA164" s="31">
        <x:f t="shared" si="76"/>
        <x:v>26.132000615999996</x:v>
      </x:c>
      <x:c r="AB164" s="32">
        <x:f t="shared" si="77"/>
        <x:v>0.4355333435999999</x:v>
      </x:c>
      <x:c r="AC164" s="31">
        <x:f t="shared" si="78"/>
        <x:v>0.8</x:v>
      </x:c>
      <x:c r="AD164" s="30">
        <x:f t="shared" si="79"/>
        <x:v>0</x:v>
      </x:c>
      <x:c r="AE164" s="31">
        <x:f t="shared" si="67"/>
        <x:v>26.132000615999996</x:v>
      </x:c>
    </x:row>
    <x:row r="165" spans="2:31" x14ac:dyDescent="0.35">
      <x:c r="B165" s="27">
        <x:f t="shared" si="81"/>
        <x:v>44704</x:v>
      </x:c>
      <x:c r="C165" s="22" t="str">
        <x:f>IF($C$4="London",Assumptions!C174,Assumptions!E174)</x:f>
        <x:v>1221</x:v>
      </x:c>
      <x:c r="D165" s="22" t="str">
        <x:f>IF($C$4="London",Assumptions!D174,Assumptions!F174)</x:f>
        <x:v>0220</x:v>
      </x:c>
      <x:c r="F165" s="29">
        <x:v>44886</x:v>
      </x:c>
      <x:c r="G165" s="30">
        <x:f t="shared" si="61"/>
        <x:v>11</x:v>
      </x:c>
      <x:c r="H165" s="31" t="str">
        <x:v>1358</x:v>
      </x:c>
      <x:c r="I165" s="31" t="str">
        <x:v>0021</x:v>
      </x:c>
      <x:c r="J165" s="30">
        <x:f t="shared" si="62"/>
        <x:v>13</x:v>
      </x:c>
      <x:c r="K165" s="30">
        <x:f t="shared" si="63"/>
        <x:v>58</x:v>
      </x:c>
      <x:c r="L165" s="30">
        <x:f t="shared" si="64"/>
        <x:v>0</x:v>
      </x:c>
      <x:c r="M165" s="30">
        <x:f t="shared" si="65"/>
        <x:v>21</x:v>
      </x:c>
      <x:c r="N165" s="30">
        <x:f t="shared" si="68"/>
        <x:v>24</x:v>
      </x:c>
      <x:c r="O165" s="30">
        <x:f t="shared" si="66"/>
        <x:v>10.383333333333333</x:v>
      </x:c>
      <x:c r="P165" s="30" t="str" cm="1">
        <x:f t="array" ref="P165">INDEX($C$12:$N$12,G165)</x:f>
        <x:v>0.6″</x:v>
      </x:c>
      <x:c r="Q165" s="30" t="str" cm="1">
        <x:f t="array" ref="Q165">INDEX($C$11:$N$11,G165)</x:f>
        <x:v>74°F</x:v>
      </x:c>
      <x:c r="R165" s="30" cm="1">
        <x:f t="array" ref="R165">INDEX($C$13:$N$13,G165)</x:f>
        <x:v>30</x:v>
      </x:c>
      <x:c r="S165" s="30">
        <x:f t="shared" si="69"/>
        <x:v>0.02</x:v>
      </x:c>
      <x:c r="T165" s="30">
        <x:f t="shared" si="70"/>
        <x:v>74</x:v>
      </x:c>
      <x:c r="U165" s="32">
        <x:f t="shared" si="80"/>
        <x:v>3.9999999999999127E-2</x:v>
      </x:c>
      <x:c r="V165" s="31">
        <x:f t="shared" si="71"/>
        <x:v>0.02</x:v>
      </x:c>
      <x:c r="W165" s="31">
        <x:f t="shared" si="72"/>
        <x:v>90</x:v>
      </x:c>
      <x:c r="X165" s="32">
        <x:f t="shared" si="73"/>
        <x:v>0.2</x:v>
      </x:c>
      <x:c r="Y165" s="30">
        <x:f t="shared" si="74"/>
        <x:v>0</x:v>
      </x:c>
      <x:c r="Z165" s="33">
        <x:f t="shared" si="75"/>
        <x:v>0.89759999999999995</x:v>
      </x:c>
      <x:c r="AA165" s="31">
        <x:f t="shared" si="76"/>
        <x:v>26.132000615999996</x:v>
      </x:c>
      <x:c r="AB165" s="32">
        <x:f t="shared" si="77"/>
        <x:v>0.4355333435999999</x:v>
      </x:c>
      <x:c r="AC165" s="31">
        <x:f t="shared" si="78"/>
        <x:v>0.8</x:v>
      </x:c>
      <x:c r="AD165" s="30">
        <x:f t="shared" si="79"/>
        <x:v>0</x:v>
      </x:c>
      <x:c r="AE165" s="31">
        <x:f t="shared" si="67"/>
        <x:v>26.132000615999996</x:v>
      </x:c>
    </x:row>
    <x:row r="166" spans="2:31" x14ac:dyDescent="0.35">
      <x:c r="B166" s="27">
        <x:f t="shared" si="81"/>
        <x:v>44705</x:v>
      </x:c>
      <x:c r="C166" s="22" t="str">
        <x:f>IF($C$4="London",Assumptions!C175,Assumptions!E175)</x:f>
        <x:v>1221</x:v>
      </x:c>
      <x:c r="D166" s="22" t="str">
        <x:f>IF($C$4="London",Assumptions!D175,Assumptions!F175)</x:f>
        <x:v>0220</x:v>
      </x:c>
      <x:c r="F166" s="29">
        <x:v>44887</x:v>
      </x:c>
      <x:c r="G166" s="30">
        <x:f t="shared" si="61"/>
        <x:v>11</x:v>
      </x:c>
      <x:c r="H166" s="31" t="str">
        <x:v>1359</x:v>
      </x:c>
      <x:c r="I166" s="31" t="str">
        <x:v>0021</x:v>
      </x:c>
      <x:c r="J166" s="30">
        <x:f t="shared" si="62"/>
        <x:v>13</x:v>
      </x:c>
      <x:c r="K166" s="30">
        <x:f t="shared" si="63"/>
        <x:v>59</x:v>
      </x:c>
      <x:c r="L166" s="30">
        <x:f t="shared" si="64"/>
        <x:v>0</x:v>
      </x:c>
      <x:c r="M166" s="30">
        <x:f t="shared" si="65"/>
        <x:v>21</x:v>
      </x:c>
      <x:c r="N166" s="30">
        <x:f t="shared" si="68"/>
        <x:v>24</x:v>
      </x:c>
      <x:c r="O166" s="30">
        <x:f t="shared" si="66"/>
        <x:v>10.366666666666667</x:v>
      </x:c>
      <x:c r="P166" s="30" t="str" cm="1">
        <x:f t="array" ref="P166">INDEX($C$12:$N$12,G166)</x:f>
        <x:v>0.6″</x:v>
      </x:c>
      <x:c r="Q166" s="30" t="str" cm="1">
        <x:f t="array" ref="Q166">INDEX($C$11:$N$11,G166)</x:f>
        <x:v>74°F</x:v>
      </x:c>
      <x:c r="R166" s="30" cm="1">
        <x:f t="array" ref="R166">INDEX($C$13:$N$13,G166)</x:f>
        <x:v>30</x:v>
      </x:c>
      <x:c r="S166" s="30">
        <x:f t="shared" si="69"/>
        <x:v>0.02</x:v>
      </x:c>
      <x:c r="T166" s="30">
        <x:f t="shared" si="70"/>
        <x:v>74</x:v>
      </x:c>
      <x:c r="U166" s="32">
        <x:f t="shared" si="80"/>
        <x:v>1.9999999999999123E-2</x:v>
      </x:c>
      <x:c r="V166" s="31">
        <x:f t="shared" si="71"/>
        <x:v>0.02</x:v>
      </x:c>
      <x:c r="W166" s="31">
        <x:f t="shared" si="72"/>
        <x:v>90</x:v>
      </x:c>
      <x:c r="X166" s="32">
        <x:f t="shared" si="73"/>
        <x:v>0.2</x:v>
      </x:c>
      <x:c r="Y166" s="30">
        <x:f t="shared" si="74"/>
        <x:v>0</x:v>
      </x:c>
      <x:c r="Z166" s="33">
        <x:f t="shared" si="75"/>
        <x:v>0.89759999999999995</x:v>
      </x:c>
      <x:c r="AA166" s="31">
        <x:f t="shared" si="76"/>
        <x:v>26.132000615999996</x:v>
      </x:c>
      <x:c r="AB166" s="32">
        <x:f t="shared" si="77"/>
        <x:v>0.4355333435999999</x:v>
      </x:c>
      <x:c r="AC166" s="31">
        <x:f t="shared" si="78"/>
        <x:v>0.8</x:v>
      </x:c>
      <x:c r="AD166" s="30">
        <x:f t="shared" si="79"/>
        <x:v>0</x:v>
      </x:c>
      <x:c r="AE166" s="31">
        <x:f t="shared" si="67"/>
        <x:v>26.132000615999996</x:v>
      </x:c>
    </x:row>
    <x:row r="167" spans="2:31" x14ac:dyDescent="0.35">
      <x:c r="B167" s="27">
        <x:f t="shared" si="81"/>
        <x:v>44706</x:v>
      </x:c>
      <x:c r="C167" s="22" t="str">
        <x:f>IF($C$4="London",Assumptions!C176,Assumptions!E176)</x:f>
        <x:v>1220</x:v>
      </x:c>
      <x:c r="D167" s="22" t="str">
        <x:f>IF($C$4="London",Assumptions!D176,Assumptions!F176)</x:f>
        <x:v>0221</x:v>
      </x:c>
      <x:c r="F167" s="29">
        <x:v>44888</x:v>
      </x:c>
      <x:c r="G167" s="30">
        <x:f t="shared" si="61"/>
        <x:v>11</x:v>
      </x:c>
      <x:c r="H167" s="31" t="str">
        <x:v>1400</x:v>
      </x:c>
      <x:c r="I167" s="31" t="str">
        <x:v>0020</x:v>
      </x:c>
      <x:c r="J167" s="30">
        <x:f t="shared" si="62"/>
        <x:v>14</x:v>
      </x:c>
      <x:c r="K167" s="30">
        <x:f t="shared" si="63"/>
        <x:v>0</x:v>
      </x:c>
      <x:c r="L167" s="30">
        <x:f t="shared" si="64"/>
        <x:v>0</x:v>
      </x:c>
      <x:c r="M167" s="30">
        <x:f t="shared" si="65"/>
        <x:v>20</x:v>
      </x:c>
      <x:c r="N167" s="30">
        <x:f t="shared" si="68"/>
        <x:v>24</x:v>
      </x:c>
      <x:c r="O167" s="30">
        <x:f t="shared" si="66"/>
        <x:v>10.333333333333334</x:v>
      </x:c>
      <x:c r="P167" s="30" t="str" cm="1">
        <x:f t="array" ref="P167">INDEX($C$12:$N$12,G167)</x:f>
        <x:v>0.6″</x:v>
      </x:c>
      <x:c r="Q167" s="30" t="str" cm="1">
        <x:f t="array" ref="Q167">INDEX($C$11:$N$11,G167)</x:f>
        <x:v>74°F</x:v>
      </x:c>
      <x:c r="R167" s="30" cm="1">
        <x:f t="array" ref="R167">INDEX($C$13:$N$13,G167)</x:f>
        <x:v>30</x:v>
      </x:c>
      <x:c r="S167" s="30">
        <x:f t="shared" si="69"/>
        <x:v>0.02</x:v>
      </x:c>
      <x:c r="T167" s="30">
        <x:f t="shared" si="70"/>
        <x:v>74</x:v>
      </x:c>
      <x:c r="U167" s="32">
        <x:f t="shared" si="80"/>
        <x:v>0</x:v>
      </x:c>
      <x:c r="V167" s="31">
        <x:f t="shared" si="71"/>
        <x:v>0.02</x:v>
      </x:c>
      <x:c r="W167" s="31">
        <x:f t="shared" si="72"/>
        <x:v>90</x:v>
      </x:c>
      <x:c r="X167" s="32">
        <x:f t="shared" si="73"/>
        <x:v>0.2</x:v>
      </x:c>
      <x:c r="Y167" s="30">
        <x:f t="shared" si="74"/>
        <x:v>0</x:v>
      </x:c>
      <x:c r="Z167" s="33">
        <x:f t="shared" si="75"/>
        <x:v>0.89759999999999995</x:v>
      </x:c>
      <x:c r="AA167" s="31">
        <x:f t="shared" si="76"/>
        <x:v>26.132000615999996</x:v>
      </x:c>
      <x:c r="AB167" s="32">
        <x:f t="shared" si="77"/>
        <x:v>0.4355333435999999</x:v>
      </x:c>
      <x:c r="AC167" s="31">
        <x:f t="shared" si="78"/>
        <x:v>0.8</x:v>
      </x:c>
      <x:c r="AD167" s="30">
        <x:f t="shared" si="79"/>
        <x:v>0</x:v>
      </x:c>
      <x:c r="AE167" s="31">
        <x:f t="shared" si="67"/>
        <x:v>26.132000615999996</x:v>
      </x:c>
    </x:row>
    <x:row r="168" spans="2:31" x14ac:dyDescent="0.35">
      <x:c r="B168" s="27">
        <x:f t="shared" si="81"/>
        <x:v>44707</x:v>
      </x:c>
      <x:c r="C168" s="22" t="str">
        <x:f>IF($C$4="London",Assumptions!C177,Assumptions!E177)</x:f>
        <x:v>1220</x:v>
      </x:c>
      <x:c r="D168" s="22" t="str">
        <x:f>IF($C$4="London",Assumptions!D177,Assumptions!F177)</x:f>
        <x:v>0222</x:v>
      </x:c>
      <x:c r="F168" s="29">
        <x:v>44889</x:v>
      </x:c>
      <x:c r="G168" s="30">
        <x:f t="shared" si="61"/>
        <x:v>11</x:v>
      </x:c>
      <x:c r="H168" s="31" t="str">
        <x:v>1401</x:v>
      </x:c>
      <x:c r="I168" s="31" t="str">
        <x:v>0020</x:v>
      </x:c>
      <x:c r="J168" s="30">
        <x:f t="shared" si="62"/>
        <x:v>14</x:v>
      </x:c>
      <x:c r="K168" s="30">
        <x:f t="shared" si="63"/>
        <x:v>1</x:v>
      </x:c>
      <x:c r="L168" s="30">
        <x:f t="shared" si="64"/>
        <x:v>0</x:v>
      </x:c>
      <x:c r="M168" s="30">
        <x:f t="shared" si="65"/>
        <x:v>20</x:v>
      </x:c>
      <x:c r="N168" s="30">
        <x:f t="shared" si="68"/>
        <x:v>24</x:v>
      </x:c>
      <x:c r="O168" s="30">
        <x:f t="shared" si="66"/>
        <x:v>10.316666666666666</x:v>
      </x:c>
      <x:c r="P168" s="30" t="str" cm="1">
        <x:f t="array" ref="P168">INDEX($C$12:$N$12,G168)</x:f>
        <x:v>0.6″</x:v>
      </x:c>
      <x:c r="Q168" s="30" t="str" cm="1">
        <x:f t="array" ref="Q168">INDEX($C$11:$N$11,G168)</x:f>
        <x:v>74°F</x:v>
      </x:c>
      <x:c r="R168" s="30" cm="1">
        <x:f t="array" ref="R168">INDEX($C$13:$N$13,G168)</x:f>
        <x:v>30</x:v>
      </x:c>
      <x:c r="S168" s="30">
        <x:f t="shared" si="69"/>
        <x:v>0.02</x:v>
      </x:c>
      <x:c r="T168" s="30">
        <x:f t="shared" si="70"/>
        <x:v>74</x:v>
      </x:c>
      <x:c r="U168" s="32">
        <x:f t="shared" si="80"/>
        <x:v>0</x:v>
      </x:c>
      <x:c r="V168" s="31">
        <x:f t="shared" si="71"/>
        <x:v>0.02</x:v>
      </x:c>
      <x:c r="W168" s="31">
        <x:f t="shared" si="72"/>
        <x:v>90</x:v>
      </x:c>
      <x:c r="X168" s="32">
        <x:f t="shared" si="73"/>
        <x:v>0.2</x:v>
      </x:c>
      <x:c r="Y168" s="30">
        <x:f t="shared" si="74"/>
        <x:v>0</x:v>
      </x:c>
      <x:c r="Z168" s="33">
        <x:f t="shared" si="75"/>
        <x:v>0.89759999999999995</x:v>
      </x:c>
      <x:c r="AA168" s="31">
        <x:f t="shared" si="76"/>
        <x:v>26.132000615999996</x:v>
      </x:c>
      <x:c r="AB168" s="32">
        <x:f t="shared" si="77"/>
        <x:v>0.4355333435999999</x:v>
      </x:c>
      <x:c r="AC168" s="31">
        <x:f t="shared" si="78"/>
        <x:v>0.8</x:v>
      </x:c>
      <x:c r="AD168" s="30">
        <x:f t="shared" si="79"/>
        <x:v>0</x:v>
      </x:c>
      <x:c r="AE168" s="31">
        <x:f t="shared" si="67"/>
        <x:v>26.132000615999996</x:v>
      </x:c>
    </x:row>
    <x:row r="169" spans="2:31" x14ac:dyDescent="0.35">
      <x:c r="B169" s="27">
        <x:f t="shared" si="81"/>
        <x:v>44708</x:v>
      </x:c>
      <x:c r="C169" s="22" t="str">
        <x:f>IF($C$4="London",Assumptions!C178,Assumptions!E178)</x:f>
        <x:v>1220</x:v>
      </x:c>
      <x:c r="D169" s="22" t="str">
        <x:f>IF($C$4="London",Assumptions!D178,Assumptions!F178)</x:f>
        <x:v>0222</x:v>
      </x:c>
      <x:c r="F169" s="29">
        <x:v>44890</x:v>
      </x:c>
      <x:c r="G169" s="30">
        <x:f t="shared" si="61"/>
        <x:v>11</x:v>
      </x:c>
      <x:c r="H169" s="31" t="str">
        <x:v>1402</x:v>
      </x:c>
      <x:c r="I169" s="31" t="str">
        <x:v>0020</x:v>
      </x:c>
      <x:c r="J169" s="30">
        <x:f t="shared" si="62"/>
        <x:v>14</x:v>
      </x:c>
      <x:c r="K169" s="30">
        <x:f t="shared" si="63"/>
        <x:v>2</x:v>
      </x:c>
      <x:c r="L169" s="30">
        <x:f t="shared" si="64"/>
        <x:v>0</x:v>
      </x:c>
      <x:c r="M169" s="30">
        <x:f t="shared" si="65"/>
        <x:v>20</x:v>
      </x:c>
      <x:c r="N169" s="30">
        <x:f t="shared" si="68"/>
        <x:v>24</x:v>
      </x:c>
      <x:c r="O169" s="30">
        <x:f t="shared" si="66"/>
        <x:v>10.3</x:v>
      </x:c>
      <x:c r="P169" s="30" t="str" cm="1">
        <x:f t="array" ref="P169">INDEX($C$12:$N$12,G169)</x:f>
        <x:v>0.6″</x:v>
      </x:c>
      <x:c r="Q169" s="30" t="str" cm="1">
        <x:f t="array" ref="Q169">INDEX($C$11:$N$11,G169)</x:f>
        <x:v>74°F</x:v>
      </x:c>
      <x:c r="R169" s="30" cm="1">
        <x:f t="array" ref="R169">INDEX($C$13:$N$13,G169)</x:f>
        <x:v>30</x:v>
      </x:c>
      <x:c r="S169" s="30">
        <x:f t="shared" si="69"/>
        <x:v>0.02</x:v>
      </x:c>
      <x:c r="T169" s="30">
        <x:f t="shared" si="70"/>
        <x:v>74</x:v>
      </x:c>
      <x:c r="U169" s="32">
        <x:f t="shared" si="80"/>
        <x:v>0</x:v>
      </x:c>
      <x:c r="V169" s="31">
        <x:f t="shared" si="71"/>
        <x:v>0.02</x:v>
      </x:c>
      <x:c r="W169" s="31">
        <x:f t="shared" si="72"/>
        <x:v>90</x:v>
      </x:c>
      <x:c r="X169" s="32">
        <x:f t="shared" si="73"/>
        <x:v>0.2</x:v>
      </x:c>
      <x:c r="Y169" s="30">
        <x:f t="shared" si="74"/>
        <x:v>0</x:v>
      </x:c>
      <x:c r="Z169" s="33">
        <x:f t="shared" si="75"/>
        <x:v>0.89759999999999995</x:v>
      </x:c>
      <x:c r="AA169" s="31">
        <x:f t="shared" si="76"/>
        <x:v>26.132000615999996</x:v>
      </x:c>
      <x:c r="AB169" s="32">
        <x:f t="shared" si="77"/>
        <x:v>0.4355333435999999</x:v>
      </x:c>
      <x:c r="AC169" s="31">
        <x:f t="shared" si="78"/>
        <x:v>0.8</x:v>
      </x:c>
      <x:c r="AD169" s="30">
        <x:f t="shared" si="79"/>
        <x:v>0</x:v>
      </x:c>
      <x:c r="AE169" s="31">
        <x:f t="shared" si="67"/>
        <x:v>26.132000615999996</x:v>
      </x:c>
    </x:row>
    <x:row r="170" spans="2:31" x14ac:dyDescent="0.35">
      <x:c r="B170" s="27">
        <x:f t="shared" si="81"/>
        <x:v>44709</x:v>
      </x:c>
      <x:c r="C170" s="22" t="str">
        <x:f>IF($C$4="London",Assumptions!C179,Assumptions!E179)</x:f>
        <x:v>1219</x:v>
      </x:c>
      <x:c r="D170" s="22" t="str">
        <x:f>IF($C$4="London",Assumptions!D179,Assumptions!F179)</x:f>
        <x:v>0223</x:v>
      </x:c>
      <x:c r="F170" s="29">
        <x:v>44891</x:v>
      </x:c>
      <x:c r="G170" s="30">
        <x:f t="shared" si="61"/>
        <x:v>11</x:v>
      </x:c>
      <x:c r="H170" s="31" t="str">
        <x:v>1403</x:v>
      </x:c>
      <x:c r="I170" s="31" t="str">
        <x:v>0020</x:v>
      </x:c>
      <x:c r="J170" s="30">
        <x:f t="shared" si="62"/>
        <x:v>14</x:v>
      </x:c>
      <x:c r="K170" s="30">
        <x:f t="shared" si="63"/>
        <x:v>3</x:v>
      </x:c>
      <x:c r="L170" s="30">
        <x:f t="shared" si="64"/>
        <x:v>0</x:v>
      </x:c>
      <x:c r="M170" s="30">
        <x:f t="shared" si="65"/>
        <x:v>20</x:v>
      </x:c>
      <x:c r="N170" s="30">
        <x:f t="shared" si="68"/>
        <x:v>24</x:v>
      </x:c>
      <x:c r="O170" s="30">
        <x:f t="shared" si="66"/>
        <x:v>10.283333333333333</x:v>
      </x:c>
      <x:c r="P170" s="30" t="str" cm="1">
        <x:f t="array" ref="P170">INDEX($C$12:$N$12,G170)</x:f>
        <x:v>0.6″</x:v>
      </x:c>
      <x:c r="Q170" s="30" t="str" cm="1">
        <x:f t="array" ref="Q170">INDEX($C$11:$N$11,G170)</x:f>
        <x:v>74°F</x:v>
      </x:c>
      <x:c r="R170" s="30" cm="1">
        <x:f t="array" ref="R170">INDEX($C$13:$N$13,G170)</x:f>
        <x:v>30</x:v>
      </x:c>
      <x:c r="S170" s="30">
        <x:f t="shared" si="69"/>
        <x:v>0.02</x:v>
      </x:c>
      <x:c r="T170" s="30">
        <x:f t="shared" si="70"/>
        <x:v>74</x:v>
      </x:c>
      <x:c r="U170" s="32">
        <x:f t="shared" si="80"/>
        <x:v>0</x:v>
      </x:c>
      <x:c r="V170" s="31">
        <x:f t="shared" si="71"/>
        <x:v>0.02</x:v>
      </x:c>
      <x:c r="W170" s="31">
        <x:f t="shared" si="72"/>
        <x:v>90</x:v>
      </x:c>
      <x:c r="X170" s="32">
        <x:f t="shared" si="73"/>
        <x:v>0.2</x:v>
      </x:c>
      <x:c r="Y170" s="30">
        <x:f t="shared" si="74"/>
        <x:v>0</x:v>
      </x:c>
      <x:c r="Z170" s="33">
        <x:f t="shared" si="75"/>
        <x:v>0.89759999999999995</x:v>
      </x:c>
      <x:c r="AA170" s="31">
        <x:f t="shared" si="76"/>
        <x:v>26.132000615999996</x:v>
      </x:c>
      <x:c r="AB170" s="32">
        <x:f t="shared" si="77"/>
        <x:v>0.4355333435999999</x:v>
      </x:c>
      <x:c r="AC170" s="31">
        <x:f t="shared" si="78"/>
        <x:v>0.8</x:v>
      </x:c>
      <x:c r="AD170" s="30">
        <x:f t="shared" si="79"/>
        <x:v>0</x:v>
      </x:c>
      <x:c r="AE170" s="31">
        <x:f t="shared" si="67"/>
        <x:v>26.132000615999996</x:v>
      </x:c>
    </x:row>
    <x:row r="171" spans="2:31" x14ac:dyDescent="0.35">
      <x:c r="B171" s="27">
        <x:f t="shared" si="81"/>
        <x:v>44710</x:v>
      </x:c>
      <x:c r="C171" s="22" t="str">
        <x:f>IF($C$4="London",Assumptions!C180,Assumptions!E180)</x:f>
        <x:v>1219</x:v>
      </x:c>
      <x:c r="D171" s="22" t="str">
        <x:f>IF($C$4="London",Assumptions!D180,Assumptions!F180)</x:f>
        <x:v>0223</x:v>
      </x:c>
      <x:c r="F171" s="29">
        <x:v>44892</x:v>
      </x:c>
      <x:c r="G171" s="30">
        <x:f t="shared" si="61"/>
        <x:v>11</x:v>
      </x:c>
      <x:c r="H171" s="31" t="str">
        <x:v>1404</x:v>
      </x:c>
      <x:c r="I171" s="31" t="str">
        <x:v>0019</x:v>
      </x:c>
      <x:c r="J171" s="30">
        <x:f t="shared" si="62"/>
        <x:v>14</x:v>
      </x:c>
      <x:c r="K171" s="30">
        <x:f t="shared" si="63"/>
        <x:v>4</x:v>
      </x:c>
      <x:c r="L171" s="30">
        <x:f t="shared" si="64"/>
        <x:v>0</x:v>
      </x:c>
      <x:c r="M171" s="30">
        <x:f t="shared" si="65"/>
        <x:v>19</x:v>
      </x:c>
      <x:c r="N171" s="30">
        <x:f t="shared" si="68"/>
        <x:v>24</x:v>
      </x:c>
      <x:c r="O171" s="30">
        <x:f t="shared" si="66"/>
        <x:v>10.25</x:v>
      </x:c>
      <x:c r="P171" s="30" t="str" cm="1">
        <x:f t="array" ref="P171">INDEX($C$12:$N$12,G171)</x:f>
        <x:v>0.6″</x:v>
      </x:c>
      <x:c r="Q171" s="30" t="str" cm="1">
        <x:f t="array" ref="Q171">INDEX($C$11:$N$11,G171)</x:f>
        <x:v>74°F</x:v>
      </x:c>
      <x:c r="R171" s="30" cm="1">
        <x:f t="array" ref="R171">INDEX($C$13:$N$13,G171)</x:f>
        <x:v>30</x:v>
      </x:c>
      <x:c r="S171" s="30">
        <x:f t="shared" si="69"/>
        <x:v>0.02</x:v>
      </x:c>
      <x:c r="T171" s="30">
        <x:f t="shared" si="70"/>
        <x:v>74</x:v>
      </x:c>
      <x:c r="U171" s="32">
        <x:f t="shared" si="80"/>
        <x:v>0</x:v>
      </x:c>
      <x:c r="V171" s="31">
        <x:f t="shared" si="71"/>
        <x:v>0.02</x:v>
      </x:c>
      <x:c r="W171" s="31">
        <x:f t="shared" si="72"/>
        <x:v>90</x:v>
      </x:c>
      <x:c r="X171" s="32">
        <x:f t="shared" si="73"/>
        <x:v>0.2</x:v>
      </x:c>
      <x:c r="Y171" s="30">
        <x:f t="shared" si="74"/>
        <x:v>0</x:v>
      </x:c>
      <x:c r="Z171" s="33">
        <x:f t="shared" si="75"/>
        <x:v>0.89759999999999995</x:v>
      </x:c>
      <x:c r="AA171" s="31">
        <x:f t="shared" si="76"/>
        <x:v>26.132000615999996</x:v>
      </x:c>
      <x:c r="AB171" s="32">
        <x:f t="shared" si="77"/>
        <x:v>0.4355333435999999</x:v>
      </x:c>
      <x:c r="AC171" s="31">
        <x:f t="shared" si="78"/>
        <x:v>0.8</x:v>
      </x:c>
      <x:c r="AD171" s="30">
        <x:f t="shared" si="79"/>
        <x:v>0</x:v>
      </x:c>
      <x:c r="AE171" s="31">
        <x:f t="shared" si="67"/>
        <x:v>26.132000615999996</x:v>
      </x:c>
    </x:row>
    <x:row r="172" spans="2:31" x14ac:dyDescent="0.35">
      <x:c r="B172" s="27">
        <x:f t="shared" si="81"/>
        <x:v>44711</x:v>
      </x:c>
      <x:c r="C172" s="22" t="str">
        <x:f>IF($C$4="London",Assumptions!C181,Assumptions!E181)</x:f>
        <x:v>1219</x:v>
      </x:c>
      <x:c r="D172" s="22" t="str">
        <x:f>IF($C$4="London",Assumptions!D181,Assumptions!F181)</x:f>
        <x:v>0224</x:v>
      </x:c>
      <x:c r="F172" s="29">
        <x:v>44893</x:v>
      </x:c>
      <x:c r="G172" s="30">
        <x:f t="shared" si="61"/>
        <x:v>11</x:v>
      </x:c>
      <x:c r="H172" s="31" t="str">
        <x:v>1405</x:v>
      </x:c>
      <x:c r="I172" s="31" t="str">
        <x:v>0019</x:v>
      </x:c>
      <x:c r="J172" s="30">
        <x:f t="shared" si="62"/>
        <x:v>14</x:v>
      </x:c>
      <x:c r="K172" s="30">
        <x:f t="shared" si="63"/>
        <x:v>5</x:v>
      </x:c>
      <x:c r="L172" s="30">
        <x:f t="shared" si="64"/>
        <x:v>0</x:v>
      </x:c>
      <x:c r="M172" s="30">
        <x:f t="shared" si="65"/>
        <x:v>19</x:v>
      </x:c>
      <x:c r="N172" s="30">
        <x:f t="shared" si="68"/>
        <x:v>24</x:v>
      </x:c>
      <x:c r="O172" s="30">
        <x:f t="shared" si="66"/>
        <x:v>10.233333333333333</x:v>
      </x:c>
      <x:c r="P172" s="30" t="str" cm="1">
        <x:f t="array" ref="P172">INDEX($C$12:$N$12,G172)</x:f>
        <x:v>0.6″</x:v>
      </x:c>
      <x:c r="Q172" s="30" t="str" cm="1">
        <x:f t="array" ref="Q172">INDEX($C$11:$N$11,G172)</x:f>
        <x:v>74°F</x:v>
      </x:c>
      <x:c r="R172" s="30" cm="1">
        <x:f t="array" ref="R172">INDEX($C$13:$N$13,G172)</x:f>
        <x:v>30</x:v>
      </x:c>
      <x:c r="S172" s="30">
        <x:f t="shared" si="69"/>
        <x:v>0.02</x:v>
      </x:c>
      <x:c r="T172" s="30">
        <x:f t="shared" si="70"/>
        <x:v>74</x:v>
      </x:c>
      <x:c r="U172" s="32">
        <x:f t="shared" si="80"/>
        <x:v>0</x:v>
      </x:c>
      <x:c r="V172" s="31">
        <x:f t="shared" si="71"/>
        <x:v>0.02</x:v>
      </x:c>
      <x:c r="W172" s="31">
        <x:f t="shared" si="72"/>
        <x:v>90</x:v>
      </x:c>
      <x:c r="X172" s="32">
        <x:f t="shared" si="73"/>
        <x:v>0.2</x:v>
      </x:c>
      <x:c r="Y172" s="30">
        <x:f t="shared" si="74"/>
        <x:v>0</x:v>
      </x:c>
      <x:c r="Z172" s="33">
        <x:f t="shared" si="75"/>
        <x:v>0.89759999999999995</x:v>
      </x:c>
      <x:c r="AA172" s="31">
        <x:f t="shared" si="76"/>
        <x:v>26.132000615999996</x:v>
      </x:c>
      <x:c r="AB172" s="32">
        <x:f t="shared" si="77"/>
        <x:v>0.4355333435999999</x:v>
      </x:c>
      <x:c r="AC172" s="31">
        <x:f t="shared" si="78"/>
        <x:v>0.8</x:v>
      </x:c>
      <x:c r="AD172" s="30">
        <x:f t="shared" si="79"/>
        <x:v>0</x:v>
      </x:c>
      <x:c r="AE172" s="31">
        <x:f t="shared" si="67"/>
        <x:v>26.132000615999996</x:v>
      </x:c>
    </x:row>
    <x:row r="173" spans="2:31" x14ac:dyDescent="0.35">
      <x:c r="B173" s="27">
        <x:f t="shared" si="81"/>
        <x:v>44712</x:v>
      </x:c>
      <x:c r="C173" s="22" t="str">
        <x:f>IF($C$4="London",Assumptions!C182,Assumptions!E182)</x:f>
        <x:v>1218</x:v>
      </x:c>
      <x:c r="D173" s="22" t="str">
        <x:f>IF($C$4="London",Assumptions!D182,Assumptions!F182)</x:f>
        <x:v>0225</x:v>
      </x:c>
      <x:c r="F173" s="29">
        <x:v>44894</x:v>
      </x:c>
      <x:c r="G173" s="30">
        <x:f t="shared" si="61"/>
        <x:v>11</x:v>
      </x:c>
      <x:c r="H173" s="31" t="str">
        <x:v>1405</x:v>
      </x:c>
      <x:c r="I173" s="31" t="str">
        <x:v>0019</x:v>
      </x:c>
      <x:c r="J173" s="30">
        <x:f t="shared" si="62"/>
        <x:v>14</x:v>
      </x:c>
      <x:c r="K173" s="30">
        <x:f t="shared" si="63"/>
        <x:v>5</x:v>
      </x:c>
      <x:c r="L173" s="30">
        <x:f t="shared" si="64"/>
        <x:v>0</x:v>
      </x:c>
      <x:c r="M173" s="30">
        <x:f t="shared" si="65"/>
        <x:v>19</x:v>
      </x:c>
      <x:c r="N173" s="30">
        <x:f t="shared" si="68"/>
        <x:v>24</x:v>
      </x:c>
      <x:c r="O173" s="30">
        <x:f t="shared" si="66"/>
        <x:v>10.233333333333333</x:v>
      </x:c>
      <x:c r="P173" s="30" t="str" cm="1">
        <x:f t="array" ref="P173">INDEX($C$12:$N$12,G173)</x:f>
        <x:v>0.6″</x:v>
      </x:c>
      <x:c r="Q173" s="30" t="str" cm="1">
        <x:f t="array" ref="Q173">INDEX($C$11:$N$11,G173)</x:f>
        <x:v>74°F</x:v>
      </x:c>
      <x:c r="R173" s="30" cm="1">
        <x:f t="array" ref="R173">INDEX($C$13:$N$13,G173)</x:f>
        <x:v>30</x:v>
      </x:c>
      <x:c r="S173" s="30">
        <x:f t="shared" si="69"/>
        <x:v>0.02</x:v>
      </x:c>
      <x:c r="T173" s="30">
        <x:f t="shared" si="70"/>
        <x:v>74</x:v>
      </x:c>
      <x:c r="U173" s="32">
        <x:f t="shared" si="80"/>
        <x:v>0</x:v>
      </x:c>
      <x:c r="V173" s="31">
        <x:f t="shared" si="71"/>
        <x:v>0.02</x:v>
      </x:c>
      <x:c r="W173" s="31">
        <x:f t="shared" si="72"/>
        <x:v>90</x:v>
      </x:c>
      <x:c r="X173" s="32">
        <x:f t="shared" si="73"/>
        <x:v>0.2</x:v>
      </x:c>
      <x:c r="Y173" s="30">
        <x:f t="shared" si="74"/>
        <x:v>0</x:v>
      </x:c>
      <x:c r="Z173" s="33">
        <x:f t="shared" si="75"/>
        <x:v>0.89759999999999995</x:v>
      </x:c>
      <x:c r="AA173" s="31">
        <x:f t="shared" si="76"/>
        <x:v>26.132000615999996</x:v>
      </x:c>
      <x:c r="AB173" s="32">
        <x:f t="shared" si="77"/>
        <x:v>0.4355333435999999</x:v>
      </x:c>
      <x:c r="AC173" s="31">
        <x:f t="shared" si="78"/>
        <x:v>0.8</x:v>
      </x:c>
      <x:c r="AD173" s="30">
        <x:f t="shared" si="79"/>
        <x:v>0</x:v>
      </x:c>
      <x:c r="AE173" s="31">
        <x:f t="shared" si="67"/>
        <x:v>26.132000615999996</x:v>
      </x:c>
    </x:row>
    <x:row r="174" spans="2:31" x14ac:dyDescent="0.35">
      <x:c r="B174" s="27">
        <x:f t="shared" si="81"/>
        <x:v>44713</x:v>
      </x:c>
      <x:c r="C174" s="22" t="str">
        <x:f>IF($C$4="London",Assumptions!C183,Assumptions!E183)</x:f>
        <x:v>1218</x:v>
      </x:c>
      <x:c r="D174" s="22" t="str">
        <x:f>IF($C$4="London",Assumptions!D183,Assumptions!F183)</x:f>
        <x:v>0225</x:v>
      </x:c>
      <x:c r="F174" s="29">
        <x:v>44895</x:v>
      </x:c>
      <x:c r="G174" s="30">
        <x:f t="shared" si="61"/>
        <x:v>11</x:v>
      </x:c>
      <x:c r="H174" s="31" t="str">
        <x:v>1406</x:v>
      </x:c>
      <x:c r="I174" s="31" t="str">
        <x:v>0019</x:v>
      </x:c>
      <x:c r="J174" s="30">
        <x:f t="shared" si="62"/>
        <x:v>14</x:v>
      </x:c>
      <x:c r="K174" s="30">
        <x:f t="shared" si="63"/>
        <x:v>6</x:v>
      </x:c>
      <x:c r="L174" s="30">
        <x:f t="shared" si="64"/>
        <x:v>0</x:v>
      </x:c>
      <x:c r="M174" s="30">
        <x:f t="shared" si="65"/>
        <x:v>19</x:v>
      </x:c>
      <x:c r="N174" s="30">
        <x:f t="shared" si="68"/>
        <x:v>24</x:v>
      </x:c>
      <x:c r="O174" s="30">
        <x:f t="shared" si="66"/>
        <x:v>10.216666666666667</x:v>
      </x:c>
      <x:c r="P174" s="30" t="str" cm="1">
        <x:f t="array" ref="P174">INDEX($C$12:$N$12,G174)</x:f>
        <x:v>0.6″</x:v>
      </x:c>
      <x:c r="Q174" s="30" t="str" cm="1">
        <x:f t="array" ref="Q174">INDEX($C$11:$N$11,G174)</x:f>
        <x:v>74°F</x:v>
      </x:c>
      <x:c r="R174" s="30" cm="1">
        <x:f t="array" ref="R174">INDEX($C$13:$N$13,G174)</x:f>
        <x:v>30</x:v>
      </x:c>
      <x:c r="S174" s="30">
        <x:f t="shared" si="69"/>
        <x:v>0.02</x:v>
      </x:c>
      <x:c r="T174" s="30">
        <x:f t="shared" si="70"/>
        <x:v>74</x:v>
      </x:c>
      <x:c r="U174" s="32">
        <x:f t="shared" si="80"/>
        <x:v>0</x:v>
      </x:c>
      <x:c r="V174" s="31">
        <x:f t="shared" si="71"/>
        <x:v>0.02</x:v>
      </x:c>
      <x:c r="W174" s="31">
        <x:f t="shared" si="72"/>
        <x:v>90</x:v>
      </x:c>
      <x:c r="X174" s="32">
        <x:f t="shared" si="73"/>
        <x:v>0.2</x:v>
      </x:c>
      <x:c r="Y174" s="30">
        <x:f t="shared" si="74"/>
        <x:v>0</x:v>
      </x:c>
      <x:c r="Z174" s="33">
        <x:f t="shared" si="75"/>
        <x:v>0.89759999999999995</x:v>
      </x:c>
      <x:c r="AA174" s="31">
        <x:f t="shared" si="76"/>
        <x:v>26.132000615999996</x:v>
      </x:c>
      <x:c r="AB174" s="32">
        <x:f t="shared" si="77"/>
        <x:v>0.4355333435999999</x:v>
      </x:c>
      <x:c r="AC174" s="31">
        <x:f t="shared" si="78"/>
        <x:v>0.8</x:v>
      </x:c>
      <x:c r="AD174" s="30">
        <x:f t="shared" si="79"/>
        <x:v>0</x:v>
      </x:c>
      <x:c r="AE174" s="31">
        <x:f t="shared" si="67"/>
        <x:v>26.132000615999996</x:v>
      </x:c>
    </x:row>
    <x:row r="175" spans="2:31" x14ac:dyDescent="0.35">
      <x:c r="B175" s="27">
        <x:f t="shared" si="81"/>
        <x:v>44714</x:v>
      </x:c>
      <x:c r="C175" s="22" t="str">
        <x:f>IF($C$4="London",Assumptions!C184,Assumptions!E184)</x:f>
        <x:v>1218</x:v>
      </x:c>
      <x:c r="D175" s="22" t="str">
        <x:f>IF($C$4="London",Assumptions!D184,Assumptions!F184)</x:f>
        <x:v>0226</x:v>
      </x:c>
      <x:c r="F175" s="29">
        <x:v>44896</x:v>
      </x:c>
      <x:c r="G175" s="30">
        <x:f t="shared" si="61"/>
        <x:v>12</x:v>
      </x:c>
      <x:c r="H175" s="31" t="str">
        <x:v>1407</x:v>
      </x:c>
      <x:c r="I175" s="31" t="str">
        <x:v>0019</x:v>
      </x:c>
      <x:c r="J175" s="30">
        <x:f t="shared" si="62"/>
        <x:v>14</x:v>
      </x:c>
      <x:c r="K175" s="30">
        <x:f t="shared" si="63"/>
        <x:v>7</x:v>
      </x:c>
      <x:c r="L175" s="30">
        <x:f t="shared" si="64"/>
        <x:v>0</x:v>
      </x:c>
      <x:c r="M175" s="30">
        <x:f t="shared" si="65"/>
        <x:v>19</x:v>
      </x:c>
      <x:c r="N175" s="30">
        <x:f t="shared" si="68"/>
        <x:v>24</x:v>
      </x:c>
      <x:c r="O175" s="30">
        <x:f t="shared" si="66"/>
        <x:v>10.199999999999999</x:v>
      </x:c>
      <x:c r="P175" s="30" t="str" cm="1">
        <x:f t="array" ref="P175">INDEX($C$12:$N$12,G175)</x:f>
        <x:v>1.0″</x:v>
      </x:c>
      <x:c r="Q175" s="30" t="str" cm="1">
        <x:f t="array" ref="Q175">INDEX($C$11:$N$11,G175)</x:f>
        <x:v>66°F</x:v>
      </x:c>
      <x:c r="R175" s="30" cm="1">
        <x:f t="array" ref="R175">INDEX($C$13:$N$13,G175)</x:f>
        <x:v>31</x:v>
      </x:c>
      <x:c r="S175" s="30">
        <x:f t="shared" si="69"/>
        <x:v>3.2258064516129031E-2</x:v>
      </x:c>
      <x:c r="T175" s="30">
        <x:f t="shared" si="70"/>
        <x:v>66</x:v>
      </x:c>
      <x:c r="U175" s="32">
        <x:f t="shared" si="80"/>
        <x:v>0</x:v>
      </x:c>
      <x:c r="V175" s="31">
        <x:f t="shared" si="71"/>
        <x:v>0.02</x:v>
      </x:c>
      <x:c r="W175" s="31">
        <x:f t="shared" si="72"/>
        <x:v>90</x:v>
      </x:c>
      <x:c r="X175" s="32">
        <x:f t="shared" si="73"/>
        <x:v>0.2</x:v>
      </x:c>
      <x:c r="Y175" s="30">
        <x:f t="shared" si="74"/>
        <x:v>0</x:v>
      </x:c>
      <x:c r="Z175" s="33">
        <x:f t="shared" si="75"/>
        <x:v>0.76960000000000006</x:v>
      </x:c>
      <x:c r="AA175" s="31">
        <x:f t="shared" si="76"/>
        <x:v>26.132000615999996</x:v>
      </x:c>
      <x:c r="AB175" s="32">
        <x:f t="shared" si="77"/>
        <x:v>0.4355333435999999</x:v>
      </x:c>
      <x:c r="AC175" s="31">
        <x:f t="shared" si="78"/>
        <x:v>0.8</x:v>
      </x:c>
      <x:c r="AD175" s="30">
        <x:f t="shared" si="79"/>
        <x:v>0</x:v>
      </x:c>
      <x:c r="AE175" s="31">
        <x:f t="shared" si="67"/>
        <x:v>26.132000615999996</x:v>
      </x:c>
    </x:row>
    <x:row r="176" spans="2:31" x14ac:dyDescent="0.35">
      <x:c r="B176" s="27">
        <x:f t="shared" si="81"/>
        <x:v>44715</x:v>
      </x:c>
      <x:c r="C176" s="22" t="str">
        <x:f>IF($C$4="London",Assumptions!C185,Assumptions!E185)</x:f>
        <x:v>1218</x:v>
      </x:c>
      <x:c r="D176" s="22" t="str">
        <x:f>IF($C$4="London",Assumptions!D185,Assumptions!F185)</x:f>
        <x:v>0226</x:v>
      </x:c>
      <x:c r="F176" s="29">
        <x:v>44897</x:v>
      </x:c>
      <x:c r="G176" s="30">
        <x:f t="shared" si="61"/>
        <x:v>12</x:v>
      </x:c>
      <x:c r="H176" s="31" t="str">
        <x:v>1408</x:v>
      </x:c>
      <x:c r="I176" s="31" t="str">
        <x:v>0019</x:v>
      </x:c>
      <x:c r="J176" s="30">
        <x:f t="shared" si="62"/>
        <x:v>14</x:v>
      </x:c>
      <x:c r="K176" s="30">
        <x:f t="shared" si="63"/>
        <x:v>8</x:v>
      </x:c>
      <x:c r="L176" s="30">
        <x:f t="shared" si="64"/>
        <x:v>0</x:v>
      </x:c>
      <x:c r="M176" s="30">
        <x:f t="shared" si="65"/>
        <x:v>19</x:v>
      </x:c>
      <x:c r="N176" s="30">
        <x:f t="shared" si="68"/>
        <x:v>24</x:v>
      </x:c>
      <x:c r="O176" s="30">
        <x:f t="shared" si="66"/>
        <x:v>10.183333333333334</x:v>
      </x:c>
      <x:c r="P176" s="30" t="str" cm="1">
        <x:f t="array" ref="P176">INDEX($C$12:$N$12,G176)</x:f>
        <x:v>1.0″</x:v>
      </x:c>
      <x:c r="Q176" s="30" t="str" cm="1">
        <x:f t="array" ref="Q176">INDEX($C$11:$N$11,G176)</x:f>
        <x:v>66°F</x:v>
      </x:c>
      <x:c r="R176" s="30" cm="1">
        <x:f t="array" ref="R176">INDEX($C$13:$N$13,G176)</x:f>
        <x:v>31</x:v>
      </x:c>
      <x:c r="S176" s="30">
        <x:f t="shared" si="69"/>
        <x:v>3.2258064516129031E-2</x:v>
      </x:c>
      <x:c r="T176" s="30">
        <x:f t="shared" si="70"/>
        <x:v>66</x:v>
      </x:c>
      <x:c r="U176" s="32">
        <x:f t="shared" si="80"/>
        <x:v>0</x:v>
      </x:c>
      <x:c r="V176" s="31">
        <x:f t="shared" si="71"/>
        <x:v>0.02</x:v>
      </x:c>
      <x:c r="W176" s="31">
        <x:f t="shared" si="72"/>
        <x:v>90</x:v>
      </x:c>
      <x:c r="X176" s="32">
        <x:f t="shared" si="73"/>
        <x:v>0.2</x:v>
      </x:c>
      <x:c r="Y176" s="30">
        <x:f t="shared" si="74"/>
        <x:v>0</x:v>
      </x:c>
      <x:c r="Z176" s="33">
        <x:f t="shared" si="75"/>
        <x:v>0.76960000000000006</x:v>
      </x:c>
      <x:c r="AA176" s="31">
        <x:f t="shared" si="76"/>
        <x:v>26.132000615999996</x:v>
      </x:c>
      <x:c r="AB176" s="32">
        <x:f t="shared" si="77"/>
        <x:v>0.4355333435999999</x:v>
      </x:c>
      <x:c r="AC176" s="31">
        <x:f t="shared" si="78"/>
        <x:v>0.8</x:v>
      </x:c>
      <x:c r="AD176" s="30">
        <x:f t="shared" si="79"/>
        <x:v>0</x:v>
      </x:c>
      <x:c r="AE176" s="31">
        <x:f t="shared" si="67"/>
        <x:v>26.132000615999996</x:v>
      </x:c>
    </x:row>
    <x:row r="177" spans="2:31" x14ac:dyDescent="0.35">
      <x:c r="B177" s="27">
        <x:f t="shared" si="81"/>
        <x:v>44716</x:v>
      </x:c>
      <x:c r="C177" s="22" t="str">
        <x:f>IF($C$4="London",Assumptions!C186,Assumptions!E186)</x:f>
        <x:v>1217</x:v>
      </x:c>
      <x:c r="D177" s="22" t="str">
        <x:f>IF($C$4="London",Assumptions!D186,Assumptions!F186)</x:f>
        <x:v>0227</x:v>
      </x:c>
      <x:c r="F177" s="29">
        <x:v>44898</x:v>
      </x:c>
      <x:c r="G177" s="30">
        <x:f t="shared" si="61"/>
        <x:v>12</x:v>
      </x:c>
      <x:c r="H177" s="31" t="str">
        <x:v>1409</x:v>
      </x:c>
      <x:c r="I177" s="31" t="str">
        <x:v>0019</x:v>
      </x:c>
      <x:c r="J177" s="30">
        <x:f t="shared" si="62"/>
        <x:v>14</x:v>
      </x:c>
      <x:c r="K177" s="30">
        <x:f t="shared" si="63"/>
        <x:v>9</x:v>
      </x:c>
      <x:c r="L177" s="30">
        <x:f t="shared" si="64"/>
        <x:v>0</x:v>
      </x:c>
      <x:c r="M177" s="30">
        <x:f t="shared" si="65"/>
        <x:v>19</x:v>
      </x:c>
      <x:c r="N177" s="30">
        <x:f t="shared" si="68"/>
        <x:v>24</x:v>
      </x:c>
      <x:c r="O177" s="30">
        <x:f t="shared" si="66"/>
        <x:v>10.166666666666666</x:v>
      </x:c>
      <x:c r="P177" s="30" t="str" cm="1">
        <x:f t="array" ref="P177">INDEX($C$12:$N$12,G177)</x:f>
        <x:v>1.0″</x:v>
      </x:c>
      <x:c r="Q177" s="30" t="str" cm="1">
        <x:f t="array" ref="Q177">INDEX($C$11:$N$11,G177)</x:f>
        <x:v>66°F</x:v>
      </x:c>
      <x:c r="R177" s="30" cm="1">
        <x:f t="array" ref="R177">INDEX($C$13:$N$13,G177)</x:f>
        <x:v>31</x:v>
      </x:c>
      <x:c r="S177" s="30">
        <x:f t="shared" si="69"/>
        <x:v>3.2258064516129031E-2</x:v>
      </x:c>
      <x:c r="T177" s="30">
        <x:f t="shared" si="70"/>
        <x:v>66</x:v>
      </x:c>
      <x:c r="U177" s="32">
        <x:f t="shared" si="80"/>
        <x:v>0</x:v>
      </x:c>
      <x:c r="V177" s="31">
        <x:f t="shared" si="71"/>
        <x:v>0.02</x:v>
      </x:c>
      <x:c r="W177" s="31">
        <x:f t="shared" si="72"/>
        <x:v>90</x:v>
      </x:c>
      <x:c r="X177" s="32">
        <x:f t="shared" si="73"/>
        <x:v>0.2</x:v>
      </x:c>
      <x:c r="Y177" s="30">
        <x:f t="shared" si="74"/>
        <x:v>0</x:v>
      </x:c>
      <x:c r="Z177" s="33">
        <x:f t="shared" si="75"/>
        <x:v>0.76960000000000006</x:v>
      </x:c>
      <x:c r="AA177" s="31">
        <x:f t="shared" si="76"/>
        <x:v>26.132000615999996</x:v>
      </x:c>
      <x:c r="AB177" s="32">
        <x:f t="shared" si="77"/>
        <x:v>0.4355333435999999</x:v>
      </x:c>
      <x:c r="AC177" s="31">
        <x:f t="shared" si="78"/>
        <x:v>0.8</x:v>
      </x:c>
      <x:c r="AD177" s="30">
        <x:f t="shared" si="79"/>
        <x:v>0</x:v>
      </x:c>
      <x:c r="AE177" s="31">
        <x:f t="shared" si="67"/>
        <x:v>26.132000615999996</x:v>
      </x:c>
    </x:row>
    <x:row r="178" spans="2:31" x14ac:dyDescent="0.35">
      <x:c r="B178" s="27">
        <x:f t="shared" si="81"/>
        <x:v>44717</x:v>
      </x:c>
      <x:c r="C178" s="22" t="str">
        <x:f>IF($C$4="London",Assumptions!C187,Assumptions!E187)</x:f>
        <x:v>1217</x:v>
      </x:c>
      <x:c r="D178" s="22" t="str">
        <x:f>IF($C$4="London",Assumptions!D187,Assumptions!F187)</x:f>
        <x:v>0227</x:v>
      </x:c>
      <x:c r="F178" s="29">
        <x:v>44899</x:v>
      </x:c>
      <x:c r="G178" s="30">
        <x:f t="shared" si="61"/>
        <x:v>12</x:v>
      </x:c>
      <x:c r="H178" s="31" t="str">
        <x:v>1410</x:v>
      </x:c>
      <x:c r="I178" s="31" t="str">
        <x:v>0019</x:v>
      </x:c>
      <x:c r="J178" s="30">
        <x:f t="shared" si="62"/>
        <x:v>14</x:v>
      </x:c>
      <x:c r="K178" s="30">
        <x:f t="shared" si="63"/>
        <x:v>10</x:v>
      </x:c>
      <x:c r="L178" s="30">
        <x:f t="shared" si="64"/>
        <x:v>0</x:v>
      </x:c>
      <x:c r="M178" s="30">
        <x:f t="shared" si="65"/>
        <x:v>19</x:v>
      </x:c>
      <x:c r="N178" s="30">
        <x:f t="shared" si="68"/>
        <x:v>24</x:v>
      </x:c>
      <x:c r="O178" s="30">
        <x:f t="shared" si="66"/>
        <x:v>10.15</x:v>
      </x:c>
      <x:c r="P178" s="30" t="str" cm="1">
        <x:f t="array" ref="P178">INDEX($C$12:$N$12,G178)</x:f>
        <x:v>1.0″</x:v>
      </x:c>
      <x:c r="Q178" s="30" t="str" cm="1">
        <x:f t="array" ref="Q178">INDEX($C$11:$N$11,G178)</x:f>
        <x:v>66°F</x:v>
      </x:c>
      <x:c r="R178" s="30" cm="1">
        <x:f t="array" ref="R178">INDEX($C$13:$N$13,G178)</x:f>
        <x:v>31</x:v>
      </x:c>
      <x:c r="S178" s="30">
        <x:f t="shared" si="69"/>
        <x:v>3.2258064516129031E-2</x:v>
      </x:c>
      <x:c r="T178" s="30">
        <x:f t="shared" si="70"/>
        <x:v>66</x:v>
      </x:c>
      <x:c r="U178" s="32">
        <x:f t="shared" si="80"/>
        <x:v>0</x:v>
      </x:c>
      <x:c r="V178" s="31">
        <x:f t="shared" si="71"/>
        <x:v>0.02</x:v>
      </x:c>
      <x:c r="W178" s="31">
        <x:f t="shared" si="72"/>
        <x:v>90</x:v>
      </x:c>
      <x:c r="X178" s="32">
        <x:f t="shared" si="73"/>
        <x:v>0.2</x:v>
      </x:c>
      <x:c r="Y178" s="30">
        <x:f t="shared" si="74"/>
        <x:v>0</x:v>
      </x:c>
      <x:c r="Z178" s="33">
        <x:f t="shared" si="75"/>
        <x:v>0.76960000000000006</x:v>
      </x:c>
      <x:c r="AA178" s="31">
        <x:f t="shared" si="76"/>
        <x:v>26.132000615999996</x:v>
      </x:c>
      <x:c r="AB178" s="32">
        <x:f t="shared" si="77"/>
        <x:v>0.4355333435999999</x:v>
      </x:c>
      <x:c r="AC178" s="31">
        <x:f t="shared" si="78"/>
        <x:v>0.8</x:v>
      </x:c>
      <x:c r="AD178" s="30">
        <x:f t="shared" si="79"/>
        <x:v>0</x:v>
      </x:c>
      <x:c r="AE178" s="31">
        <x:f t="shared" si="67"/>
        <x:v>26.132000615999996</x:v>
      </x:c>
    </x:row>
    <x:row r="179" spans="2:31" x14ac:dyDescent="0.35">
      <x:c r="B179" s="27">
        <x:f t="shared" si="81"/>
        <x:v>44718</x:v>
      </x:c>
      <x:c r="C179" s="22" t="str">
        <x:f>IF($C$4="London",Assumptions!C188,Assumptions!E188)</x:f>
        <x:v>1217</x:v>
      </x:c>
      <x:c r="D179" s="22" t="str">
        <x:f>IF($C$4="London",Assumptions!D188,Assumptions!F188)</x:f>
        <x:v>0228</x:v>
      </x:c>
      <x:c r="F179" s="29">
        <x:v>44900</x:v>
      </x:c>
      <x:c r="G179" s="30">
        <x:f t="shared" si="61"/>
        <x:v>12</x:v>
      </x:c>
      <x:c r="H179" s="31" t="str">
        <x:v>1410</x:v>
      </x:c>
      <x:c r="I179" s="31" t="str">
        <x:v>0019</x:v>
      </x:c>
      <x:c r="J179" s="30">
        <x:f t="shared" si="62"/>
        <x:v>14</x:v>
      </x:c>
      <x:c r="K179" s="30">
        <x:f t="shared" si="63"/>
        <x:v>10</x:v>
      </x:c>
      <x:c r="L179" s="30">
        <x:f t="shared" si="64"/>
        <x:v>0</x:v>
      </x:c>
      <x:c r="M179" s="30">
        <x:f t="shared" si="65"/>
        <x:v>19</x:v>
      </x:c>
      <x:c r="N179" s="30">
        <x:f t="shared" si="68"/>
        <x:v>24</x:v>
      </x:c>
      <x:c r="O179" s="30">
        <x:f t="shared" si="66"/>
        <x:v>10.15</x:v>
      </x:c>
      <x:c r="P179" s="30" t="str" cm="1">
        <x:f t="array" ref="P179">INDEX($C$12:$N$12,G179)</x:f>
        <x:v>1.0″</x:v>
      </x:c>
      <x:c r="Q179" s="30" t="str" cm="1">
        <x:f t="array" ref="Q179">INDEX($C$11:$N$11,G179)</x:f>
        <x:v>66°F</x:v>
      </x:c>
      <x:c r="R179" s="30" cm="1">
        <x:f t="array" ref="R179">INDEX($C$13:$N$13,G179)</x:f>
        <x:v>31</x:v>
      </x:c>
      <x:c r="S179" s="30">
        <x:f t="shared" si="69"/>
        <x:v>3.2258064516129031E-2</x:v>
      </x:c>
      <x:c r="T179" s="30">
        <x:f t="shared" si="70"/>
        <x:v>66</x:v>
      </x:c>
      <x:c r="U179" s="32">
        <x:f t="shared" si="80"/>
        <x:v>0</x:v>
      </x:c>
      <x:c r="V179" s="31">
        <x:f t="shared" si="71"/>
        <x:v>0.02</x:v>
      </x:c>
      <x:c r="W179" s="31">
        <x:f t="shared" si="72"/>
        <x:v>90</x:v>
      </x:c>
      <x:c r="X179" s="32">
        <x:f t="shared" si="73"/>
        <x:v>0.2</x:v>
      </x:c>
      <x:c r="Y179" s="30">
        <x:f t="shared" si="74"/>
        <x:v>0</x:v>
      </x:c>
      <x:c r="Z179" s="33">
        <x:f t="shared" si="75"/>
        <x:v>0.76960000000000006</x:v>
      </x:c>
      <x:c r="AA179" s="31">
        <x:f t="shared" si="76"/>
        <x:v>26.132000615999996</x:v>
      </x:c>
      <x:c r="AB179" s="32">
        <x:f t="shared" si="77"/>
        <x:v>0.4355333435999999</x:v>
      </x:c>
      <x:c r="AC179" s="31">
        <x:f t="shared" si="78"/>
        <x:v>0.8</x:v>
      </x:c>
      <x:c r="AD179" s="30">
        <x:f t="shared" si="79"/>
        <x:v>0</x:v>
      </x:c>
      <x:c r="AE179" s="31">
        <x:f t="shared" si="67"/>
        <x:v>26.132000615999996</x:v>
      </x:c>
    </x:row>
    <x:row r="180" spans="2:31" x14ac:dyDescent="0.35">
      <x:c r="B180" s="27">
        <x:f t="shared" si="81"/>
        <x:v>44719</x:v>
      </x:c>
      <x:c r="C180" s="22" t="str">
        <x:f>IF($C$4="London",Assumptions!C189,Assumptions!E189)</x:f>
        <x:v>1217</x:v>
      </x:c>
      <x:c r="D180" s="22" t="str">
        <x:f>IF($C$4="London",Assumptions!D189,Assumptions!F189)</x:f>
        <x:v>0228</x:v>
      </x:c>
      <x:c r="F180" s="29">
        <x:v>44901</x:v>
      </x:c>
      <x:c r="G180" s="30">
        <x:f t="shared" si="61"/>
        <x:v>12</x:v>
      </x:c>
      <x:c r="H180" s="31" t="str">
        <x:v>1411</x:v>
      </x:c>
      <x:c r="I180" s="31" t="str">
        <x:v>0019</x:v>
      </x:c>
      <x:c r="J180" s="30">
        <x:f t="shared" si="62"/>
        <x:v>14</x:v>
      </x:c>
      <x:c r="K180" s="30">
        <x:f t="shared" si="63"/>
        <x:v>11</x:v>
      </x:c>
      <x:c r="L180" s="30">
        <x:f t="shared" si="64"/>
        <x:v>0</x:v>
      </x:c>
      <x:c r="M180" s="30">
        <x:f t="shared" si="65"/>
        <x:v>19</x:v>
      </x:c>
      <x:c r="N180" s="30">
        <x:f t="shared" si="68"/>
        <x:v>24</x:v>
      </x:c>
      <x:c r="O180" s="30">
        <x:f t="shared" si="66"/>
        <x:v>10.133333333333333</x:v>
      </x:c>
      <x:c r="P180" s="30" t="str" cm="1">
        <x:f t="array" ref="P180">INDEX($C$12:$N$12,G180)</x:f>
        <x:v>1.0″</x:v>
      </x:c>
      <x:c r="Q180" s="30" t="str" cm="1">
        <x:f t="array" ref="Q180">INDEX($C$11:$N$11,G180)</x:f>
        <x:v>66°F</x:v>
      </x:c>
      <x:c r="R180" s="30" cm="1">
        <x:f t="array" ref="R180">INDEX($C$13:$N$13,G180)</x:f>
        <x:v>31</x:v>
      </x:c>
      <x:c r="S180" s="30">
        <x:f t="shared" si="69"/>
        <x:v>3.2258064516129031E-2</x:v>
      </x:c>
      <x:c r="T180" s="30">
        <x:f t="shared" si="70"/>
        <x:v>66</x:v>
      </x:c>
      <x:c r="U180" s="32">
        <x:f t="shared" si="80"/>
        <x:v>0</x:v>
      </x:c>
      <x:c r="V180" s="31">
        <x:f t="shared" si="71"/>
        <x:v>0.02</x:v>
      </x:c>
      <x:c r="W180" s="31">
        <x:f t="shared" si="72"/>
        <x:v>90</x:v>
      </x:c>
      <x:c r="X180" s="32">
        <x:f t="shared" si="73"/>
        <x:v>0.2</x:v>
      </x:c>
      <x:c r="Y180" s="30">
        <x:f t="shared" si="74"/>
        <x:v>0</x:v>
      </x:c>
      <x:c r="Z180" s="33">
        <x:f t="shared" si="75"/>
        <x:v>0.76960000000000006</x:v>
      </x:c>
      <x:c r="AA180" s="31">
        <x:f t="shared" si="76"/>
        <x:v>26.132000615999996</x:v>
      </x:c>
      <x:c r="AB180" s="32">
        <x:f t="shared" si="77"/>
        <x:v>0.4355333435999999</x:v>
      </x:c>
      <x:c r="AC180" s="31">
        <x:f t="shared" si="78"/>
        <x:v>0.8</x:v>
      </x:c>
      <x:c r="AD180" s="30">
        <x:f t="shared" si="79"/>
        <x:v>0</x:v>
      </x:c>
      <x:c r="AE180" s="31">
        <x:f t="shared" si="67"/>
        <x:v>26.132000615999996</x:v>
      </x:c>
    </x:row>
    <x:row r="181" spans="2:31" x14ac:dyDescent="0.35">
      <x:c r="B181" s="27">
        <x:f t="shared" si="81"/>
        <x:v>44720</x:v>
      </x:c>
      <x:c r="C181" s="22" t="str">
        <x:f>IF($C$4="London",Assumptions!C190,Assumptions!E190)</x:f>
        <x:v>1217</x:v>
      </x:c>
      <x:c r="D181" s="22" t="str">
        <x:f>IF($C$4="London",Assumptions!D190,Assumptions!F190)</x:f>
        <x:v>0229</x:v>
      </x:c>
      <x:c r="F181" s="29">
        <x:v>44902</x:v>
      </x:c>
      <x:c r="G181" s="30">
        <x:f t="shared" si="61"/>
        <x:v>12</x:v>
      </x:c>
      <x:c r="H181" s="31" t="str">
        <x:v>1412</x:v>
      </x:c>
      <x:c r="I181" s="31" t="str">
        <x:v>0019</x:v>
      </x:c>
      <x:c r="J181" s="30">
        <x:f t="shared" si="62"/>
        <x:v>14</x:v>
      </x:c>
      <x:c r="K181" s="30">
        <x:f t="shared" si="63"/>
        <x:v>12</x:v>
      </x:c>
      <x:c r="L181" s="30">
        <x:f t="shared" si="64"/>
        <x:v>0</x:v>
      </x:c>
      <x:c r="M181" s="30">
        <x:f t="shared" si="65"/>
        <x:v>19</x:v>
      </x:c>
      <x:c r="N181" s="30">
        <x:f t="shared" si="68"/>
        <x:v>24</x:v>
      </x:c>
      <x:c r="O181" s="30">
        <x:f t="shared" si="66"/>
        <x:v>10.116666666666667</x:v>
      </x:c>
      <x:c r="P181" s="30" t="str" cm="1">
        <x:f t="array" ref="P181">INDEX($C$12:$N$12,G181)</x:f>
        <x:v>1.0″</x:v>
      </x:c>
      <x:c r="Q181" s="30" t="str" cm="1">
        <x:f t="array" ref="Q181">INDEX($C$11:$N$11,G181)</x:f>
        <x:v>66°F</x:v>
      </x:c>
      <x:c r="R181" s="30" cm="1">
        <x:f t="array" ref="R181">INDEX($C$13:$N$13,G181)</x:f>
        <x:v>31</x:v>
      </x:c>
      <x:c r="S181" s="30">
        <x:f t="shared" si="69"/>
        <x:v>3.2258064516129031E-2</x:v>
      </x:c>
      <x:c r="T181" s="30">
        <x:f t="shared" si="70"/>
        <x:v>66</x:v>
      </x:c>
      <x:c r="U181" s="32">
        <x:f t="shared" si="80"/>
        <x:v>0</x:v>
      </x:c>
      <x:c r="V181" s="31">
        <x:f t="shared" si="71"/>
        <x:v>0.02</x:v>
      </x:c>
      <x:c r="W181" s="31">
        <x:f t="shared" si="72"/>
        <x:v>90</x:v>
      </x:c>
      <x:c r="X181" s="32">
        <x:f t="shared" si="73"/>
        <x:v>0.2</x:v>
      </x:c>
      <x:c r="Y181" s="30">
        <x:f t="shared" si="74"/>
        <x:v>0</x:v>
      </x:c>
      <x:c r="Z181" s="33">
        <x:f t="shared" si="75"/>
        <x:v>0.76960000000000006</x:v>
      </x:c>
      <x:c r="AA181" s="31">
        <x:f t="shared" si="76"/>
        <x:v>26.132000615999996</x:v>
      </x:c>
      <x:c r="AB181" s="32">
        <x:f t="shared" si="77"/>
        <x:v>0.4355333435999999</x:v>
      </x:c>
      <x:c r="AC181" s="31">
        <x:f t="shared" si="78"/>
        <x:v>0.8</x:v>
      </x:c>
      <x:c r="AD181" s="30">
        <x:f t="shared" si="79"/>
        <x:v>0</x:v>
      </x:c>
      <x:c r="AE181" s="31">
        <x:f t="shared" si="67"/>
        <x:v>26.132000615999996</x:v>
      </x:c>
    </x:row>
    <x:row r="182" spans="2:31" x14ac:dyDescent="0.35">
      <x:c r="B182" s="27">
        <x:f t="shared" si="81"/>
        <x:v>44721</x:v>
      </x:c>
      <x:c r="C182" s="22" t="str">
        <x:f>IF($C$4="London",Assumptions!C191,Assumptions!E191)</x:f>
        <x:v>1217</x:v>
      </x:c>
      <x:c r="D182" s="22" t="str">
        <x:f>IF($C$4="London",Assumptions!D191,Assumptions!F191)</x:f>
        <x:v>0229</x:v>
      </x:c>
      <x:c r="F182" s="29">
        <x:v>44903</x:v>
      </x:c>
      <x:c r="G182" s="30">
        <x:f t="shared" ref="G182:G201" si="82">MONTH(F182)</x:f>
        <x:v>12</x:v>
      </x:c>
      <x:c r="H182" s="31" t="str">
        <x:v>1413</x:v>
      </x:c>
      <x:c r="I182" s="31" t="str">
        <x:v>0019</x:v>
      </x:c>
      <x:c r="J182" s="30">
        <x:f t="shared" ref="J182:J201" si="83">VALUE(LEFT(H182,2))</x:f>
        <x:v>14</x:v>
      </x:c>
      <x:c r="K182" s="30">
        <x:f t="shared" ref="K182:K201" si="84">VALUE(RIGHT(H182,2))</x:f>
        <x:v>13</x:v>
      </x:c>
      <x:c r="L182" s="30">
        <x:f t="shared" ref="L182:L201" si="85">VALUE(LEFT(I182,2))</x:f>
        <x:v>0</x:v>
      </x:c>
      <x:c r="M182" s="30">
        <x:f t="shared" ref="M182:M201" si="86">VALUE(RIGHT(I182,2))</x:f>
        <x:v>19</x:v>
      </x:c>
      <x:c r="N182" s="30">
        <x:f t="shared" si="68"/>
        <x:v>24</x:v>
      </x:c>
      <x:c r="O182" s="30">
        <x:f t="shared" ref="O182:O201" si="87">N182-J182+(M182-K182)/60</x:f>
        <x:v>10.1</x:v>
      </x:c>
      <x:c r="P182" s="30" t="str" cm="1">
        <x:f t="array" ref="P182">INDEX($C$12:$N$12,G182)</x:f>
        <x:v>1.0″</x:v>
      </x:c>
      <x:c r="Q182" s="30" t="str" cm="1">
        <x:f t="array" ref="Q182">INDEX($C$11:$N$11,G182)</x:f>
        <x:v>66°F</x:v>
      </x:c>
      <x:c r="R182" s="30" cm="1">
        <x:f t="array" ref="R182">INDEX($C$13:$N$13,G182)</x:f>
        <x:v>31</x:v>
      </x:c>
      <x:c r="S182" s="30">
        <x:f t="shared" si="69"/>
        <x:v>3.2258064516129031E-2</x:v>
      </x:c>
      <x:c r="T182" s="30">
        <x:f t="shared" si="70"/>
        <x:v>66</x:v>
      </x:c>
      <x:c r="U182" s="32">
        <x:f t="shared" si="80"/>
        <x:v>0</x:v>
      </x:c>
      <x:c r="V182" s="31">
        <x:f t="shared" si="71"/>
        <x:v>0.02</x:v>
      </x:c>
      <x:c r="W182" s="31">
        <x:f t="shared" si="72"/>
        <x:v>90</x:v>
      </x:c>
      <x:c r="X182" s="32">
        <x:f t="shared" si="73"/>
        <x:v>0.2</x:v>
      </x:c>
      <x:c r="Y182" s="30">
        <x:f t="shared" si="74"/>
        <x:v>0</x:v>
      </x:c>
      <x:c r="Z182" s="33">
        <x:f t="shared" si="75"/>
        <x:v>0.76960000000000006</x:v>
      </x:c>
      <x:c r="AA182" s="31">
        <x:f t="shared" si="76"/>
        <x:v>26.132000615999996</x:v>
      </x:c>
      <x:c r="AB182" s="32">
        <x:f t="shared" si="77"/>
        <x:v>0.4355333435999999</x:v>
      </x:c>
      <x:c r="AC182" s="31">
        <x:f t="shared" si="78"/>
        <x:v>0.8</x:v>
      </x:c>
      <x:c r="AD182" s="30">
        <x:f t="shared" si="79"/>
        <x:v>0</x:v>
      </x:c>
      <x:c r="AE182" s="31">
        <x:f t="shared" ref="AE182:AE201" si="88">AA182+AD182</x:f>
        <x:v>26.132000615999996</x:v>
      </x:c>
    </x:row>
    <x:row r="183" spans="2:31" x14ac:dyDescent="0.35">
      <x:c r="B183" s="27">
        <x:f t="shared" si="81"/>
        <x:v>44722</x:v>
      </x:c>
      <x:c r="C183" s="22" t="str">
        <x:f>IF($C$4="London",Assumptions!C192,Assumptions!E192)</x:f>
        <x:v>1217</x:v>
      </x:c>
      <x:c r="D183" s="22" t="str">
        <x:f>IF($C$4="London",Assumptions!D192,Assumptions!F192)</x:f>
        <x:v>0230</x:v>
      </x:c>
      <x:c r="F183" s="29">
        <x:v>44904</x:v>
      </x:c>
      <x:c r="G183" s="30">
        <x:f t="shared" si="82"/>
        <x:v>12</x:v>
      </x:c>
      <x:c r="H183" s="31" t="str">
        <x:v>1413</x:v>
      </x:c>
      <x:c r="I183" s="31" t="str">
        <x:v>0019</x:v>
      </x:c>
      <x:c r="J183" s="30">
        <x:f t="shared" si="83"/>
        <x:v>14</x:v>
      </x:c>
      <x:c r="K183" s="30">
        <x:f t="shared" si="84"/>
        <x:v>13</x:v>
      </x:c>
      <x:c r="L183" s="30">
        <x:f t="shared" si="85"/>
        <x:v>0</x:v>
      </x:c>
      <x:c r="M183" s="30">
        <x:f t="shared" si="86"/>
        <x:v>19</x:v>
      </x:c>
      <x:c r="N183" s="30">
        <x:f t="shared" ref="N183:N201" si="89">IF(L183&lt;J183,L183+24,L183)</x:f>
        <x:v>24</x:v>
      </x:c>
      <x:c r="O183" s="30">
        <x:f t="shared" si="87"/>
        <x:v>10.1</x:v>
      </x:c>
      <x:c r="P183" s="30" t="str" cm="1">
        <x:f t="array" ref="P183">INDEX($C$12:$N$12,G183)</x:f>
        <x:v>1.0″</x:v>
      </x:c>
      <x:c r="Q183" s="30" t="str" cm="1">
        <x:f t="array" ref="Q183">INDEX($C$11:$N$11,G183)</x:f>
        <x:v>66°F</x:v>
      </x:c>
      <x:c r="R183" s="30" cm="1">
        <x:f t="array" ref="R183">INDEX($C$13:$N$13,G183)</x:f>
        <x:v>31</x:v>
      </x:c>
      <x:c r="S183" s="30">
        <x:f t="shared" ref="S183:S201" si="90">VALUE(SUBSTITUTE(P183,"″",""))/R183</x:f>
        <x:v>3.2258064516129031E-2</x:v>
      </x:c>
      <x:c r="T183" s="30">
        <x:f t="shared" ref="T183:T201" si="91">VALUE(_xlfn.TEXTBEFORE(Q183,"°"))</x:f>
        <x:v>66</x:v>
      </x:c>
      <x:c r="U183" s="32">
        <x:f t="shared" si="80"/>
        <x:v>0</x:v>
      </x:c>
      <x:c r="V183" s="31">
        <x:f t="shared" si="71"/>
        <x:v>0.02</x:v>
      </x:c>
      <x:c r="W183" s="31">
        <x:f t="shared" si="72"/>
        <x:v>90</x:v>
      </x:c>
      <x:c r="X183" s="32">
        <x:f t="shared" si="73"/>
        <x:v>0.2</x:v>
      </x:c>
      <x:c r="Y183" s="30">
        <x:f t="shared" ref="Y183:Y201" si="92">IF(U183&gt;X183,1,IF(U183&lt;X183/2,0,(U183/X183)^2))</x:f>
        <x:v>0</x:v>
      </x:c>
      <x:c r="Z183" s="33">
        <x:f t="shared" si="75"/>
        <x:v>0.76960000000000006</x:v>
      </x:c>
      <x:c r="AA183" s="31">
        <x:f t="shared" ref="AA183:AA201" si="93">AE182</x:f>
        <x:v>26.132000615999996</x:v>
      </x:c>
      <x:c r="AB183" s="32">
        <x:f t="shared" si="77"/>
        <x:v>0.4355333435999999</x:v>
      </x:c>
      <x:c r="AC183" s="31">
        <x:f t="shared" si="78"/>
        <x:v>0.8</x:v>
      </x:c>
      <x:c r="AD183" s="30">
        <x:f t="shared" ref="AD183:AD201" si="94">V183*O183*Y183*Z183*AC183</x:f>
        <x:v>0</x:v>
      </x:c>
      <x:c r="AE183" s="31">
        <x:f t="shared" si="88"/>
        <x:v>26.132000615999996</x:v>
      </x:c>
    </x:row>
    <x:row r="184" spans="2:31" x14ac:dyDescent="0.35">
      <x:c r="B184" s="27">
        <x:f t="shared" si="81"/>
        <x:v>44723</x:v>
      </x:c>
      <x:c r="C184" s="22" t="str">
        <x:f>IF($C$4="London",Assumptions!C193,Assumptions!E193)</x:f>
        <x:v>1217</x:v>
      </x:c>
      <x:c r="D184" s="22" t="str">
        <x:f>IF($C$4="London",Assumptions!D193,Assumptions!F193)</x:f>
        <x:v>0230</x:v>
      </x:c>
      <x:c r="F184" s="29">
        <x:v>44905</x:v>
      </x:c>
      <x:c r="G184" s="30">
        <x:f t="shared" si="82"/>
        <x:v>12</x:v>
      </x:c>
      <x:c r="H184" s="31" t="str">
        <x:v>1414</x:v>
      </x:c>
      <x:c r="I184" s="31" t="str">
        <x:v>0019</x:v>
      </x:c>
      <x:c r="J184" s="30">
        <x:f t="shared" si="83"/>
        <x:v>14</x:v>
      </x:c>
      <x:c r="K184" s="30">
        <x:f t="shared" si="84"/>
        <x:v>14</x:v>
      </x:c>
      <x:c r="L184" s="30">
        <x:f t="shared" si="85"/>
        <x:v>0</x:v>
      </x:c>
      <x:c r="M184" s="30">
        <x:f t="shared" si="86"/>
        <x:v>19</x:v>
      </x:c>
      <x:c r="N184" s="30">
        <x:f t="shared" si="89"/>
        <x:v>24</x:v>
      </x:c>
      <x:c r="O184" s="30">
        <x:f t="shared" si="87"/>
        <x:v>10.083333333333334</x:v>
      </x:c>
      <x:c r="P184" s="30" t="str" cm="1">
        <x:f t="array" ref="P184">INDEX($C$12:$N$12,G184)</x:f>
        <x:v>1.0″</x:v>
      </x:c>
      <x:c r="Q184" s="30" t="str" cm="1">
        <x:f t="array" ref="Q184">INDEX($C$11:$N$11,G184)</x:f>
        <x:v>66°F</x:v>
      </x:c>
      <x:c r="R184" s="30" cm="1">
        <x:f t="array" ref="R184">INDEX($C$13:$N$13,G184)</x:f>
        <x:v>31</x:v>
      </x:c>
      <x:c r="S184" s="30">
        <x:f t="shared" si="90"/>
        <x:v>3.2258064516129031E-2</x:v>
      </x:c>
      <x:c r="T184" s="30">
        <x:f t="shared" si="91"/>
        <x:v>66</x:v>
      </x:c>
      <x:c r="U184" s="32">
        <x:f t="shared" si="80"/>
        <x:v>0</x:v>
      </x:c>
      <x:c r="V184" s="31">
        <x:f t="shared" si="71"/>
        <x:v>0.02</x:v>
      </x:c>
      <x:c r="W184" s="31">
        <x:f t="shared" si="72"/>
        <x:v>90</x:v>
      </x:c>
      <x:c r="X184" s="32">
        <x:f t="shared" si="73"/>
        <x:v>0.2</x:v>
      </x:c>
      <x:c r="Y184" s="30">
        <x:f t="shared" si="92"/>
        <x:v>0</x:v>
      </x:c>
      <x:c r="Z184" s="33">
        <x:f t="shared" si="75"/>
        <x:v>0.76960000000000006</x:v>
      </x:c>
      <x:c r="AA184" s="31">
        <x:f t="shared" si="93"/>
        <x:v>26.132000615999996</x:v>
      </x:c>
      <x:c r="AB184" s="32">
        <x:f t="shared" si="77"/>
        <x:v>0.4355333435999999</x:v>
      </x:c>
      <x:c r="AC184" s="31">
        <x:f t="shared" si="78"/>
        <x:v>0.8</x:v>
      </x:c>
      <x:c r="AD184" s="30">
        <x:f t="shared" si="94"/>
        <x:v>0</x:v>
      </x:c>
      <x:c r="AE184" s="31">
        <x:f t="shared" si="88"/>
        <x:v>26.132000615999996</x:v>
      </x:c>
    </x:row>
    <x:row r="185" spans="2:31" x14ac:dyDescent="0.35">
      <x:c r="B185" s="27">
        <x:f t="shared" si="81"/>
        <x:v>44724</x:v>
      </x:c>
      <x:c r="C185" s="22" t="str">
        <x:f>IF($C$4="London",Assumptions!C194,Assumptions!E194)</x:f>
        <x:v>1217</x:v>
      </x:c>
      <x:c r="D185" s="22" t="str">
        <x:f>IF($C$4="London",Assumptions!D194,Assumptions!F194)</x:f>
        <x:v>0231</x:v>
      </x:c>
      <x:c r="F185" s="29">
        <x:v>44906</x:v>
      </x:c>
      <x:c r="G185" s="30">
        <x:f t="shared" si="82"/>
        <x:v>12</x:v>
      </x:c>
      <x:c r="H185" s="31" t="str">
        <x:v>1415</x:v>
      </x:c>
      <x:c r="I185" s="31" t="str">
        <x:v>0019</x:v>
      </x:c>
      <x:c r="J185" s="30">
        <x:f t="shared" si="83"/>
        <x:v>14</x:v>
      </x:c>
      <x:c r="K185" s="30">
        <x:f t="shared" si="84"/>
        <x:v>15</x:v>
      </x:c>
      <x:c r="L185" s="30">
        <x:f t="shared" si="85"/>
        <x:v>0</x:v>
      </x:c>
      <x:c r="M185" s="30">
        <x:f t="shared" si="86"/>
        <x:v>19</x:v>
      </x:c>
      <x:c r="N185" s="30">
        <x:f t="shared" si="89"/>
        <x:v>24</x:v>
      </x:c>
      <x:c r="O185" s="30">
        <x:f t="shared" si="87"/>
        <x:v>10.066666666666666</x:v>
      </x:c>
      <x:c r="P185" s="30" t="str" cm="1">
        <x:f t="array" ref="P185">INDEX($C$12:$N$12,G185)</x:f>
        <x:v>1.0″</x:v>
      </x:c>
      <x:c r="Q185" s="30" t="str" cm="1">
        <x:f t="array" ref="Q185">INDEX($C$11:$N$11,G185)</x:f>
        <x:v>66°F</x:v>
      </x:c>
      <x:c r="R185" s="30" cm="1">
        <x:f t="array" ref="R185">INDEX($C$13:$N$13,G185)</x:f>
        <x:v>31</x:v>
      </x:c>
      <x:c r="S185" s="30">
        <x:f t="shared" si="90"/>
        <x:v>3.2258064516129031E-2</x:v>
      </x:c>
      <x:c r="T185" s="30">
        <x:f t="shared" si="91"/>
        <x:v>66</x:v>
      </x:c>
      <x:c r="U185" s="32">
        <x:f t="shared" si="80"/>
        <x:v>0</x:v>
      </x:c>
      <x:c r="V185" s="31">
        <x:f t="shared" si="71"/>
        <x:v>0.02</x:v>
      </x:c>
      <x:c r="W185" s="31">
        <x:f t="shared" si="72"/>
        <x:v>90</x:v>
      </x:c>
      <x:c r="X185" s="32">
        <x:f t="shared" si="73"/>
        <x:v>0.2</x:v>
      </x:c>
      <x:c r="Y185" s="30">
        <x:f t="shared" si="92"/>
        <x:v>0</x:v>
      </x:c>
      <x:c r="Z185" s="33">
        <x:f t="shared" si="75"/>
        <x:v>0.76960000000000006</x:v>
      </x:c>
      <x:c r="AA185" s="31">
        <x:f t="shared" si="93"/>
        <x:v>26.132000615999996</x:v>
      </x:c>
      <x:c r="AB185" s="32">
        <x:f t="shared" si="77"/>
        <x:v>0.4355333435999999</x:v>
      </x:c>
      <x:c r="AC185" s="31">
        <x:f t="shared" si="78"/>
        <x:v>0.8</x:v>
      </x:c>
      <x:c r="AD185" s="30">
        <x:f t="shared" si="94"/>
        <x:v>0</x:v>
      </x:c>
      <x:c r="AE185" s="31">
        <x:f t="shared" si="88"/>
        <x:v>26.132000615999996</x:v>
      </x:c>
    </x:row>
    <x:row r="186" spans="2:31" x14ac:dyDescent="0.35">
      <x:c r="B186" s="27">
        <x:f t="shared" si="81"/>
        <x:v>44725</x:v>
      </x:c>
      <x:c r="C186" s="22" t="str">
        <x:f>IF($C$4="London",Assumptions!C195,Assumptions!E195)</x:f>
        <x:v>1217</x:v>
      </x:c>
      <x:c r="D186" s="22" t="str">
        <x:f>IF($C$4="London",Assumptions!D195,Assumptions!F195)</x:f>
        <x:v>0231</x:v>
      </x:c>
      <x:c r="F186" s="29">
        <x:v>44907</x:v>
      </x:c>
      <x:c r="G186" s="30">
        <x:f t="shared" si="82"/>
        <x:v>12</x:v>
      </x:c>
      <x:c r="H186" s="31" t="str">
        <x:v>1416</x:v>
      </x:c>
      <x:c r="I186" s="31" t="str">
        <x:v>0019</x:v>
      </x:c>
      <x:c r="J186" s="30">
        <x:f t="shared" si="83"/>
        <x:v>14</x:v>
      </x:c>
      <x:c r="K186" s="30">
        <x:f t="shared" si="84"/>
        <x:v>16</x:v>
      </x:c>
      <x:c r="L186" s="30">
        <x:f t="shared" si="85"/>
        <x:v>0</x:v>
      </x:c>
      <x:c r="M186" s="30">
        <x:f t="shared" si="86"/>
        <x:v>19</x:v>
      </x:c>
      <x:c r="N186" s="30">
        <x:f t="shared" si="89"/>
        <x:v>24</x:v>
      </x:c>
      <x:c r="O186" s="30">
        <x:f t="shared" si="87"/>
        <x:v>10.050000000000001</x:v>
      </x:c>
      <x:c r="P186" s="30" t="str" cm="1">
        <x:f t="array" ref="P186">INDEX($C$12:$N$12,G186)</x:f>
        <x:v>1.0″</x:v>
      </x:c>
      <x:c r="Q186" s="30" t="str" cm="1">
        <x:f t="array" ref="Q186">INDEX($C$11:$N$11,G186)</x:f>
        <x:v>66°F</x:v>
      </x:c>
      <x:c r="R186" s="30" cm="1">
        <x:f t="array" ref="R186">INDEX($C$13:$N$13,G186)</x:f>
        <x:v>31</x:v>
      </x:c>
      <x:c r="S186" s="30">
        <x:f t="shared" si="90"/>
        <x:v>3.2258064516129031E-2</x:v>
      </x:c>
      <x:c r="T186" s="30">
        <x:f t="shared" si="91"/>
        <x:v>66</x:v>
      </x:c>
      <x:c r="U186" s="32">
        <x:f t="shared" si="80"/>
        <x:v>0</x:v>
      </x:c>
      <x:c r="V186" s="31">
        <x:f t="shared" si="71"/>
        <x:v>0.02</x:v>
      </x:c>
      <x:c r="W186" s="31">
        <x:f t="shared" si="72"/>
        <x:v>90</x:v>
      </x:c>
      <x:c r="X186" s="32">
        <x:f t="shared" si="73"/>
        <x:v>0.2</x:v>
      </x:c>
      <x:c r="Y186" s="30">
        <x:f t="shared" si="92"/>
        <x:v>0</x:v>
      </x:c>
      <x:c r="Z186" s="33">
        <x:f t="shared" si="75"/>
        <x:v>0.76960000000000006</x:v>
      </x:c>
      <x:c r="AA186" s="31">
        <x:f t="shared" si="93"/>
        <x:v>26.132000615999996</x:v>
      </x:c>
      <x:c r="AB186" s="32">
        <x:f t="shared" si="77"/>
        <x:v>0.4355333435999999</x:v>
      </x:c>
      <x:c r="AC186" s="31">
        <x:f t="shared" si="78"/>
        <x:v>0.8</x:v>
      </x:c>
      <x:c r="AD186" s="30">
        <x:f t="shared" si="94"/>
        <x:v>0</x:v>
      </x:c>
      <x:c r="AE186" s="31">
        <x:f t="shared" si="88"/>
        <x:v>26.132000615999996</x:v>
      </x:c>
    </x:row>
    <x:row r="187" spans="2:31" x14ac:dyDescent="0.35">
      <x:c r="B187" s="27">
        <x:f t="shared" si="81"/>
        <x:v>44726</x:v>
      </x:c>
      <x:c r="C187" s="22" t="str">
        <x:f>IF($C$4="London",Assumptions!C196,Assumptions!E196)</x:f>
        <x:v>1217</x:v>
      </x:c>
      <x:c r="D187" s="22" t="str">
        <x:f>IF($C$4="London",Assumptions!D196,Assumptions!F196)</x:f>
        <x:v>0231</x:v>
      </x:c>
      <x:c r="F187" s="29">
        <x:v>44908</x:v>
      </x:c>
      <x:c r="G187" s="30">
        <x:f t="shared" si="82"/>
        <x:v>12</x:v>
      </x:c>
      <x:c r="H187" s="31" t="str">
        <x:v>1416</x:v>
      </x:c>
      <x:c r="I187" s="31" t="str">
        <x:v>0020</x:v>
      </x:c>
      <x:c r="J187" s="30">
        <x:f t="shared" si="83"/>
        <x:v>14</x:v>
      </x:c>
      <x:c r="K187" s="30">
        <x:f t="shared" si="84"/>
        <x:v>16</x:v>
      </x:c>
      <x:c r="L187" s="30">
        <x:f t="shared" si="85"/>
        <x:v>0</x:v>
      </x:c>
      <x:c r="M187" s="30">
        <x:f t="shared" si="86"/>
        <x:v>20</x:v>
      </x:c>
      <x:c r="N187" s="30">
        <x:f t="shared" si="89"/>
        <x:v>24</x:v>
      </x:c>
      <x:c r="O187" s="30">
        <x:f t="shared" si="87"/>
        <x:v>10.066666666666666</x:v>
      </x:c>
      <x:c r="P187" s="30" t="str" cm="1">
        <x:f t="array" ref="P187">INDEX($C$12:$N$12,G187)</x:f>
        <x:v>1.0″</x:v>
      </x:c>
      <x:c r="Q187" s="30" t="str" cm="1">
        <x:f t="array" ref="Q187">INDEX($C$11:$N$11,G187)</x:f>
        <x:v>66°F</x:v>
      </x:c>
      <x:c r="R187" s="30" cm="1">
        <x:f t="array" ref="R187">INDEX($C$13:$N$13,G187)</x:f>
        <x:v>31</x:v>
      </x:c>
      <x:c r="S187" s="30">
        <x:f t="shared" si="90"/>
        <x:v>3.2258064516129031E-2</x:v>
      </x:c>
      <x:c r="T187" s="30">
        <x:f t="shared" si="91"/>
        <x:v>66</x:v>
      </x:c>
      <x:c r="U187" s="32">
        <x:f t="shared" si="80"/>
        <x:v>0</x:v>
      </x:c>
      <x:c r="V187" s="31">
        <x:f t="shared" si="71"/>
        <x:v>0.02</x:v>
      </x:c>
      <x:c r="W187" s="31">
        <x:f t="shared" si="72"/>
        <x:v>90</x:v>
      </x:c>
      <x:c r="X187" s="32">
        <x:f t="shared" si="73"/>
        <x:v>0.2</x:v>
      </x:c>
      <x:c r="Y187" s="30">
        <x:f t="shared" si="92"/>
        <x:v>0</x:v>
      </x:c>
      <x:c r="Z187" s="33">
        <x:f t="shared" si="75"/>
        <x:v>0.76960000000000006</x:v>
      </x:c>
      <x:c r="AA187" s="31">
        <x:f t="shared" si="93"/>
        <x:v>26.132000615999996</x:v>
      </x:c>
      <x:c r="AB187" s="32">
        <x:f t="shared" si="77"/>
        <x:v>0.4355333435999999</x:v>
      </x:c>
      <x:c r="AC187" s="31">
        <x:f t="shared" si="78"/>
        <x:v>0.8</x:v>
      </x:c>
      <x:c r="AD187" s="30">
        <x:f t="shared" si="94"/>
        <x:v>0</x:v>
      </x:c>
      <x:c r="AE187" s="31">
        <x:f t="shared" si="88"/>
        <x:v>26.132000615999996</x:v>
      </x:c>
    </x:row>
    <x:row r="188" spans="2:31" x14ac:dyDescent="0.35">
      <x:c r="B188" s="27">
        <x:f t="shared" si="81"/>
        <x:v>44727</x:v>
      </x:c>
      <x:c r="C188" s="22" t="str">
        <x:f>IF($C$4="London",Assumptions!C197,Assumptions!E197)</x:f>
        <x:v>1217</x:v>
      </x:c>
      <x:c r="D188" s="22" t="str">
        <x:f>IF($C$4="London",Assumptions!D197,Assumptions!F197)</x:f>
        <x:v>0232</x:v>
      </x:c>
      <x:c r="F188" s="29">
        <x:v>44909</x:v>
      </x:c>
      <x:c r="G188" s="30">
        <x:f t="shared" si="82"/>
        <x:v>12</x:v>
      </x:c>
      <x:c r="H188" s="31" t="str">
        <x:v>1417</x:v>
      </x:c>
      <x:c r="I188" s="31" t="str">
        <x:v>0020</x:v>
      </x:c>
      <x:c r="J188" s="30">
        <x:f t="shared" si="83"/>
        <x:v>14</x:v>
      </x:c>
      <x:c r="K188" s="30">
        <x:f t="shared" si="84"/>
        <x:v>17</x:v>
      </x:c>
      <x:c r="L188" s="30">
        <x:f t="shared" si="85"/>
        <x:v>0</x:v>
      </x:c>
      <x:c r="M188" s="30">
        <x:f t="shared" si="86"/>
        <x:v>20</x:v>
      </x:c>
      <x:c r="N188" s="30">
        <x:f t="shared" si="89"/>
        <x:v>24</x:v>
      </x:c>
      <x:c r="O188" s="30">
        <x:f t="shared" si="87"/>
        <x:v>10.050000000000001</x:v>
      </x:c>
      <x:c r="P188" s="30" t="str" cm="1">
        <x:f t="array" ref="P188">INDEX($C$12:$N$12,G188)</x:f>
        <x:v>1.0″</x:v>
      </x:c>
      <x:c r="Q188" s="30" t="str" cm="1">
        <x:f t="array" ref="Q188">INDEX($C$11:$N$11,G188)</x:f>
        <x:v>66°F</x:v>
      </x:c>
      <x:c r="R188" s="30" cm="1">
        <x:f t="array" ref="R188">INDEX($C$13:$N$13,G188)</x:f>
        <x:v>31</x:v>
      </x:c>
      <x:c r="S188" s="30">
        <x:f t="shared" si="90"/>
        <x:v>3.2258064516129031E-2</x:v>
      </x:c>
      <x:c r="T188" s="30">
        <x:f t="shared" si="91"/>
        <x:v>66</x:v>
      </x:c>
      <x:c r="U188" s="32">
        <x:f t="shared" si="80"/>
        <x:v>0</x:v>
      </x:c>
      <x:c r="V188" s="31">
        <x:f t="shared" si="71"/>
        <x:v>0.02</x:v>
      </x:c>
      <x:c r="W188" s="31">
        <x:f t="shared" si="72"/>
        <x:v>90</x:v>
      </x:c>
      <x:c r="X188" s="32">
        <x:f t="shared" si="73"/>
        <x:v>0.2</x:v>
      </x:c>
      <x:c r="Y188" s="30">
        <x:f t="shared" si="92"/>
        <x:v>0</x:v>
      </x:c>
      <x:c r="Z188" s="33">
        <x:f t="shared" si="75"/>
        <x:v>0.76960000000000006</x:v>
      </x:c>
      <x:c r="AA188" s="31">
        <x:f t="shared" si="93"/>
        <x:v>26.132000615999996</x:v>
      </x:c>
      <x:c r="AB188" s="32">
        <x:f t="shared" si="77"/>
        <x:v>0.4355333435999999</x:v>
      </x:c>
      <x:c r="AC188" s="31">
        <x:f t="shared" si="78"/>
        <x:v>0.8</x:v>
      </x:c>
      <x:c r="AD188" s="30">
        <x:f t="shared" si="94"/>
        <x:v>0</x:v>
      </x:c>
      <x:c r="AE188" s="31">
        <x:f t="shared" si="88"/>
        <x:v>26.132000615999996</x:v>
      </x:c>
    </x:row>
    <x:row r="189" spans="2:31" x14ac:dyDescent="0.35">
      <x:c r="B189" s="27">
        <x:f t="shared" si="81"/>
        <x:v>44728</x:v>
      </x:c>
      <x:c r="C189" s="22" t="str">
        <x:f>IF($C$4="London",Assumptions!C198,Assumptions!E198)</x:f>
        <x:v>1217</x:v>
      </x:c>
      <x:c r="D189" s="22" t="str">
        <x:f>IF($C$4="London",Assumptions!D198,Assumptions!F198)</x:f>
        <x:v>0232</x:v>
      </x:c>
      <x:c r="F189" s="29">
        <x:v>44910</x:v>
      </x:c>
      <x:c r="G189" s="30">
        <x:f t="shared" si="82"/>
        <x:v>12</x:v>
      </x:c>
      <x:c r="H189" s="31" t="str">
        <x:v>1418</x:v>
      </x:c>
      <x:c r="I189" s="31" t="str">
        <x:v>0020</x:v>
      </x:c>
      <x:c r="J189" s="30">
        <x:f t="shared" si="83"/>
        <x:v>14</x:v>
      </x:c>
      <x:c r="K189" s="30">
        <x:f t="shared" si="84"/>
        <x:v>18</x:v>
      </x:c>
      <x:c r="L189" s="30">
        <x:f t="shared" si="85"/>
        <x:v>0</x:v>
      </x:c>
      <x:c r="M189" s="30">
        <x:f t="shared" si="86"/>
        <x:v>20</x:v>
      </x:c>
      <x:c r="N189" s="30">
        <x:f t="shared" si="89"/>
        <x:v>24</x:v>
      </x:c>
      <x:c r="O189" s="30">
        <x:f t="shared" si="87"/>
        <x:v>10.033333333333333</x:v>
      </x:c>
      <x:c r="P189" s="30" t="str" cm="1">
        <x:f t="array" ref="P189">INDEX($C$12:$N$12,G189)</x:f>
        <x:v>1.0″</x:v>
      </x:c>
      <x:c r="Q189" s="30" t="str" cm="1">
        <x:f t="array" ref="Q189">INDEX($C$11:$N$11,G189)</x:f>
        <x:v>66°F</x:v>
      </x:c>
      <x:c r="R189" s="30" cm="1">
        <x:f t="array" ref="R189">INDEX($C$13:$N$13,G189)</x:f>
        <x:v>31</x:v>
      </x:c>
      <x:c r="S189" s="30">
        <x:f t="shared" si="90"/>
        <x:v>3.2258064516129031E-2</x:v>
      </x:c>
      <x:c r="T189" s="30">
        <x:f t="shared" si="91"/>
        <x:v>66</x:v>
      </x:c>
      <x:c r="U189" s="32">
        <x:f t="shared" si="80"/>
        <x:v>0</x:v>
      </x:c>
      <x:c r="V189" s="31">
        <x:f t="shared" si="71"/>
        <x:v>0.02</x:v>
      </x:c>
      <x:c r="W189" s="31">
        <x:f t="shared" si="72"/>
        <x:v>90</x:v>
      </x:c>
      <x:c r="X189" s="32">
        <x:f t="shared" si="73"/>
        <x:v>0.2</x:v>
      </x:c>
      <x:c r="Y189" s="30">
        <x:f t="shared" si="92"/>
        <x:v>0</x:v>
      </x:c>
      <x:c r="Z189" s="33">
        <x:f t="shared" si="75"/>
        <x:v>0.76960000000000006</x:v>
      </x:c>
      <x:c r="AA189" s="31">
        <x:f t="shared" si="93"/>
        <x:v>26.132000615999996</x:v>
      </x:c>
      <x:c r="AB189" s="32">
        <x:f t="shared" si="77"/>
        <x:v>0.4355333435999999</x:v>
      </x:c>
      <x:c r="AC189" s="31">
        <x:f t="shared" si="78"/>
        <x:v>0.8</x:v>
      </x:c>
      <x:c r="AD189" s="30">
        <x:f t="shared" si="94"/>
        <x:v>0</x:v>
      </x:c>
      <x:c r="AE189" s="31">
        <x:f t="shared" si="88"/>
        <x:v>26.132000615999996</x:v>
      </x:c>
    </x:row>
    <x:row r="190" spans="2:31" x14ac:dyDescent="0.35">
      <x:c r="B190" s="27">
        <x:f t="shared" si="81"/>
        <x:v>44729</x:v>
      </x:c>
      <x:c r="C190" s="22" t="str">
        <x:f>IF($C$4="London",Assumptions!C199,Assumptions!E199)</x:f>
        <x:v>1217</x:v>
      </x:c>
      <x:c r="D190" s="22" t="str">
        <x:f>IF($C$4="London",Assumptions!D199,Assumptions!F199)</x:f>
        <x:v>0232</x:v>
      </x:c>
      <x:c r="F190" s="29">
        <x:v>44911</x:v>
      </x:c>
      <x:c r="G190" s="30">
        <x:f t="shared" si="82"/>
        <x:v>12</x:v>
      </x:c>
      <x:c r="H190" s="31" t="str">
        <x:v>1418</x:v>
      </x:c>
      <x:c r="I190" s="31" t="str">
        <x:v>0021</x:v>
      </x:c>
      <x:c r="J190" s="30">
        <x:f t="shared" si="83"/>
        <x:v>14</x:v>
      </x:c>
      <x:c r="K190" s="30">
        <x:f t="shared" si="84"/>
        <x:v>18</x:v>
      </x:c>
      <x:c r="L190" s="30">
        <x:f t="shared" si="85"/>
        <x:v>0</x:v>
      </x:c>
      <x:c r="M190" s="30">
        <x:f t="shared" si="86"/>
        <x:v>21</x:v>
      </x:c>
      <x:c r="N190" s="30">
        <x:f t="shared" si="89"/>
        <x:v>24</x:v>
      </x:c>
      <x:c r="O190" s="30">
        <x:f t="shared" si="87"/>
        <x:v>10.050000000000001</x:v>
      </x:c>
      <x:c r="P190" s="30" t="str" cm="1">
        <x:f t="array" ref="P190">INDEX($C$12:$N$12,G190)</x:f>
        <x:v>1.0″</x:v>
      </x:c>
      <x:c r="Q190" s="30" t="str" cm="1">
        <x:f t="array" ref="Q190">INDEX($C$11:$N$11,G190)</x:f>
        <x:v>66°F</x:v>
      </x:c>
      <x:c r="R190" s="30" cm="1">
        <x:f t="array" ref="R190">INDEX($C$13:$N$13,G190)</x:f>
        <x:v>31</x:v>
      </x:c>
      <x:c r="S190" s="30">
        <x:f t="shared" si="90"/>
        <x:v>3.2258064516129031E-2</x:v>
      </x:c>
      <x:c r="T190" s="30">
        <x:f t="shared" si="91"/>
        <x:v>66</x:v>
      </x:c>
      <x:c r="U190" s="32">
        <x:f t="shared" si="80"/>
        <x:v>0</x:v>
      </x:c>
      <x:c r="V190" s="31">
        <x:f t="shared" si="71"/>
        <x:v>0.02</x:v>
      </x:c>
      <x:c r="W190" s="31">
        <x:f t="shared" si="72"/>
        <x:v>90</x:v>
      </x:c>
      <x:c r="X190" s="32">
        <x:f t="shared" si="73"/>
        <x:v>0.2</x:v>
      </x:c>
      <x:c r="Y190" s="30">
        <x:f t="shared" si="92"/>
        <x:v>0</x:v>
      </x:c>
      <x:c r="Z190" s="33">
        <x:f t="shared" si="75"/>
        <x:v>0.76960000000000006</x:v>
      </x:c>
      <x:c r="AA190" s="31">
        <x:f t="shared" si="93"/>
        <x:v>26.132000615999996</x:v>
      </x:c>
      <x:c r="AB190" s="32">
        <x:f t="shared" si="77"/>
        <x:v>0.4355333435999999</x:v>
      </x:c>
      <x:c r="AC190" s="31">
        <x:f t="shared" si="78"/>
        <x:v>0.8</x:v>
      </x:c>
      <x:c r="AD190" s="30">
        <x:f t="shared" si="94"/>
        <x:v>0</x:v>
      </x:c>
      <x:c r="AE190" s="31">
        <x:f t="shared" si="88"/>
        <x:v>26.132000615999996</x:v>
      </x:c>
    </x:row>
    <x:row r="191" spans="2:31" x14ac:dyDescent="0.35">
      <x:c r="B191" s="27">
        <x:f t="shared" si="81"/>
        <x:v>44730</x:v>
      </x:c>
      <x:c r="C191" s="22" t="str">
        <x:f>IF($C$4="London",Assumptions!C200,Assumptions!E200)</x:f>
        <x:v>1217</x:v>
      </x:c>
      <x:c r="D191" s="22" t="str">
        <x:f>IF($C$4="London",Assumptions!D200,Assumptions!F200)</x:f>
        <x:v>0233</x:v>
      </x:c>
      <x:c r="F191" s="29">
        <x:v>44912</x:v>
      </x:c>
      <x:c r="G191" s="30">
        <x:f t="shared" si="82"/>
        <x:v>12</x:v>
      </x:c>
      <x:c r="H191" s="31" t="str">
        <x:v>1419</x:v>
      </x:c>
      <x:c r="I191" s="31" t="str">
        <x:v>0021</x:v>
      </x:c>
      <x:c r="J191" s="30">
        <x:f t="shared" si="83"/>
        <x:v>14</x:v>
      </x:c>
      <x:c r="K191" s="30">
        <x:f t="shared" si="84"/>
        <x:v>19</x:v>
      </x:c>
      <x:c r="L191" s="30">
        <x:f t="shared" si="85"/>
        <x:v>0</x:v>
      </x:c>
      <x:c r="M191" s="30">
        <x:f t="shared" si="86"/>
        <x:v>21</x:v>
      </x:c>
      <x:c r="N191" s="30">
        <x:f t="shared" si="89"/>
        <x:v>24</x:v>
      </x:c>
      <x:c r="O191" s="30">
        <x:f t="shared" si="87"/>
        <x:v>10.033333333333333</x:v>
      </x:c>
      <x:c r="P191" s="30" t="str" cm="1">
        <x:f t="array" ref="P191">INDEX($C$12:$N$12,G191)</x:f>
        <x:v>1.0″</x:v>
      </x:c>
      <x:c r="Q191" s="30" t="str" cm="1">
        <x:f t="array" ref="Q191">INDEX($C$11:$N$11,G191)</x:f>
        <x:v>66°F</x:v>
      </x:c>
      <x:c r="R191" s="30" cm="1">
        <x:f t="array" ref="R191">INDEX($C$13:$N$13,G191)</x:f>
        <x:v>31</x:v>
      </x:c>
      <x:c r="S191" s="30">
        <x:f t="shared" si="90"/>
        <x:v>3.2258064516129031E-2</x:v>
      </x:c>
      <x:c r="T191" s="30">
        <x:f t="shared" si="91"/>
        <x:v>66</x:v>
      </x:c>
      <x:c r="U191" s="32">
        <x:f t="shared" si="80"/>
        <x:v>0</x:v>
      </x:c>
      <x:c r="V191" s="31">
        <x:f t="shared" si="71"/>
        <x:v>0.02</x:v>
      </x:c>
      <x:c r="W191" s="31">
        <x:f t="shared" si="72"/>
        <x:v>90</x:v>
      </x:c>
      <x:c r="X191" s="32">
        <x:f t="shared" si="73"/>
        <x:v>0.2</x:v>
      </x:c>
      <x:c r="Y191" s="30">
        <x:f t="shared" si="92"/>
        <x:v>0</x:v>
      </x:c>
      <x:c r="Z191" s="33">
        <x:f t="shared" si="75"/>
        <x:v>0.76960000000000006</x:v>
      </x:c>
      <x:c r="AA191" s="31">
        <x:f t="shared" si="93"/>
        <x:v>26.132000615999996</x:v>
      </x:c>
      <x:c r="AB191" s="32">
        <x:f t="shared" si="77"/>
        <x:v>0.4355333435999999</x:v>
      </x:c>
      <x:c r="AC191" s="31">
        <x:f t="shared" si="78"/>
        <x:v>0.8</x:v>
      </x:c>
      <x:c r="AD191" s="30">
        <x:f t="shared" si="94"/>
        <x:v>0</x:v>
      </x:c>
      <x:c r="AE191" s="31">
        <x:f t="shared" si="88"/>
        <x:v>26.132000615999996</x:v>
      </x:c>
    </x:row>
    <x:row r="192" spans="2:31" x14ac:dyDescent="0.35">
      <x:c r="B192" s="27">
        <x:f t="shared" si="81"/>
        <x:v>44731</x:v>
      </x:c>
      <x:c r="C192" s="22" t="str">
        <x:f>IF($C$4="London",Assumptions!C201,Assumptions!E201)</x:f>
        <x:v>1217</x:v>
      </x:c>
      <x:c r="D192" s="22" t="str">
        <x:f>IF($C$4="London",Assumptions!D201,Assumptions!F201)</x:f>
        <x:v>0233</x:v>
      </x:c>
      <x:c r="F192" s="29">
        <x:v>44913</x:v>
      </x:c>
      <x:c r="G192" s="30">
        <x:f t="shared" si="82"/>
        <x:v>12</x:v>
      </x:c>
      <x:c r="H192" s="31" t="str">
        <x:v>1419</x:v>
      </x:c>
      <x:c r="I192" s="31" t="str">
        <x:v>0021</x:v>
      </x:c>
      <x:c r="J192" s="30">
        <x:f t="shared" si="83"/>
        <x:v>14</x:v>
      </x:c>
      <x:c r="K192" s="30">
        <x:f t="shared" si="84"/>
        <x:v>19</x:v>
      </x:c>
      <x:c r="L192" s="30">
        <x:f t="shared" si="85"/>
        <x:v>0</x:v>
      </x:c>
      <x:c r="M192" s="30">
        <x:f t="shared" si="86"/>
        <x:v>21</x:v>
      </x:c>
      <x:c r="N192" s="30">
        <x:f t="shared" si="89"/>
        <x:v>24</x:v>
      </x:c>
      <x:c r="O192" s="30">
        <x:f t="shared" si="87"/>
        <x:v>10.033333333333333</x:v>
      </x:c>
      <x:c r="P192" s="30" t="str" cm="1">
        <x:f t="array" ref="P192">INDEX($C$12:$N$12,G192)</x:f>
        <x:v>1.0″</x:v>
      </x:c>
      <x:c r="Q192" s="30" t="str" cm="1">
        <x:f t="array" ref="Q192">INDEX($C$11:$N$11,G192)</x:f>
        <x:v>66°F</x:v>
      </x:c>
      <x:c r="R192" s="30" cm="1">
        <x:f t="array" ref="R192">INDEX($C$13:$N$13,G192)</x:f>
        <x:v>31</x:v>
      </x:c>
      <x:c r="S192" s="30">
        <x:f t="shared" si="90"/>
        <x:v>3.2258064516129031E-2</x:v>
      </x:c>
      <x:c r="T192" s="30">
        <x:f t="shared" si="91"/>
        <x:v>66</x:v>
      </x:c>
      <x:c r="U192" s="32">
        <x:f t="shared" si="80"/>
        <x:v>0</x:v>
      </x:c>
      <x:c r="V192" s="31">
        <x:f t="shared" si="71"/>
        <x:v>0.02</x:v>
      </x:c>
      <x:c r="W192" s="31">
        <x:f t="shared" si="72"/>
        <x:v>90</x:v>
      </x:c>
      <x:c r="X192" s="32">
        <x:f t="shared" si="73"/>
        <x:v>0.2</x:v>
      </x:c>
      <x:c r="Y192" s="30">
        <x:f t="shared" si="92"/>
        <x:v>0</x:v>
      </x:c>
      <x:c r="Z192" s="33">
        <x:f t="shared" si="75"/>
        <x:v>0.76960000000000006</x:v>
      </x:c>
      <x:c r="AA192" s="31">
        <x:f t="shared" si="93"/>
        <x:v>26.132000615999996</x:v>
      </x:c>
      <x:c r="AB192" s="32">
        <x:f t="shared" si="77"/>
        <x:v>0.4355333435999999</x:v>
      </x:c>
      <x:c r="AC192" s="31">
        <x:f t="shared" si="78"/>
        <x:v>0.8</x:v>
      </x:c>
      <x:c r="AD192" s="30">
        <x:f t="shared" si="94"/>
        <x:v>0</x:v>
      </x:c>
      <x:c r="AE192" s="31">
        <x:f t="shared" si="88"/>
        <x:v>26.132000615999996</x:v>
      </x:c>
    </x:row>
    <x:row r="193" spans="2:32" x14ac:dyDescent="0.35">
      <x:c r="B193" s="27">
        <x:f t="shared" si="81"/>
        <x:v>44732</x:v>
      </x:c>
      <x:c r="C193" s="22" t="str">
        <x:f>IF($C$4="London",Assumptions!C202,Assumptions!E202)</x:f>
        <x:v>1218</x:v>
      </x:c>
      <x:c r="D193" s="22" t="str">
        <x:f>IF($C$4="London",Assumptions!D202,Assumptions!F202)</x:f>
        <x:v>0233</x:v>
      </x:c>
      <x:c r="F193" s="29">
        <x:v>44914</x:v>
      </x:c>
      <x:c r="G193" s="30">
        <x:f t="shared" si="82"/>
        <x:v>12</x:v>
      </x:c>
      <x:c r="H193" s="31" t="str">
        <x:v>1420</x:v>
      </x:c>
      <x:c r="I193" s="31" t="str">
        <x:v>0022</x:v>
      </x:c>
      <x:c r="J193" s="30">
        <x:f t="shared" si="83"/>
        <x:v>14</x:v>
      </x:c>
      <x:c r="K193" s="30">
        <x:f t="shared" si="84"/>
        <x:v>20</x:v>
      </x:c>
      <x:c r="L193" s="30">
        <x:f t="shared" si="85"/>
        <x:v>0</x:v>
      </x:c>
      <x:c r="M193" s="30">
        <x:f t="shared" si="86"/>
        <x:v>22</x:v>
      </x:c>
      <x:c r="N193" s="30">
        <x:f t="shared" si="89"/>
        <x:v>24</x:v>
      </x:c>
      <x:c r="O193" s="30">
        <x:f t="shared" si="87"/>
        <x:v>10.033333333333333</x:v>
      </x:c>
      <x:c r="P193" s="30" t="str" cm="1">
        <x:f t="array" ref="P193">INDEX($C$12:$N$12,G193)</x:f>
        <x:v>1.0″</x:v>
      </x:c>
      <x:c r="Q193" s="30" t="str" cm="1">
        <x:f t="array" ref="Q193">INDEX($C$11:$N$11,G193)</x:f>
        <x:v>66°F</x:v>
      </x:c>
      <x:c r="R193" s="30" cm="1">
        <x:f t="array" ref="R193">INDEX($C$13:$N$13,G193)</x:f>
        <x:v>31</x:v>
      </x:c>
      <x:c r="S193" s="30">
        <x:f t="shared" si="90"/>
        <x:v>3.2258064516129031E-2</x:v>
      </x:c>
      <x:c r="T193" s="30">
        <x:f t="shared" si="91"/>
        <x:v>66</x:v>
      </x:c>
      <x:c r="U193" s="32">
        <x:f t="shared" si="80"/>
        <x:v>0</x:v>
      </x:c>
      <x:c r="V193" s="31">
        <x:f t="shared" si="71"/>
        <x:v>0.02</x:v>
      </x:c>
      <x:c r="W193" s="31">
        <x:f t="shared" si="72"/>
        <x:v>90</x:v>
      </x:c>
      <x:c r="X193" s="32">
        <x:f t="shared" si="73"/>
        <x:v>0.2</x:v>
      </x:c>
      <x:c r="Y193" s="30">
        <x:f t="shared" si="92"/>
        <x:v>0</x:v>
      </x:c>
      <x:c r="Z193" s="33">
        <x:f t="shared" si="75"/>
        <x:v>0.76960000000000006</x:v>
      </x:c>
      <x:c r="AA193" s="31">
        <x:f t="shared" si="93"/>
        <x:v>26.132000615999996</x:v>
      </x:c>
      <x:c r="AB193" s="32">
        <x:f t="shared" si="77"/>
        <x:v>0.4355333435999999</x:v>
      </x:c>
      <x:c r="AC193" s="31">
        <x:f t="shared" si="78"/>
        <x:v>0.8</x:v>
      </x:c>
      <x:c r="AD193" s="30">
        <x:f t="shared" si="94"/>
        <x:v>0</x:v>
      </x:c>
      <x:c r="AE193" s="31">
        <x:f t="shared" si="88"/>
        <x:v>26.132000615999996</x:v>
      </x:c>
    </x:row>
    <x:row r="194" spans="2:32" x14ac:dyDescent="0.35">
      <x:c r="B194" s="27">
        <x:f t="shared" si="81"/>
        <x:v>44733</x:v>
      </x:c>
      <x:c r="C194" s="22" t="str">
        <x:f>IF($C$4="London",Assumptions!C203,Assumptions!E203)</x:f>
        <x:v>1218</x:v>
      </x:c>
      <x:c r="D194" s="22" t="str">
        <x:f>IF($C$4="London",Assumptions!D203,Assumptions!F203)</x:f>
        <x:v>0234</x:v>
      </x:c>
      <x:c r="F194" s="29">
        <x:v>44915</x:v>
      </x:c>
      <x:c r="G194" s="30">
        <x:f t="shared" si="82"/>
        <x:v>12</x:v>
      </x:c>
      <x:c r="H194" s="31" t="str">
        <x:v>1420</x:v>
      </x:c>
      <x:c r="I194" s="31" t="str">
        <x:v>0022</x:v>
      </x:c>
      <x:c r="J194" s="30">
        <x:f t="shared" si="83"/>
        <x:v>14</x:v>
      </x:c>
      <x:c r="K194" s="30">
        <x:f t="shared" si="84"/>
        <x:v>20</x:v>
      </x:c>
      <x:c r="L194" s="30">
        <x:f t="shared" si="85"/>
        <x:v>0</x:v>
      </x:c>
      <x:c r="M194" s="30">
        <x:f t="shared" si="86"/>
        <x:v>22</x:v>
      </x:c>
      <x:c r="N194" s="30">
        <x:f t="shared" si="89"/>
        <x:v>24</x:v>
      </x:c>
      <x:c r="O194" s="30">
        <x:f t="shared" si="87"/>
        <x:v>10.033333333333333</x:v>
      </x:c>
      <x:c r="P194" s="30" t="str" cm="1">
        <x:f t="array" ref="P194">INDEX($C$12:$N$12,G194)</x:f>
        <x:v>1.0″</x:v>
      </x:c>
      <x:c r="Q194" s="30" t="str" cm="1">
        <x:f t="array" ref="Q194">INDEX($C$11:$N$11,G194)</x:f>
        <x:v>66°F</x:v>
      </x:c>
      <x:c r="R194" s="30" cm="1">
        <x:f t="array" ref="R194">INDEX($C$13:$N$13,G194)</x:f>
        <x:v>31</x:v>
      </x:c>
      <x:c r="S194" s="30">
        <x:f t="shared" si="90"/>
        <x:v>3.2258064516129031E-2</x:v>
      </x:c>
      <x:c r="T194" s="30">
        <x:f t="shared" si="91"/>
        <x:v>66</x:v>
      </x:c>
      <x:c r="U194" s="32">
        <x:f t="shared" si="80"/>
        <x:v>0</x:v>
      </x:c>
      <x:c r="V194" s="31">
        <x:f t="shared" si="71"/>
        <x:v>0.02</x:v>
      </x:c>
      <x:c r="W194" s="31">
        <x:f t="shared" si="72"/>
        <x:v>90</x:v>
      </x:c>
      <x:c r="X194" s="32">
        <x:f t="shared" si="73"/>
        <x:v>0.2</x:v>
      </x:c>
      <x:c r="Y194" s="30">
        <x:f t="shared" si="92"/>
        <x:v>0</x:v>
      </x:c>
      <x:c r="Z194" s="33">
        <x:f t="shared" si="75"/>
        <x:v>0.76960000000000006</x:v>
      </x:c>
      <x:c r="AA194" s="31">
        <x:f t="shared" si="93"/>
        <x:v>26.132000615999996</x:v>
      </x:c>
      <x:c r="AB194" s="32">
        <x:f t="shared" si="77"/>
        <x:v>0.4355333435999999</x:v>
      </x:c>
      <x:c r="AC194" s="31">
        <x:f t="shared" si="78"/>
        <x:v>0.8</x:v>
      </x:c>
      <x:c r="AD194" s="30">
        <x:f t="shared" si="94"/>
        <x:v>0</x:v>
      </x:c>
      <x:c r="AE194" s="31">
        <x:f t="shared" si="88"/>
        <x:v>26.132000615999996</x:v>
      </x:c>
    </x:row>
    <x:row r="195" spans="2:32" x14ac:dyDescent="0.35">
      <x:c r="B195" s="27">
        <x:f t="shared" si="81"/>
        <x:v>44734</x:v>
      </x:c>
      <x:c r="C195" s="22" t="str">
        <x:f>IF($C$4="London",Assumptions!C204,Assumptions!E204)</x:f>
        <x:v>1218</x:v>
      </x:c>
      <x:c r="D195" s="22" t="str">
        <x:f>IF($C$4="London",Assumptions!D204,Assumptions!F204)</x:f>
        <x:v>0234</x:v>
      </x:c>
      <x:c r="F195" s="29">
        <x:v>44916</x:v>
      </x:c>
      <x:c r="G195" s="30">
        <x:f t="shared" si="82"/>
        <x:v>12</x:v>
      </x:c>
      <x:c r="H195" s="31" t="str">
        <x:v>1421</x:v>
      </x:c>
      <x:c r="I195" s="31" t="str">
        <x:v>0023</x:v>
      </x:c>
      <x:c r="J195" s="30">
        <x:f t="shared" si="83"/>
        <x:v>14</x:v>
      </x:c>
      <x:c r="K195" s="30">
        <x:f t="shared" si="84"/>
        <x:v>21</x:v>
      </x:c>
      <x:c r="L195" s="30">
        <x:f t="shared" si="85"/>
        <x:v>0</x:v>
      </x:c>
      <x:c r="M195" s="30">
        <x:f t="shared" si="86"/>
        <x:v>23</x:v>
      </x:c>
      <x:c r="N195" s="30">
        <x:f t="shared" si="89"/>
        <x:v>24</x:v>
      </x:c>
      <x:c r="O195" s="30">
        <x:f t="shared" si="87"/>
        <x:v>10.033333333333333</x:v>
      </x:c>
      <x:c r="P195" s="30" t="str" cm="1">
        <x:f t="array" ref="P195">INDEX($C$12:$N$12,G195)</x:f>
        <x:v>1.0″</x:v>
      </x:c>
      <x:c r="Q195" s="30" t="str" cm="1">
        <x:f t="array" ref="Q195">INDEX($C$11:$N$11,G195)</x:f>
        <x:v>66°F</x:v>
      </x:c>
      <x:c r="R195" s="30" cm="1">
        <x:f t="array" ref="R195">INDEX($C$13:$N$13,G195)</x:f>
        <x:v>31</x:v>
      </x:c>
      <x:c r="S195" s="30">
        <x:f t="shared" si="90"/>
        <x:v>3.2258064516129031E-2</x:v>
      </x:c>
      <x:c r="T195" s="30">
        <x:f t="shared" si="91"/>
        <x:v>66</x:v>
      </x:c>
      <x:c r="U195" s="32">
        <x:f t="shared" si="80"/>
        <x:v>0</x:v>
      </x:c>
      <x:c r="V195" s="31">
        <x:f t="shared" si="71"/>
        <x:v>0.02</x:v>
      </x:c>
      <x:c r="W195" s="31">
        <x:f t="shared" si="72"/>
        <x:v>90</x:v>
      </x:c>
      <x:c r="X195" s="32">
        <x:f t="shared" si="73"/>
        <x:v>0.2</x:v>
      </x:c>
      <x:c r="Y195" s="30">
        <x:f t="shared" si="92"/>
        <x:v>0</x:v>
      </x:c>
      <x:c r="Z195" s="33">
        <x:f t="shared" si="75"/>
        <x:v>0.76960000000000006</x:v>
      </x:c>
      <x:c r="AA195" s="31">
        <x:f t="shared" si="93"/>
        <x:v>26.132000615999996</x:v>
      </x:c>
      <x:c r="AB195" s="32">
        <x:f t="shared" si="77"/>
        <x:v>0.4355333435999999</x:v>
      </x:c>
      <x:c r="AC195" s="31">
        <x:f t="shared" si="78"/>
        <x:v>0.8</x:v>
      </x:c>
      <x:c r="AD195" s="30">
        <x:f t="shared" si="94"/>
        <x:v>0</x:v>
      </x:c>
      <x:c r="AE195" s="31">
        <x:f t="shared" si="88"/>
        <x:v>26.132000615999996</x:v>
      </x:c>
    </x:row>
    <x:row r="196" spans="2:32" x14ac:dyDescent="0.35">
      <x:c r="B196" s="27">
        <x:f t="shared" si="81"/>
        <x:v>44735</x:v>
      </x:c>
      <x:c r="C196" s="22" t="str">
        <x:f>IF($C$4="London",Assumptions!C205,Assumptions!E205)</x:f>
        <x:v>1218</x:v>
      </x:c>
      <x:c r="D196" s="22" t="str">
        <x:f>IF($C$4="London",Assumptions!D205,Assumptions!F205)</x:f>
        <x:v>0234</x:v>
      </x:c>
      <x:c r="F196" s="29">
        <x:v>44917</x:v>
      </x:c>
      <x:c r="G196" s="30">
        <x:f t="shared" si="82"/>
        <x:v>12</x:v>
      </x:c>
      <x:c r="H196" s="31" t="str">
        <x:v>1421</x:v>
      </x:c>
      <x:c r="I196" s="31" t="str">
        <x:v>0023</x:v>
      </x:c>
      <x:c r="J196" s="30">
        <x:f t="shared" si="83"/>
        <x:v>14</x:v>
      </x:c>
      <x:c r="K196" s="30">
        <x:f t="shared" si="84"/>
        <x:v>21</x:v>
      </x:c>
      <x:c r="L196" s="30">
        <x:f t="shared" si="85"/>
        <x:v>0</x:v>
      </x:c>
      <x:c r="M196" s="30">
        <x:f t="shared" si="86"/>
        <x:v>23</x:v>
      </x:c>
      <x:c r="N196" s="30">
        <x:f t="shared" si="89"/>
        <x:v>24</x:v>
      </x:c>
      <x:c r="O196" s="30">
        <x:f t="shared" si="87"/>
        <x:v>10.033333333333333</x:v>
      </x:c>
      <x:c r="P196" s="30" t="str" cm="1">
        <x:f t="array" ref="P196">INDEX($C$12:$N$12,G196)</x:f>
        <x:v>1.0″</x:v>
      </x:c>
      <x:c r="Q196" s="30" t="str" cm="1">
        <x:f t="array" ref="Q196">INDEX($C$11:$N$11,G196)</x:f>
        <x:v>66°F</x:v>
      </x:c>
      <x:c r="R196" s="30" cm="1">
        <x:f t="array" ref="R196">INDEX($C$13:$N$13,G196)</x:f>
        <x:v>31</x:v>
      </x:c>
      <x:c r="S196" s="30">
        <x:f t="shared" si="90"/>
        <x:v>3.2258064516129031E-2</x:v>
      </x:c>
      <x:c r="T196" s="30">
        <x:f t="shared" si="91"/>
        <x:v>66</x:v>
      </x:c>
      <x:c r="U196" s="32">
        <x:f t="shared" si="80"/>
        <x:v>0</x:v>
      </x:c>
      <x:c r="V196" s="31">
        <x:f t="shared" si="71"/>
        <x:v>0.02</x:v>
      </x:c>
      <x:c r="W196" s="31">
        <x:f t="shared" si="72"/>
        <x:v>90</x:v>
      </x:c>
      <x:c r="X196" s="32">
        <x:f t="shared" si="73"/>
        <x:v>0.2</x:v>
      </x:c>
      <x:c r="Y196" s="30">
        <x:f t="shared" si="92"/>
        <x:v>0</x:v>
      </x:c>
      <x:c r="Z196" s="33">
        <x:f t="shared" si="75"/>
        <x:v>0.76960000000000006</x:v>
      </x:c>
      <x:c r="AA196" s="31">
        <x:f t="shared" si="93"/>
        <x:v>26.132000615999996</x:v>
      </x:c>
      <x:c r="AB196" s="32">
        <x:f t="shared" si="77"/>
        <x:v>0.4355333435999999</x:v>
      </x:c>
      <x:c r="AC196" s="31">
        <x:f t="shared" si="78"/>
        <x:v>0.8</x:v>
      </x:c>
      <x:c r="AD196" s="30">
        <x:f t="shared" si="94"/>
        <x:v>0</x:v>
      </x:c>
      <x:c r="AE196" s="31">
        <x:f t="shared" si="88"/>
        <x:v>26.132000615999996</x:v>
      </x:c>
    </x:row>
    <x:row r="197" spans="2:32" x14ac:dyDescent="0.35">
      <x:c r="B197" s="27">
        <x:f t="shared" si="81"/>
        <x:v>44736</x:v>
      </x:c>
      <x:c r="C197" s="22" t="str">
        <x:f>IF($C$4="London",Assumptions!C206,Assumptions!E206)</x:f>
        <x:v>1219</x:v>
      </x:c>
      <x:c r="D197" s="22" t="str">
        <x:f>IF($C$4="London",Assumptions!D206,Assumptions!F206)</x:f>
        <x:v>0234</x:v>
      </x:c>
      <x:c r="F197" s="29">
        <x:v>44918</x:v>
      </x:c>
      <x:c r="G197" s="30">
        <x:f t="shared" si="82"/>
        <x:v>12</x:v>
      </x:c>
      <x:c r="H197" s="31" t="str">
        <x:v>1422</x:v>
      </x:c>
      <x:c r="I197" s="31" t="str">
        <x:v>0024</x:v>
      </x:c>
      <x:c r="J197" s="30">
        <x:f t="shared" si="83"/>
        <x:v>14</x:v>
      </x:c>
      <x:c r="K197" s="30">
        <x:f t="shared" si="84"/>
        <x:v>22</x:v>
      </x:c>
      <x:c r="L197" s="30">
        <x:f t="shared" si="85"/>
        <x:v>0</x:v>
      </x:c>
      <x:c r="M197" s="30">
        <x:f t="shared" si="86"/>
        <x:v>24</x:v>
      </x:c>
      <x:c r="N197" s="30">
        <x:f t="shared" si="89"/>
        <x:v>24</x:v>
      </x:c>
      <x:c r="O197" s="30">
        <x:f t="shared" si="87"/>
        <x:v>10.033333333333333</x:v>
      </x:c>
      <x:c r="P197" s="30" t="str" cm="1">
        <x:f t="array" ref="P197">INDEX($C$12:$N$12,G197)</x:f>
        <x:v>1.0″</x:v>
      </x:c>
      <x:c r="Q197" s="30" t="str" cm="1">
        <x:f t="array" ref="Q197">INDEX($C$11:$N$11,G197)</x:f>
        <x:v>66°F</x:v>
      </x:c>
      <x:c r="R197" s="30" cm="1">
        <x:f t="array" ref="R197">INDEX($C$13:$N$13,G197)</x:f>
        <x:v>31</x:v>
      </x:c>
      <x:c r="S197" s="30">
        <x:f t="shared" si="90"/>
        <x:v>3.2258064516129031E-2</x:v>
      </x:c>
      <x:c r="T197" s="30">
        <x:f t="shared" si="91"/>
        <x:v>66</x:v>
      </x:c>
      <x:c r="U197" s="32">
        <x:f t="shared" si="80"/>
        <x:v>0</x:v>
      </x:c>
      <x:c r="V197" s="31">
        <x:f t="shared" si="71"/>
        <x:v>0.02</x:v>
      </x:c>
      <x:c r="W197" s="31">
        <x:f t="shared" si="72"/>
        <x:v>90</x:v>
      </x:c>
      <x:c r="X197" s="32">
        <x:f t="shared" si="73"/>
        <x:v>0.2</x:v>
      </x:c>
      <x:c r="Y197" s="30">
        <x:f t="shared" si="92"/>
        <x:v>0</x:v>
      </x:c>
      <x:c r="Z197" s="33">
        <x:f t="shared" si="75"/>
        <x:v>0.76960000000000006</x:v>
      </x:c>
      <x:c r="AA197" s="31">
        <x:f t="shared" si="93"/>
        <x:v>26.132000615999996</x:v>
      </x:c>
      <x:c r="AB197" s="32">
        <x:f t="shared" si="77"/>
        <x:v>0.4355333435999999</x:v>
      </x:c>
      <x:c r="AC197" s="31">
        <x:f t="shared" si="78"/>
        <x:v>0.8</x:v>
      </x:c>
      <x:c r="AD197" s="30">
        <x:f t="shared" si="94"/>
        <x:v>0</x:v>
      </x:c>
      <x:c r="AE197" s="31">
        <x:f t="shared" si="88"/>
        <x:v>26.132000615999996</x:v>
      </x:c>
    </x:row>
    <x:row r="198" spans="2:32" x14ac:dyDescent="0.35">
      <x:c r="B198" s="27">
        <x:f t="shared" si="81"/>
        <x:v>44737</x:v>
      </x:c>
      <x:c r="C198" s="22" t="str">
        <x:f>IF($C$4="London",Assumptions!C207,Assumptions!E207)</x:f>
        <x:v>1219</x:v>
      </x:c>
      <x:c r="D198" s="22" t="str">
        <x:f>IF($C$4="London",Assumptions!D207,Assumptions!F207)</x:f>
        <x:v>0234</x:v>
      </x:c>
      <x:c r="F198" s="29">
        <x:v>44919</x:v>
      </x:c>
      <x:c r="G198" s="30">
        <x:f t="shared" si="82"/>
        <x:v>12</x:v>
      </x:c>
      <x:c r="H198" s="31" t="str">
        <x:v>1422</x:v>
      </x:c>
      <x:c r="I198" s="31" t="str">
        <x:v>0024</x:v>
      </x:c>
      <x:c r="J198" s="30">
        <x:f t="shared" si="83"/>
        <x:v>14</x:v>
      </x:c>
      <x:c r="K198" s="30">
        <x:f t="shared" si="84"/>
        <x:v>22</x:v>
      </x:c>
      <x:c r="L198" s="30">
        <x:f t="shared" si="85"/>
        <x:v>0</x:v>
      </x:c>
      <x:c r="M198" s="30">
        <x:f t="shared" si="86"/>
        <x:v>24</x:v>
      </x:c>
      <x:c r="N198" s="30">
        <x:f t="shared" si="89"/>
        <x:v>24</x:v>
      </x:c>
      <x:c r="O198" s="30">
        <x:f t="shared" si="87"/>
        <x:v>10.033333333333333</x:v>
      </x:c>
      <x:c r="P198" s="30" t="str" cm="1">
        <x:f t="array" ref="P198">INDEX($C$12:$N$12,G198)</x:f>
        <x:v>1.0″</x:v>
      </x:c>
      <x:c r="Q198" s="30" t="str" cm="1">
        <x:f t="array" ref="Q198">INDEX($C$11:$N$11,G198)</x:f>
        <x:v>66°F</x:v>
      </x:c>
      <x:c r="R198" s="30" cm="1">
        <x:f t="array" ref="R198">INDEX($C$13:$N$13,G198)</x:f>
        <x:v>31</x:v>
      </x:c>
      <x:c r="S198" s="30">
        <x:f t="shared" si="90"/>
        <x:v>3.2258064516129031E-2</x:v>
      </x:c>
      <x:c r="T198" s="30">
        <x:f t="shared" si="91"/>
        <x:v>66</x:v>
      </x:c>
      <x:c r="U198" s="32">
        <x:f t="shared" si="80"/>
        <x:v>0</x:v>
      </x:c>
      <x:c r="V198" s="31">
        <x:f t="shared" si="71"/>
        <x:v>0.02</x:v>
      </x:c>
      <x:c r="W198" s="31">
        <x:f t="shared" si="72"/>
        <x:v>90</x:v>
      </x:c>
      <x:c r="X198" s="32">
        <x:f t="shared" si="73"/>
        <x:v>0.2</x:v>
      </x:c>
      <x:c r="Y198" s="30">
        <x:f t="shared" si="92"/>
        <x:v>0</x:v>
      </x:c>
      <x:c r="Z198" s="33">
        <x:f t="shared" si="75"/>
        <x:v>0.76960000000000006</x:v>
      </x:c>
      <x:c r="AA198" s="31">
        <x:f t="shared" si="93"/>
        <x:v>26.132000615999996</x:v>
      </x:c>
      <x:c r="AB198" s="32">
        <x:f t="shared" si="77"/>
        <x:v>0.4355333435999999</x:v>
      </x:c>
      <x:c r="AC198" s="31">
        <x:f t="shared" si="78"/>
        <x:v>0.8</x:v>
      </x:c>
      <x:c r="AD198" s="30">
        <x:f t="shared" si="94"/>
        <x:v>0</x:v>
      </x:c>
      <x:c r="AE198" s="31">
        <x:f t="shared" si="88"/>
        <x:v>26.132000615999996</x:v>
      </x:c>
    </x:row>
    <x:row r="199" spans="2:32" x14ac:dyDescent="0.35">
      <x:c r="B199" s="27">
        <x:f t="shared" si="81"/>
        <x:v>44738</x:v>
      </x:c>
      <x:c r="C199" s="22" t="str">
        <x:f>IF($C$4="London",Assumptions!C208,Assumptions!E208)</x:f>
        <x:v>1219</x:v>
      </x:c>
      <x:c r="D199" s="22" t="str">
        <x:f>IF($C$4="London",Assumptions!D208,Assumptions!F208)</x:f>
        <x:v>0234</x:v>
      </x:c>
      <x:c r="F199" s="29">
        <x:v>44920</x:v>
      </x:c>
      <x:c r="G199" s="30">
        <x:f t="shared" si="82"/>
        <x:v>12</x:v>
      </x:c>
      <x:c r="H199" s="31" t="str">
        <x:v>1423</x:v>
      </x:c>
      <x:c r="I199" s="31" t="str">
        <x:v>0025</x:v>
      </x:c>
      <x:c r="J199" s="30">
        <x:f t="shared" si="83"/>
        <x:v>14</x:v>
      </x:c>
      <x:c r="K199" s="30">
        <x:f t="shared" si="84"/>
        <x:v>23</x:v>
      </x:c>
      <x:c r="L199" s="30">
        <x:f t="shared" si="85"/>
        <x:v>0</x:v>
      </x:c>
      <x:c r="M199" s="30">
        <x:f t="shared" si="86"/>
        <x:v>25</x:v>
      </x:c>
      <x:c r="N199" s="30">
        <x:f t="shared" si="89"/>
        <x:v>24</x:v>
      </x:c>
      <x:c r="O199" s="30">
        <x:f t="shared" si="87"/>
        <x:v>10.033333333333333</x:v>
      </x:c>
      <x:c r="P199" s="30" t="str" cm="1">
        <x:f t="array" ref="P199">INDEX($C$12:$N$12,G199)</x:f>
        <x:v>1.0″</x:v>
      </x:c>
      <x:c r="Q199" s="30" t="str" cm="1">
        <x:f t="array" ref="Q199">INDEX($C$11:$N$11,G199)</x:f>
        <x:v>66°F</x:v>
      </x:c>
      <x:c r="R199" s="30" cm="1">
        <x:f t="array" ref="R199">INDEX($C$13:$N$13,G199)</x:f>
        <x:v>31</x:v>
      </x:c>
      <x:c r="S199" s="30">
        <x:f t="shared" si="90"/>
        <x:v>3.2258064516129031E-2</x:v>
      </x:c>
      <x:c r="T199" s="30">
        <x:f t="shared" si="91"/>
        <x:v>66</x:v>
      </x:c>
      <x:c r="U199" s="32">
        <x:f t="shared" si="80"/>
        <x:v>0</x:v>
      </x:c>
      <x:c r="V199" s="31">
        <x:f t="shared" si="71"/>
        <x:v>0.02</x:v>
      </x:c>
      <x:c r="W199" s="31">
        <x:f t="shared" si="72"/>
        <x:v>90</x:v>
      </x:c>
      <x:c r="X199" s="32">
        <x:f t="shared" si="73"/>
        <x:v>0.2</x:v>
      </x:c>
      <x:c r="Y199" s="30">
        <x:f t="shared" si="92"/>
        <x:v>0</x:v>
      </x:c>
      <x:c r="Z199" s="33">
        <x:f t="shared" si="75"/>
        <x:v>0.76960000000000006</x:v>
      </x:c>
      <x:c r="AA199" s="31">
        <x:f t="shared" si="93"/>
        <x:v>26.132000615999996</x:v>
      </x:c>
      <x:c r="AB199" s="32">
        <x:f t="shared" si="77"/>
        <x:v>0.4355333435999999</x:v>
      </x:c>
      <x:c r="AC199" s="31">
        <x:f t="shared" si="78"/>
        <x:v>0.8</x:v>
      </x:c>
      <x:c r="AD199" s="30">
        <x:f t="shared" si="94"/>
        <x:v>0</x:v>
      </x:c>
      <x:c r="AE199" s="31">
        <x:f t="shared" si="88"/>
        <x:v>26.132000615999996</x:v>
      </x:c>
    </x:row>
    <x:row r="200" spans="2:32" x14ac:dyDescent="0.35">
      <x:c r="B200" s="27">
        <x:f t="shared" si="81"/>
        <x:v>44739</x:v>
      </x:c>
      <x:c r="C200" s="22" t="str">
        <x:f>IF($C$4="London",Assumptions!C209,Assumptions!E209)</x:f>
        <x:v>1219</x:v>
      </x:c>
      <x:c r="D200" s="22" t="str">
        <x:f>IF($C$4="London",Assumptions!D209,Assumptions!F209)</x:f>
        <x:v>0234</x:v>
      </x:c>
      <x:c r="F200" s="29">
        <x:v>44921</x:v>
      </x:c>
      <x:c r="G200" s="30">
        <x:f t="shared" si="82"/>
        <x:v>12</x:v>
      </x:c>
      <x:c r="H200" s="31" t="str">
        <x:v>1423</x:v>
      </x:c>
      <x:c r="I200" s="31" t="str">
        <x:v>0025</x:v>
      </x:c>
      <x:c r="J200" s="30">
        <x:f t="shared" si="83"/>
        <x:v>14</x:v>
      </x:c>
      <x:c r="K200" s="30">
        <x:f t="shared" si="84"/>
        <x:v>23</x:v>
      </x:c>
      <x:c r="L200" s="30">
        <x:f t="shared" si="85"/>
        <x:v>0</x:v>
      </x:c>
      <x:c r="M200" s="30">
        <x:f t="shared" si="86"/>
        <x:v>25</x:v>
      </x:c>
      <x:c r="N200" s="30">
        <x:f t="shared" si="89"/>
        <x:v>24</x:v>
      </x:c>
      <x:c r="O200" s="30">
        <x:f t="shared" si="87"/>
        <x:v>10.033333333333333</x:v>
      </x:c>
      <x:c r="P200" s="30" t="str" cm="1">
        <x:f t="array" ref="P200">INDEX($C$12:$N$12,G200)</x:f>
        <x:v>1.0″</x:v>
      </x:c>
      <x:c r="Q200" s="30" t="str" cm="1">
        <x:f t="array" ref="Q200">INDEX($C$11:$N$11,G200)</x:f>
        <x:v>66°F</x:v>
      </x:c>
      <x:c r="R200" s="30" cm="1">
        <x:f t="array" ref="R200">INDEX($C$13:$N$13,G200)</x:f>
        <x:v>31</x:v>
      </x:c>
      <x:c r="S200" s="30">
        <x:f t="shared" si="90"/>
        <x:v>3.2258064516129031E-2</x:v>
      </x:c>
      <x:c r="T200" s="30">
        <x:f t="shared" si="91"/>
        <x:v>66</x:v>
      </x:c>
      <x:c r="U200" s="32">
        <x:f t="shared" si="80"/>
        <x:v>0</x:v>
      </x:c>
      <x:c r="V200" s="31">
        <x:f t="shared" si="71"/>
        <x:v>0.02</x:v>
      </x:c>
      <x:c r="W200" s="31">
        <x:f t="shared" si="72"/>
        <x:v>90</x:v>
      </x:c>
      <x:c r="X200" s="32">
        <x:f t="shared" si="73"/>
        <x:v>0.2</x:v>
      </x:c>
      <x:c r="Y200" s="30">
        <x:f t="shared" si="92"/>
        <x:v>0</x:v>
      </x:c>
      <x:c r="Z200" s="33">
        <x:f t="shared" si="75"/>
        <x:v>0.76960000000000006</x:v>
      </x:c>
      <x:c r="AA200" s="31">
        <x:f t="shared" si="93"/>
        <x:v>26.132000615999996</x:v>
      </x:c>
      <x:c r="AB200" s="32">
        <x:f t="shared" si="77"/>
        <x:v>0.4355333435999999</x:v>
      </x:c>
      <x:c r="AC200" s="31">
        <x:f t="shared" si="78"/>
        <x:v>0.8</x:v>
      </x:c>
      <x:c r="AD200" s="30">
        <x:f t="shared" si="94"/>
        <x:v>0</x:v>
      </x:c>
      <x:c r="AE200" s="31">
        <x:f t="shared" si="88"/>
        <x:v>26.132000615999996</x:v>
      </x:c>
    </x:row>
    <x:row r="201" spans="2:32" x14ac:dyDescent="0.35">
      <x:c r="B201" s="27">
        <x:f t="shared" si="81"/>
        <x:v>44740</x:v>
      </x:c>
      <x:c r="C201" s="22" t="str">
        <x:f>IF($C$4="London",Assumptions!C210,Assumptions!E210)</x:f>
        <x:v>1220</x:v>
      </x:c>
      <x:c r="D201" s="22" t="str">
        <x:f>IF($C$4="London",Assumptions!D210,Assumptions!F210)</x:f>
        <x:v>0235</x:v>
      </x:c>
      <x:c r="F201" s="29">
        <x:v>44922</x:v>
      </x:c>
      <x:c r="G201" s="30">
        <x:f t="shared" si="82"/>
        <x:v>12</x:v>
      </x:c>
      <x:c r="H201" s="31" t="str">
        <x:v>1424</x:v>
      </x:c>
      <x:c r="I201" s="31" t="str">
        <x:v>0026</x:v>
      </x:c>
      <x:c r="J201" s="30">
        <x:f t="shared" si="83"/>
        <x:v>14</x:v>
      </x:c>
      <x:c r="K201" s="30">
        <x:f t="shared" si="84"/>
        <x:v>24</x:v>
      </x:c>
      <x:c r="L201" s="30">
        <x:f t="shared" si="85"/>
        <x:v>0</x:v>
      </x:c>
      <x:c r="M201" s="30">
        <x:f t="shared" si="86"/>
        <x:v>26</x:v>
      </x:c>
      <x:c r="N201" s="30">
        <x:f t="shared" si="89"/>
        <x:v>24</x:v>
      </x:c>
      <x:c r="O201" s="30">
        <x:f t="shared" si="87"/>
        <x:v>10.033333333333333</x:v>
      </x:c>
      <x:c r="P201" s="30" t="str" cm="1">
        <x:f t="array" ref="P201">INDEX($C$12:$N$12,G201)</x:f>
        <x:v>1.0″</x:v>
      </x:c>
      <x:c r="Q201" s="30" t="str" cm="1">
        <x:f t="array" ref="Q201">INDEX($C$11:$N$11,G201)</x:f>
        <x:v>66°F</x:v>
      </x:c>
      <x:c r="R201" s="30" cm="1">
        <x:f t="array" ref="R201">INDEX($C$13:$N$13,G201)</x:f>
        <x:v>31</x:v>
      </x:c>
      <x:c r="S201" s="30">
        <x:f t="shared" si="90"/>
        <x:v>3.2258064516129031E-2</x:v>
      </x:c>
      <x:c r="T201" s="30">
        <x:f t="shared" si="91"/>
        <x:v>66</x:v>
      </x:c>
      <x:c r="U201" s="32">
        <x:f t="shared" si="80"/>
        <x:v>0</x:v>
      </x:c>
      <x:c r="V201" s="31">
        <x:f t="shared" si="71"/>
        <x:v>0.02</x:v>
      </x:c>
      <x:c r="W201" s="31">
        <x:f t="shared" si="72"/>
        <x:v>90</x:v>
      </x:c>
      <x:c r="X201" s="32">
        <x:f t="shared" si="73"/>
        <x:v>0.2</x:v>
      </x:c>
      <x:c r="Y201" s="30">
        <x:f t="shared" si="92"/>
        <x:v>0</x:v>
      </x:c>
      <x:c r="Z201" s="33">
        <x:f t="shared" si="75"/>
        <x:v>0.76960000000000006</x:v>
      </x:c>
      <x:c r="AA201" s="31">
        <x:f t="shared" si="93"/>
        <x:v>26.132000615999996</x:v>
      </x:c>
      <x:c r="AB201" s="32">
        <x:f t="shared" si="77"/>
        <x:v>0.4355333435999999</x:v>
      </x:c>
      <x:c r="AC201" s="31">
        <x:f t="shared" si="78"/>
        <x:v>0.8</x:v>
      </x:c>
      <x:c r="AD201" s="30">
        <x:f t="shared" si="94"/>
        <x:v>0</x:v>
      </x:c>
      <x:c r="AE201" s="31">
        <x:f t="shared" si="88"/>
        <x:v>26.132000615999996</x:v>
      </x:c>
    </x:row>
    <x:row r="202" spans="2:32" x14ac:dyDescent="0.35">
      <x:c r="B202" s="27">
        <x:f t="shared" si="81"/>
        <x:v>44741</x:v>
      </x:c>
      <x:c r="C202" s="22" t="str">
        <x:f>IF($C$4="London",Assumptions!C211,Assumptions!E211)</x:f>
        <x:v>1220</x:v>
      </x:c>
      <x:c r="D202" s="22" t="str">
        <x:f>IF($C$4="London",Assumptions!D211,Assumptions!F211)</x:f>
        <x:v>0235</x:v>
      </x:c>
    </x:row>
    <x:row r="203" spans="2:32" x14ac:dyDescent="0.35">
      <x:c r="B203" s="27">
        <x:f t="shared" si="81"/>
        <x:v>44742</x:v>
      </x:c>
      <x:c r="C203" s="22" t="str">
        <x:f>IF($C$4="London",Assumptions!C212,Assumptions!E212)</x:f>
        <x:v>1221</x:v>
      </x:c>
      <x:c r="D203" s="22" t="str">
        <x:f>IF($C$4="London",Assumptions!D212,Assumptions!F212)</x:f>
        <x:v>0235</x:v>
      </x:c>
    </x:row>
    <x:row r="204" spans="2:32" x14ac:dyDescent="0.35">
      <x:c r="B204" s="27">
        <x:f t="shared" si="81"/>
        <x:v>44743</x:v>
      </x:c>
      <x:c r="C204" s="22" t="str">
        <x:f>IF($C$4="London",Assumptions!C213,Assumptions!E213)</x:f>
        <x:v>1221</x:v>
      </x:c>
      <x:c r="D204" s="22" t="str">
        <x:f>IF($C$4="London",Assumptions!D213,Assumptions!F213)</x:f>
        <x:v>0235</x:v>
      </x:c>
    </x:row>
    <x:row r="205" spans="2:32" x14ac:dyDescent="0.35">
      <x:c r="B205" s="27">
        <x:f t="shared" si="81"/>
        <x:v>44744</x:v>
      </x:c>
      <x:c r="C205" s="22" t="str">
        <x:f>IF($C$4="London",Assumptions!C214,Assumptions!E214)</x:f>
        <x:v>1221</x:v>
      </x:c>
      <x:c r="D205" s="22" t="str">
        <x:f>IF($C$4="London",Assumptions!D214,Assumptions!F214)</x:f>
        <x:v>0235</x:v>
      </x:c>
    </x:row>
    <x:row r="206" spans="2:32" x14ac:dyDescent="0.35">
      <x:c r="B206" s="27">
        <x:f t="shared" si="81"/>
        <x:v>44745</x:v>
      </x:c>
      <x:c r="C206" s="22" t="str">
        <x:f>IF($C$4="London",Assumptions!C215,Assumptions!E215)</x:f>
        <x:v>1222</x:v>
      </x:c>
      <x:c r="D206" s="22" t="str">
        <x:f>IF($C$4="London",Assumptions!D215,Assumptions!F215)</x:f>
        <x:v>0235</x:v>
      </x:c>
    </x:row>
    <x:row r="207" spans="2:32" x14ac:dyDescent="0.35">
      <x:c r="B207" s="27">
        <x:f t="shared" si="81"/>
        <x:v>44746</x:v>
      </x:c>
      <x:c r="C207" s="22" t="str">
        <x:f>IF($C$4="London",Assumptions!C216,Assumptions!E216)</x:f>
        <x:v>1222</x:v>
      </x:c>
      <x:c r="D207" s="22" t="str">
        <x:f>IF($C$4="London",Assumptions!D216,Assumptions!F216)</x:f>
        <x:v>0234</x:v>
      </x:c>
    </x:row>
    <x:row r="208" spans="2:32" x14ac:dyDescent="0.35">
      <x:c r="B208" s="27">
        <x:f t="shared" si="81"/>
        <x:v>44747</x:v>
      </x:c>
      <x:c r="C208" s="22" t="str">
        <x:f>IF($C$4="London",Assumptions!C217,Assumptions!E217)</x:f>
        <x:v>1223</x:v>
      </x:c>
      <x:c r="D208" s="22" t="str">
        <x:f>IF($C$4="London",Assumptions!D217,Assumptions!F217)</x:f>
        <x:v>0234</x:v>
      </x:c>
      <x:c r="G208" s="23"/>
      <x:c r="H208" s="24"/>
      <x:c r="I208" s="24"/>
      <x:c r="J208" s="24"/>
      <x:c r="V208" s="24"/>
      <x:c r="W208" s="24"/>
      <x:c r="X208" s="24"/>
      <x:c r="Y208" s="25"/>
      <x:c r="AA208" s="26"/>
      <x:c r="AB208" s="24"/>
      <x:c r="AC208" s="24"/>
      <x:c r="AD208" s="24"/>
      <x:c r="AF208" s="24"/>
    </x:row>
    <x:row r="209" spans="2:32" x14ac:dyDescent="0.35">
      <x:c r="B209" s="27">
        <x:f t="shared" si="81"/>
        <x:v>44748</x:v>
      </x:c>
      <x:c r="C209" s="22" t="str">
        <x:f>IF($C$4="London",Assumptions!C218,Assumptions!E218)</x:f>
        <x:v>1223</x:v>
      </x:c>
      <x:c r="D209" s="22" t="str">
        <x:f>IF($C$4="London",Assumptions!D218,Assumptions!F218)</x:f>
        <x:v>0234</x:v>
      </x:c>
      <x:c r="G209" s="23"/>
      <x:c r="H209" s="24"/>
      <x:c r="I209" s="24"/>
      <x:c r="J209" s="24"/>
      <x:c r="V209" s="24"/>
      <x:c r="W209" s="24"/>
      <x:c r="X209" s="24"/>
      <x:c r="Y209" s="25"/>
      <x:c r="AA209" s="26"/>
      <x:c r="AB209" s="24"/>
      <x:c r="AC209" s="24"/>
      <x:c r="AD209" s="24"/>
      <x:c r="AF209" s="24"/>
    </x:row>
    <x:row r="210" spans="2:32" x14ac:dyDescent="0.35">
      <x:c r="B210" s="27">
        <x:f t="shared" si="81"/>
        <x:v>44749</x:v>
      </x:c>
      <x:c r="C210" s="22" t="str">
        <x:f>IF($C$4="London",Assumptions!C219,Assumptions!E219)</x:f>
        <x:v>1224</x:v>
      </x:c>
      <x:c r="D210" s="22" t="str">
        <x:f>IF($C$4="London",Assumptions!D219,Assumptions!F219)</x:f>
        <x:v>0234</x:v>
      </x:c>
      <x:c r="G210" s="23"/>
      <x:c r="H210" s="24"/>
      <x:c r="I210" s="24"/>
      <x:c r="J210" s="24"/>
      <x:c r="V210" s="24"/>
      <x:c r="W210" s="24"/>
      <x:c r="X210" s="24"/>
      <x:c r="Y210" s="25"/>
      <x:c r="AA210" s="26"/>
      <x:c r="AB210" s="24"/>
      <x:c r="AC210" s="24"/>
      <x:c r="AD210" s="24"/>
      <x:c r="AF210" s="24"/>
    </x:row>
    <x:row r="211" spans="2:32" x14ac:dyDescent="0.35">
      <x:c r="B211" s="27">
        <x:f t="shared" si="81"/>
        <x:v>44750</x:v>
      </x:c>
      <x:c r="C211" s="22" t="str">
        <x:f>IF($C$4="London",Assumptions!C220,Assumptions!E220)</x:f>
        <x:v>1224</x:v>
      </x:c>
      <x:c r="D211" s="22" t="str">
        <x:f>IF($C$4="London",Assumptions!D220,Assumptions!F220)</x:f>
        <x:v>0234</x:v>
      </x:c>
      <x:c r="G211" s="23"/>
      <x:c r="H211" s="24"/>
      <x:c r="I211" s="24"/>
      <x:c r="J211" s="24"/>
      <x:c r="V211" s="24"/>
      <x:c r="W211" s="24"/>
      <x:c r="X211" s="24"/>
      <x:c r="Y211" s="25"/>
      <x:c r="AA211" s="26"/>
      <x:c r="AB211" s="24"/>
      <x:c r="AC211" s="24"/>
      <x:c r="AD211" s="24"/>
      <x:c r="AF211" s="24"/>
    </x:row>
    <x:row r="212" spans="2:32" x14ac:dyDescent="0.35">
      <x:c r="B212" s="27">
        <x:f t="shared" si="81"/>
        <x:v>44751</x:v>
      </x:c>
      <x:c r="C212" s="22" t="str">
        <x:f>IF($C$4="London",Assumptions!C221,Assumptions!E221)</x:f>
        <x:v>1225</x:v>
      </x:c>
      <x:c r="D212" s="22" t="str">
        <x:f>IF($C$4="London",Assumptions!D221,Assumptions!F221)</x:f>
        <x:v>0234</x:v>
      </x:c>
      <x:c r="G212" s="23"/>
      <x:c r="H212" s="24"/>
      <x:c r="I212" s="24"/>
      <x:c r="J212" s="24"/>
      <x:c r="V212" s="24"/>
      <x:c r="W212" s="24"/>
      <x:c r="X212" s="24"/>
      <x:c r="Y212" s="25"/>
      <x:c r="AA212" s="26"/>
      <x:c r="AB212" s="24"/>
      <x:c r="AC212" s="24"/>
      <x:c r="AD212" s="24"/>
      <x:c r="AF212" s="24"/>
    </x:row>
    <x:row r="213" spans="2:32" x14ac:dyDescent="0.35">
      <x:c r="B213" s="27">
        <x:f t="shared" si="81"/>
        <x:v>44752</x:v>
      </x:c>
      <x:c r="C213" s="22" t="str">
        <x:f>IF($C$4="London",Assumptions!C222,Assumptions!E222)</x:f>
        <x:v>1225</x:v>
      </x:c>
      <x:c r="D213" s="22" t="str">
        <x:f>IF($C$4="London",Assumptions!D222,Assumptions!F222)</x:f>
        <x:v>0233</x:v>
      </x:c>
      <x:c r="G213" s="23"/>
      <x:c r="H213" s="24"/>
      <x:c r="I213" s="24"/>
      <x:c r="J213" s="24"/>
      <x:c r="V213" s="24"/>
      <x:c r="W213" s="24"/>
      <x:c r="X213" s="24"/>
      <x:c r="Y213" s="25"/>
      <x:c r="AA213" s="26"/>
      <x:c r="AB213" s="24"/>
      <x:c r="AC213" s="24"/>
      <x:c r="AD213" s="24"/>
      <x:c r="AF213" s="24"/>
    </x:row>
    <x:row r="214" spans="2:32" x14ac:dyDescent="0.35">
      <x:c r="B214" s="27">
        <x:f t="shared" si="81"/>
        <x:v>44753</x:v>
      </x:c>
      <x:c r="C214" s="22" t="str">
        <x:f>IF($C$4="London",Assumptions!C223,Assumptions!E223)</x:f>
        <x:v>1226</x:v>
      </x:c>
      <x:c r="D214" s="22" t="str">
        <x:f>IF($C$4="London",Assumptions!D223,Assumptions!F223)</x:f>
        <x:v>0233</x:v>
      </x:c>
      <x:c r="G214" s="23"/>
      <x:c r="H214" s="24"/>
      <x:c r="I214" s="24"/>
      <x:c r="J214" s="24"/>
      <x:c r="V214" s="24"/>
      <x:c r="W214" s="24"/>
      <x:c r="X214" s="24"/>
      <x:c r="Y214" s="25"/>
      <x:c r="AA214" s="26"/>
      <x:c r="AB214" s="24"/>
      <x:c r="AC214" s="24"/>
      <x:c r="AD214" s="24"/>
      <x:c r="AF214" s="24"/>
    </x:row>
    <x:row r="215" spans="2:32" x14ac:dyDescent="0.35">
      <x:c r="B215" s="27">
        <x:f t="shared" si="81"/>
        <x:v>44754</x:v>
      </x:c>
      <x:c r="C215" s="22" t="str">
        <x:f>IF($C$4="London",Assumptions!C224,Assumptions!E224)</x:f>
        <x:v>1226</x:v>
      </x:c>
      <x:c r="D215" s="22" t="str">
        <x:f>IF($C$4="London",Assumptions!D224,Assumptions!F224)</x:f>
        <x:v>0233</x:v>
      </x:c>
      <x:c r="G215" s="23"/>
      <x:c r="H215" s="24"/>
      <x:c r="I215" s="24"/>
      <x:c r="J215" s="24"/>
      <x:c r="V215" s="24"/>
      <x:c r="W215" s="24"/>
      <x:c r="X215" s="24"/>
      <x:c r="Y215" s="25"/>
      <x:c r="AA215" s="26"/>
      <x:c r="AB215" s="24"/>
      <x:c r="AC215" s="24"/>
      <x:c r="AD215" s="24"/>
      <x:c r="AF215" s="24"/>
    </x:row>
    <x:row r="216" spans="2:32" x14ac:dyDescent="0.35">
      <x:c r="B216" s="27">
        <x:f t="shared" si="81"/>
        <x:v>44755</x:v>
      </x:c>
      <x:c r="C216" s="22" t="str">
        <x:f>IF($C$4="London",Assumptions!C225,Assumptions!E225)</x:f>
        <x:v>1227</x:v>
      </x:c>
      <x:c r="D216" s="22" t="str">
        <x:f>IF($C$4="London",Assumptions!D225,Assumptions!F225)</x:f>
        <x:v>0233</x:v>
      </x:c>
      <x:c r="G216" s="23"/>
      <x:c r="H216" s="24"/>
      <x:c r="I216" s="24"/>
      <x:c r="J216" s="24"/>
      <x:c r="V216" s="24"/>
      <x:c r="W216" s="24"/>
      <x:c r="X216" s="24"/>
      <x:c r="Y216" s="25"/>
      <x:c r="AA216" s="26"/>
      <x:c r="AB216" s="24"/>
      <x:c r="AC216" s="24"/>
      <x:c r="AD216" s="24"/>
      <x:c r="AF216" s="24"/>
    </x:row>
    <x:row r="217" spans="2:32" x14ac:dyDescent="0.35">
      <x:c r="B217" s="27">
        <x:f t="shared" ref="B217:B280" si="95">B216+1</x:f>
        <x:v>44756</x:v>
      </x:c>
      <x:c r="C217" s="22" t="str">
        <x:f>IF($C$4="London",Assumptions!C226,Assumptions!E226)</x:f>
        <x:v>1227</x:v>
      </x:c>
      <x:c r="D217" s="22" t="str">
        <x:f>IF($C$4="London",Assumptions!D226,Assumptions!F226)</x:f>
        <x:v>0232</x:v>
      </x:c>
      <x:c r="G217" s="23"/>
      <x:c r="H217" s="24"/>
      <x:c r="I217" s="24"/>
      <x:c r="J217" s="24"/>
      <x:c r="V217" s="24"/>
      <x:c r="W217" s="24"/>
      <x:c r="X217" s="24"/>
      <x:c r="Y217" s="25"/>
      <x:c r="AA217" s="26"/>
      <x:c r="AB217" s="24"/>
      <x:c r="AC217" s="24"/>
      <x:c r="AD217" s="24"/>
      <x:c r="AF217" s="24"/>
    </x:row>
    <x:row r="218" spans="2:32" x14ac:dyDescent="0.35">
      <x:c r="B218" s="27">
        <x:f t="shared" si="95"/>
        <x:v>44757</x:v>
      </x:c>
      <x:c r="C218" s="22" t="str">
        <x:f>IF($C$4="London",Assumptions!C227,Assumptions!E227)</x:f>
        <x:v>1228</x:v>
      </x:c>
      <x:c r="D218" s="22" t="str">
        <x:f>IF($C$4="London",Assumptions!D227,Assumptions!F227)</x:f>
        <x:v>0232</x:v>
      </x:c>
    </x:row>
    <x:row r="219" spans="2:32" x14ac:dyDescent="0.35">
      <x:c r="B219" s="27">
        <x:f t="shared" si="95"/>
        <x:v>44758</x:v>
      </x:c>
      <x:c r="C219" s="22" t="str">
        <x:f>IF($C$4="London",Assumptions!C228,Assumptions!E228)</x:f>
        <x:v>1229</x:v>
      </x:c>
      <x:c r="D219" s="22" t="str">
        <x:f>IF($C$4="London",Assumptions!D228,Assumptions!F228)</x:f>
        <x:v>0232</x:v>
      </x:c>
    </x:row>
    <x:row r="220" spans="2:32" x14ac:dyDescent="0.35">
      <x:c r="B220" s="27">
        <x:f t="shared" si="95"/>
        <x:v>44759</x:v>
      </x:c>
      <x:c r="C220" s="22" t="str">
        <x:f>IF($C$4="London",Assumptions!C229,Assumptions!E229)</x:f>
        <x:v>1229</x:v>
      </x:c>
      <x:c r="D220" s="22" t="str">
        <x:f>IF($C$4="London",Assumptions!D229,Assumptions!F229)</x:f>
        <x:v>0231</x:v>
      </x:c>
    </x:row>
    <x:row r="221" spans="2:32" x14ac:dyDescent="0.35">
      <x:c r="B221" s="27">
        <x:f t="shared" si="95"/>
        <x:v>44760</x:v>
      </x:c>
      <x:c r="C221" s="22" t="str">
        <x:f>IF($C$4="London",Assumptions!C230,Assumptions!E230)</x:f>
        <x:v>1230</x:v>
      </x:c>
      <x:c r="D221" s="22" t="str">
        <x:f>IF($C$4="London",Assumptions!D230,Assumptions!F230)</x:f>
        <x:v>0231</x:v>
      </x:c>
    </x:row>
    <x:row r="222" spans="2:32" x14ac:dyDescent="0.35">
      <x:c r="B222" s="27">
        <x:f t="shared" si="95"/>
        <x:v>44761</x:v>
      </x:c>
      <x:c r="C222" s="22" t="str">
        <x:f>IF($C$4="London",Assumptions!C231,Assumptions!E231)</x:f>
        <x:v>1230</x:v>
      </x:c>
      <x:c r="D222" s="22" t="str">
        <x:f>IF($C$4="London",Assumptions!D231,Assumptions!F231)</x:f>
        <x:v>0230</x:v>
      </x:c>
    </x:row>
    <x:row r="223" spans="2:32" x14ac:dyDescent="0.35">
      <x:c r="B223" s="27">
        <x:f t="shared" si="95"/>
        <x:v>44762</x:v>
      </x:c>
      <x:c r="C223" s="22" t="str">
        <x:f>IF($C$4="London",Assumptions!C232,Assumptions!E232)</x:f>
        <x:v>1231</x:v>
      </x:c>
      <x:c r="D223" s="22" t="str">
        <x:f>IF($C$4="London",Assumptions!D232,Assumptions!F232)</x:f>
        <x:v>0230</x:v>
      </x:c>
    </x:row>
    <x:row r="224" spans="2:32" x14ac:dyDescent="0.35">
      <x:c r="B224" s="27">
        <x:f t="shared" si="95"/>
        <x:v>44763</x:v>
      </x:c>
      <x:c r="C224" s="22" t="str">
        <x:f>IF($C$4="London",Assumptions!C233,Assumptions!E233)</x:f>
        <x:v>1232</x:v>
      </x:c>
      <x:c r="D224" s="22" t="str">
        <x:f>IF($C$4="London",Assumptions!D233,Assumptions!F233)</x:f>
        <x:v>0229</x:v>
      </x:c>
    </x:row>
    <x:row r="225" spans="2:38" x14ac:dyDescent="0.35">
      <x:c r="B225" s="27">
        <x:f t="shared" si="95"/>
        <x:v>44764</x:v>
      </x:c>
      <x:c r="C225" s="22" t="str">
        <x:f>IF($C$4="London",Assumptions!C234,Assumptions!E234)</x:f>
        <x:v>1232</x:v>
      </x:c>
      <x:c r="D225" s="22" t="str">
        <x:f>IF($C$4="London",Assumptions!D234,Assumptions!F234)</x:f>
        <x:v>0229</x:v>
      </x:c>
    </x:row>
    <x:row r="226" spans="2:38" x14ac:dyDescent="0.35">
      <x:c r="B226" s="27">
        <x:f t="shared" si="95"/>
        <x:v>44765</x:v>
      </x:c>
      <x:c r="C226" s="22" t="str">
        <x:f>IF($C$4="London",Assumptions!C235,Assumptions!E235)</x:f>
        <x:v>1233</x:v>
      </x:c>
      <x:c r="D226" s="22" t="str">
        <x:f>IF($C$4="London",Assumptions!D235,Assumptions!F235)</x:f>
        <x:v>0228</x:v>
      </x:c>
    </x:row>
    <x:row r="227" spans="2:38" x14ac:dyDescent="0.35">
      <x:c r="B227" s="27">
        <x:f t="shared" si="95"/>
        <x:v>44766</x:v>
      </x:c>
      <x:c r="C227" s="22" t="str">
        <x:f>IF($C$4="London",Assumptions!C236,Assumptions!E236)</x:f>
        <x:v>1234</x:v>
      </x:c>
      <x:c r="D227" s="22" t="str">
        <x:f>IF($C$4="London",Assumptions!D236,Assumptions!F236)</x:f>
        <x:v>0227</x:v>
      </x:c>
    </x:row>
    <x:row r="228" spans="2:38" x14ac:dyDescent="0.35">
      <x:c r="B228" s="27">
        <x:f t="shared" si="95"/>
        <x:v>44767</x:v>
      </x:c>
      <x:c r="C228" s="22" t="str">
        <x:f>IF($C$4="London",Assumptions!C237,Assumptions!E237)</x:f>
        <x:v>1234</x:v>
      </x:c>
      <x:c r="D228" s="22" t="str">
        <x:f>IF($C$4="London",Assumptions!D237,Assumptions!F237)</x:f>
        <x:v>0227</x:v>
      </x:c>
    </x:row>
    <x:row r="229" spans="2:38" x14ac:dyDescent="0.35">
      <x:c r="B229" s="27">
        <x:f t="shared" si="95"/>
        <x:v>44768</x:v>
      </x:c>
      <x:c r="C229" s="22" t="str">
        <x:f>IF($C$4="London",Assumptions!C238,Assumptions!E238)</x:f>
        <x:v>1235</x:v>
      </x:c>
      <x:c r="D229" s="22" t="str">
        <x:f>IF($C$4="London",Assumptions!D238,Assumptions!F238)</x:f>
        <x:v>0226</x:v>
      </x:c>
    </x:row>
    <x:row r="230" spans="2:38" x14ac:dyDescent="0.35">
      <x:c r="B230" s="27">
        <x:f t="shared" si="95"/>
        <x:v>44769</x:v>
      </x:c>
      <x:c r="C230" s="22" t="str">
        <x:f>IF($C$4="London",Assumptions!C239,Assumptions!E239)</x:f>
        <x:v>1236</x:v>
      </x:c>
      <x:c r="D230" s="22" t="str">
        <x:f>IF($C$4="London",Assumptions!D239,Assumptions!F239)</x:f>
        <x:v>0226</x:v>
      </x:c>
    </x:row>
    <x:row r="231" spans="2:38" x14ac:dyDescent="0.35">
      <x:c r="B231" s="27">
        <x:f t="shared" si="95"/>
        <x:v>44770</x:v>
      </x:c>
      <x:c r="C231" s="22" t="str">
        <x:f>IF($C$4="London",Assumptions!C240,Assumptions!E240)</x:f>
        <x:v>1236</x:v>
      </x:c>
      <x:c r="D231" s="22" t="str">
        <x:f>IF($C$4="London",Assumptions!D240,Assumptions!F240)</x:f>
        <x:v>0225</x:v>
      </x:c>
    </x:row>
    <x:row r="232" spans="2:38" x14ac:dyDescent="0.35">
      <x:c r="B232" s="27">
        <x:f t="shared" si="95"/>
        <x:v>44771</x:v>
      </x:c>
      <x:c r="C232" s="22" t="str">
        <x:f>IF($C$4="London",Assumptions!C241,Assumptions!E241)</x:f>
        <x:v>1237</x:v>
      </x:c>
      <x:c r="D232" s="22" t="str">
        <x:f>IF($C$4="London",Assumptions!D241,Assumptions!F241)</x:f>
        <x:v>0224</x:v>
      </x:c>
    </x:row>
    <x:row r="233" spans="2:38" x14ac:dyDescent="0.35">
      <x:c r="B233" s="27">
        <x:f t="shared" si="95"/>
        <x:v>44772</x:v>
      </x:c>
      <x:c r="C233" s="22" t="str">
        <x:f>IF($C$4="London",Assumptions!C242,Assumptions!E242)</x:f>
        <x:v>1238</x:v>
      </x:c>
      <x:c r="D233" s="22" t="str">
        <x:f>IF($C$4="London",Assumptions!D242,Assumptions!F242)</x:f>
        <x:v>0223</x:v>
      </x:c>
    </x:row>
    <x:row r="234" spans="2:38" x14ac:dyDescent="0.35">
      <x:c r="B234" s="27">
        <x:f t="shared" si="95"/>
        <x:v>44773</x:v>
      </x:c>
      <x:c r="C234" s="22" t="str">
        <x:f>IF($C$4="London",Assumptions!C243,Assumptions!E243)</x:f>
        <x:v>1238</x:v>
      </x:c>
      <x:c r="D234" s="22" t="str">
        <x:f>IF($C$4="London",Assumptions!D243,Assumptions!F243)</x:f>
        <x:v>0223</x:v>
      </x:c>
    </x:row>
    <x:row r="235" spans="2:38" x14ac:dyDescent="0.35">
      <x:c r="B235" s="27">
        <x:f t="shared" si="95"/>
        <x:v>44774</x:v>
      </x:c>
      <x:c r="C235" s="22" t="str">
        <x:f>IF($C$4="London",Assumptions!C244,Assumptions!E244)</x:f>
        <x:v>1239</x:v>
      </x:c>
      <x:c r="D235" s="22" t="str">
        <x:f>IF($C$4="London",Assumptions!D244,Assumptions!F244)</x:f>
        <x:v>0222</x:v>
      </x:c>
    </x:row>
    <x:row r="236" spans="2:38" x14ac:dyDescent="0.35">
      <x:c r="B236" s="27">
        <x:f t="shared" si="95"/>
        <x:v>44775</x:v>
      </x:c>
      <x:c r="C236" s="22" t="str">
        <x:f>IF($C$4="London",Assumptions!C245,Assumptions!E245)</x:f>
        <x:v>1240</x:v>
      </x:c>
      <x:c r="D236" s="22" t="str">
        <x:f>IF($C$4="London",Assumptions!D245,Assumptions!F245)</x:f>
        <x:v>0221</x:v>
      </x:c>
    </x:row>
    <x:row r="237" spans="2:38" x14ac:dyDescent="0.35">
      <x:c r="B237" s="27">
        <x:f t="shared" si="95"/>
        <x:v>44776</x:v>
      </x:c>
      <x:c r="C237" s="22" t="str">
        <x:f>IF($C$4="London",Assumptions!C246,Assumptions!E246)</x:f>
        <x:v>1240</x:v>
      </x:c>
      <x:c r="D237" s="22" t="str">
        <x:f>IF($C$4="London",Assumptions!D246,Assumptions!F246)</x:f>
        <x:v>0220</x:v>
      </x:c>
    </x:row>
    <x:row r="238" spans="2:38" x14ac:dyDescent="0.35">
      <x:c r="B238" s="27">
        <x:f t="shared" si="95"/>
        <x:v>44777</x:v>
      </x:c>
      <x:c r="C238" s="22" t="str">
        <x:f>IF($C$4="London",Assumptions!C247,Assumptions!E247)</x:f>
        <x:v>1241</x:v>
      </x:c>
      <x:c r="D238" s="22" t="str">
        <x:f>IF($C$4="London",Assumptions!D247,Assumptions!F247)</x:f>
        <x:v>0219</x:v>
      </x:c>
      <x:c r="M238" s="23"/>
      <x:c r="N238" s="24"/>
      <x:c r="O238" s="24"/>
      <x:c r="AB238" s="24"/>
      <x:c r="AC238" s="24"/>
      <x:c r="AD238" s="24"/>
      <x:c r="AE238" s="25"/>
      <x:c r="AG238" s="26"/>
      <x:c r="AH238" s="24"/>
      <x:c r="AI238" s="24"/>
      <x:c r="AJ238" s="24"/>
      <x:c r="AL238" s="24"/>
    </x:row>
    <x:row r="239" spans="2:38" x14ac:dyDescent="0.35">
      <x:c r="B239" s="27">
        <x:f t="shared" si="95"/>
        <x:v>44778</x:v>
      </x:c>
      <x:c r="C239" s="22" t="str">
        <x:f>IF($C$4="London",Assumptions!C248,Assumptions!E248)</x:f>
        <x:v>1242</x:v>
      </x:c>
      <x:c r="D239" s="22" t="str">
        <x:f>IF($C$4="London",Assumptions!D248,Assumptions!F248)</x:f>
        <x:v>0219</x:v>
      </x:c>
      <x:c r="M239" s="23"/>
      <x:c r="N239" s="24"/>
      <x:c r="O239" s="24"/>
      <x:c r="AB239" s="24"/>
      <x:c r="AC239" s="24"/>
      <x:c r="AD239" s="24"/>
      <x:c r="AE239" s="25"/>
      <x:c r="AG239" s="26"/>
      <x:c r="AH239" s="24"/>
      <x:c r="AI239" s="24"/>
      <x:c r="AJ239" s="24"/>
      <x:c r="AL239" s="24"/>
    </x:row>
    <x:row r="240" spans="2:38" x14ac:dyDescent="0.35">
      <x:c r="B240" s="27">
        <x:f t="shared" si="95"/>
        <x:v>44779</x:v>
      </x:c>
      <x:c r="C240" s="22" t="str">
        <x:f>IF($C$4="London",Assumptions!C249,Assumptions!E249)</x:f>
        <x:v>1242</x:v>
      </x:c>
      <x:c r="D240" s="22" t="str">
        <x:f>IF($C$4="London",Assumptions!D249,Assumptions!F249)</x:f>
        <x:v>0218</x:v>
      </x:c>
      <x:c r="M240" s="23"/>
      <x:c r="N240" s="24"/>
      <x:c r="O240" s="24"/>
      <x:c r="AB240" s="24"/>
      <x:c r="AC240" s="24"/>
      <x:c r="AD240" s="24"/>
      <x:c r="AE240" s="25"/>
      <x:c r="AG240" s="26"/>
      <x:c r="AH240" s="24"/>
      <x:c r="AI240" s="24"/>
      <x:c r="AJ240" s="24"/>
      <x:c r="AL240" s="24"/>
    </x:row>
    <x:row r="241" spans="2:38" x14ac:dyDescent="0.35">
      <x:c r="B241" s="27">
        <x:f t="shared" si="95"/>
        <x:v>44780</x:v>
      </x:c>
      <x:c r="C241" s="22" t="str">
        <x:f>IF($C$4="London",Assumptions!C250,Assumptions!E250)</x:f>
        <x:v>1243</x:v>
      </x:c>
      <x:c r="D241" s="22" t="str">
        <x:f>IF($C$4="London",Assumptions!D250,Assumptions!F250)</x:f>
        <x:v>0217</x:v>
      </x:c>
      <x:c r="M241" s="23"/>
      <x:c r="N241" s="24"/>
      <x:c r="O241" s="24"/>
      <x:c r="AB241" s="24"/>
      <x:c r="AC241" s="24"/>
      <x:c r="AD241" s="24"/>
      <x:c r="AE241" s="25"/>
      <x:c r="AG241" s="26"/>
      <x:c r="AH241" s="24"/>
      <x:c r="AI241" s="24"/>
      <x:c r="AJ241" s="24"/>
      <x:c r="AL241" s="24"/>
    </x:row>
    <x:row r="242" spans="2:38" x14ac:dyDescent="0.35">
      <x:c r="B242" s="27">
        <x:f t="shared" si="95"/>
        <x:v>44781</x:v>
      </x:c>
      <x:c r="C242" s="22" t="str">
        <x:f>IF($C$4="London",Assumptions!C251,Assumptions!E251)</x:f>
        <x:v>1244</x:v>
      </x:c>
      <x:c r="D242" s="22" t="str">
        <x:f>IF($C$4="London",Assumptions!D251,Assumptions!F251)</x:f>
        <x:v>0216</x:v>
      </x:c>
      <x:c r="M242" s="23"/>
      <x:c r="N242" s="24"/>
      <x:c r="O242" s="24"/>
      <x:c r="AB242" s="24"/>
      <x:c r="AC242" s="24"/>
      <x:c r="AD242" s="24"/>
      <x:c r="AE242" s="25"/>
      <x:c r="AG242" s="26"/>
      <x:c r="AH242" s="24"/>
      <x:c r="AI242" s="24"/>
      <x:c r="AJ242" s="24"/>
      <x:c r="AL242" s="24"/>
    </x:row>
    <x:row r="243" spans="2:38" x14ac:dyDescent="0.35">
      <x:c r="B243" s="27">
        <x:f t="shared" si="95"/>
        <x:v>44782</x:v>
      </x:c>
      <x:c r="C243" s="22" t="str">
        <x:f>IF($C$4="London",Assumptions!C252,Assumptions!E252)</x:f>
        <x:v>1244</x:v>
      </x:c>
      <x:c r="D243" s="22" t="str">
        <x:f>IF($C$4="London",Assumptions!D252,Assumptions!F252)</x:f>
        <x:v>0215</x:v>
      </x:c>
      <x:c r="M243" s="23"/>
      <x:c r="N243" s="24"/>
      <x:c r="O243" s="24"/>
      <x:c r="AB243" s="24"/>
      <x:c r="AC243" s="24"/>
      <x:c r="AD243" s="24"/>
      <x:c r="AE243" s="25"/>
      <x:c r="AG243" s="26"/>
      <x:c r="AH243" s="24"/>
      <x:c r="AI243" s="24"/>
      <x:c r="AJ243" s="24"/>
      <x:c r="AL243" s="24"/>
    </x:row>
    <x:row r="244" spans="2:38" x14ac:dyDescent="0.35">
      <x:c r="B244" s="27">
        <x:f t="shared" si="95"/>
        <x:v>44783</x:v>
      </x:c>
      <x:c r="C244" s="22" t="str">
        <x:f>IF($C$4="London",Assumptions!C253,Assumptions!E253)</x:f>
        <x:v>1245</x:v>
      </x:c>
      <x:c r="D244" s="22" t="str">
        <x:f>IF($C$4="London",Assumptions!D253,Assumptions!F253)</x:f>
        <x:v>0214</x:v>
      </x:c>
      <x:c r="M244" s="23"/>
      <x:c r="N244" s="24"/>
      <x:c r="O244" s="24"/>
      <x:c r="AB244" s="24"/>
      <x:c r="AC244" s="24"/>
      <x:c r="AD244" s="24"/>
      <x:c r="AE244" s="25"/>
      <x:c r="AG244" s="26"/>
      <x:c r="AH244" s="24"/>
      <x:c r="AI244" s="24"/>
      <x:c r="AJ244" s="24"/>
      <x:c r="AL244" s="24"/>
    </x:row>
    <x:row r="245" spans="2:38" x14ac:dyDescent="0.35">
      <x:c r="B245" s="27">
        <x:f t="shared" si="95"/>
        <x:v>44784</x:v>
      </x:c>
      <x:c r="C245" s="22" t="str">
        <x:f>IF($C$4="London",Assumptions!C254,Assumptions!E254)</x:f>
        <x:v>1246</x:v>
      </x:c>
      <x:c r="D245" s="22" t="str">
        <x:f>IF($C$4="London",Assumptions!D254,Assumptions!F254)</x:f>
        <x:v>0213</x:v>
      </x:c>
      <x:c r="M245" s="23"/>
      <x:c r="N245" s="24"/>
      <x:c r="O245" s="24"/>
      <x:c r="AB245" s="24"/>
      <x:c r="AC245" s="24"/>
      <x:c r="AD245" s="24"/>
      <x:c r="AE245" s="25"/>
      <x:c r="AG245" s="26"/>
      <x:c r="AH245" s="24"/>
      <x:c r="AI245" s="24"/>
      <x:c r="AJ245" s="24"/>
      <x:c r="AL245" s="24"/>
    </x:row>
    <x:row r="246" spans="2:38" x14ac:dyDescent="0.35">
      <x:c r="B246" s="27">
        <x:f t="shared" si="95"/>
        <x:v>44785</x:v>
      </x:c>
      <x:c r="C246" s="22" t="str">
        <x:f>IF($C$4="London",Assumptions!C255,Assumptions!E255)</x:f>
        <x:v>1246</x:v>
      </x:c>
      <x:c r="D246" s="22" t="str">
        <x:f>IF($C$4="London",Assumptions!D255,Assumptions!F255)</x:f>
        <x:v>0212</x:v>
      </x:c>
      <x:c r="M246" s="23"/>
      <x:c r="N246" s="24"/>
      <x:c r="O246" s="24"/>
      <x:c r="AB246" s="24"/>
      <x:c r="AC246" s="24"/>
      <x:c r="AD246" s="24"/>
      <x:c r="AE246" s="25"/>
      <x:c r="AG246" s="26"/>
      <x:c r="AH246" s="24"/>
      <x:c r="AI246" s="24"/>
      <x:c r="AJ246" s="24"/>
      <x:c r="AL246" s="24"/>
    </x:row>
    <x:row r="247" spans="2:38" x14ac:dyDescent="0.35">
      <x:c r="B247" s="27">
        <x:f t="shared" si="95"/>
        <x:v>44786</x:v>
      </x:c>
      <x:c r="C247" s="22" t="str">
        <x:f>IF($C$4="London",Assumptions!C256,Assumptions!E256)</x:f>
        <x:v>1247</x:v>
      </x:c>
      <x:c r="D247" s="22" t="str">
        <x:f>IF($C$4="London",Assumptions!D256,Assumptions!F256)</x:f>
        <x:v>0211</x:v>
      </x:c>
      <x:c r="M247" s="23"/>
      <x:c r="N247" s="24"/>
      <x:c r="O247" s="24"/>
      <x:c r="AB247" s="24"/>
      <x:c r="AC247" s="24"/>
      <x:c r="AD247" s="24"/>
      <x:c r="AE247" s="25"/>
      <x:c r="AG247" s="26"/>
      <x:c r="AH247" s="24"/>
      <x:c r="AI247" s="24"/>
      <x:c r="AJ247" s="24"/>
      <x:c r="AL247" s="24"/>
    </x:row>
    <x:row r="248" spans="2:38" x14ac:dyDescent="0.35">
      <x:c r="B248" s="27">
        <x:f t="shared" si="95"/>
        <x:v>44787</x:v>
      </x:c>
      <x:c r="C248" s="22" t="str">
        <x:f>IF($C$4="London",Assumptions!C257,Assumptions!E257)</x:f>
        <x:v>1248</x:v>
      </x:c>
      <x:c r="D248" s="22" t="str">
        <x:f>IF($C$4="London",Assumptions!D257,Assumptions!F257)</x:f>
        <x:v>0210</x:v>
      </x:c>
      <x:c r="M248" s="23"/>
      <x:c r="N248" s="24"/>
      <x:c r="O248" s="24"/>
      <x:c r="AB248" s="24"/>
      <x:c r="AC248" s="24"/>
      <x:c r="AD248" s="24"/>
      <x:c r="AE248" s="25"/>
      <x:c r="AG248" s="26"/>
      <x:c r="AH248" s="24"/>
      <x:c r="AI248" s="24"/>
      <x:c r="AJ248" s="24"/>
      <x:c r="AL248" s="24"/>
    </x:row>
    <x:row r="249" spans="2:38" x14ac:dyDescent="0.35">
      <x:c r="B249" s="27">
        <x:f t="shared" si="95"/>
        <x:v>44788</x:v>
      </x:c>
      <x:c r="C249" s="22" t="str">
        <x:f>IF($C$4="London",Assumptions!C258,Assumptions!E258)</x:f>
        <x:v>1248</x:v>
      </x:c>
      <x:c r="D249" s="22" t="str">
        <x:f>IF($C$4="London",Assumptions!D258,Assumptions!F258)</x:f>
        <x:v>0209</x:v>
      </x:c>
      <x:c r="M249" s="23"/>
      <x:c r="N249" s="24"/>
      <x:c r="O249" s="24"/>
      <x:c r="AB249" s="24"/>
      <x:c r="AC249" s="24"/>
      <x:c r="AD249" s="24"/>
      <x:c r="AE249" s="25"/>
      <x:c r="AG249" s="26"/>
      <x:c r="AH249" s="24"/>
      <x:c r="AI249" s="24"/>
      <x:c r="AJ249" s="24"/>
      <x:c r="AL249" s="24"/>
    </x:row>
    <x:row r="250" spans="2:38" x14ac:dyDescent="0.35">
      <x:c r="B250" s="27">
        <x:f t="shared" si="95"/>
        <x:v>44789</x:v>
      </x:c>
      <x:c r="C250" s="22" t="str">
        <x:f>IF($C$4="London",Assumptions!C259,Assumptions!E259)</x:f>
        <x:v>1249</x:v>
      </x:c>
      <x:c r="D250" s="22" t="str">
        <x:f>IF($C$4="London",Assumptions!D259,Assumptions!F259)</x:f>
        <x:v>0208</x:v>
      </x:c>
      <x:c r="M250" s="23"/>
      <x:c r="N250" s="24"/>
      <x:c r="O250" s="24"/>
      <x:c r="AB250" s="24"/>
      <x:c r="AC250" s="24"/>
      <x:c r="AD250" s="24"/>
      <x:c r="AE250" s="25"/>
      <x:c r="AG250" s="26"/>
      <x:c r="AH250" s="24"/>
      <x:c r="AI250" s="24"/>
      <x:c r="AJ250" s="24"/>
      <x:c r="AL250" s="24"/>
    </x:row>
    <x:row r="251" spans="2:38" x14ac:dyDescent="0.35">
      <x:c r="B251" s="27">
        <x:f t="shared" si="95"/>
        <x:v>44790</x:v>
      </x:c>
      <x:c r="C251" s="22" t="str">
        <x:f>IF($C$4="London",Assumptions!C260,Assumptions!E260)</x:f>
        <x:v>1250</x:v>
      </x:c>
      <x:c r="D251" s="22" t="str">
        <x:f>IF($C$4="London",Assumptions!D260,Assumptions!F260)</x:f>
        <x:v>0207</x:v>
      </x:c>
      <x:c r="M251" s="23"/>
      <x:c r="N251" s="24"/>
      <x:c r="O251" s="24"/>
      <x:c r="AB251" s="24"/>
      <x:c r="AC251" s="24"/>
      <x:c r="AD251" s="24"/>
      <x:c r="AE251" s="25"/>
      <x:c r="AG251" s="26"/>
      <x:c r="AH251" s="24"/>
      <x:c r="AI251" s="24"/>
      <x:c r="AJ251" s="24"/>
      <x:c r="AL251" s="24"/>
    </x:row>
    <x:row r="252" spans="2:38" x14ac:dyDescent="0.35">
      <x:c r="B252" s="27">
        <x:f t="shared" si="95"/>
        <x:v>44791</x:v>
      </x:c>
      <x:c r="C252" s="22" t="str">
        <x:f>IF($C$4="London",Assumptions!C261,Assumptions!E261)</x:f>
        <x:v>1250</x:v>
      </x:c>
      <x:c r="D252" s="22" t="str">
        <x:f>IF($C$4="London",Assumptions!D261,Assumptions!F261)</x:f>
        <x:v>0206</x:v>
      </x:c>
      <x:c r="M252" s="23"/>
      <x:c r="N252" s="24"/>
      <x:c r="O252" s="24"/>
      <x:c r="AB252" s="24"/>
      <x:c r="AC252" s="24"/>
      <x:c r="AD252" s="24"/>
      <x:c r="AE252" s="25"/>
      <x:c r="AG252" s="26"/>
      <x:c r="AH252" s="24"/>
      <x:c r="AI252" s="24"/>
      <x:c r="AJ252" s="24"/>
      <x:c r="AL252" s="24"/>
    </x:row>
    <x:row r="253" spans="2:38" x14ac:dyDescent="0.35">
      <x:c r="B253" s="27">
        <x:f t="shared" si="95"/>
        <x:v>44792</x:v>
      </x:c>
      <x:c r="C253" s="22" t="str">
        <x:f>IF($C$4="London",Assumptions!C262,Assumptions!E262)</x:f>
        <x:v>1251</x:v>
      </x:c>
      <x:c r="D253" s="22" t="str">
        <x:f>IF($C$4="London",Assumptions!D262,Assumptions!F262)</x:f>
        <x:v>0205</x:v>
      </x:c>
      <x:c r="M253" s="23"/>
      <x:c r="N253" s="24"/>
      <x:c r="O253" s="24"/>
      <x:c r="AB253" s="24"/>
      <x:c r="AC253" s="24"/>
      <x:c r="AD253" s="24"/>
      <x:c r="AE253" s="25"/>
      <x:c r="AG253" s="26"/>
      <x:c r="AH253" s="24"/>
      <x:c r="AI253" s="24"/>
      <x:c r="AJ253" s="24"/>
      <x:c r="AL253" s="24"/>
    </x:row>
    <x:row r="254" spans="2:38" x14ac:dyDescent="0.35">
      <x:c r="B254" s="27">
        <x:f t="shared" si="95"/>
        <x:v>44793</x:v>
      </x:c>
      <x:c r="C254" s="22" t="str">
        <x:f>IF($C$4="London",Assumptions!C263,Assumptions!E263)</x:f>
        <x:v>1251</x:v>
      </x:c>
      <x:c r="D254" s="22" t="str">
        <x:f>IF($C$4="London",Assumptions!D263,Assumptions!F263)</x:f>
        <x:v>0204</x:v>
      </x:c>
      <x:c r="M254" s="23"/>
      <x:c r="N254" s="24"/>
      <x:c r="O254" s="24"/>
      <x:c r="AB254" s="24"/>
      <x:c r="AC254" s="24"/>
      <x:c r="AD254" s="24"/>
      <x:c r="AE254" s="25"/>
      <x:c r="AG254" s="26"/>
      <x:c r="AH254" s="24"/>
      <x:c r="AI254" s="24"/>
      <x:c r="AJ254" s="24"/>
      <x:c r="AL254" s="24"/>
    </x:row>
    <x:row r="255" spans="2:38" x14ac:dyDescent="0.35">
      <x:c r="B255" s="27">
        <x:f t="shared" si="95"/>
        <x:v>44794</x:v>
      </x:c>
      <x:c r="C255" s="22" t="str">
        <x:f>IF($C$4="London",Assumptions!C264,Assumptions!E264)</x:f>
        <x:v>1252</x:v>
      </x:c>
      <x:c r="D255" s="22" t="str">
        <x:f>IF($C$4="London",Assumptions!D264,Assumptions!F264)</x:f>
        <x:v>0202</x:v>
      </x:c>
      <x:c r="M255" s="23"/>
      <x:c r="N255" s="24"/>
      <x:c r="O255" s="24"/>
      <x:c r="AB255" s="24"/>
      <x:c r="AC255" s="24"/>
      <x:c r="AD255" s="24"/>
      <x:c r="AE255" s="25"/>
      <x:c r="AG255" s="26"/>
      <x:c r="AH255" s="24"/>
      <x:c r="AI255" s="24"/>
      <x:c r="AJ255" s="24"/>
      <x:c r="AL255" s="24"/>
    </x:row>
    <x:row r="256" spans="2:38" x14ac:dyDescent="0.35">
      <x:c r="B256" s="27">
        <x:f t="shared" si="95"/>
        <x:v>44795</x:v>
      </x:c>
      <x:c r="C256" s="22" t="str">
        <x:f>IF($C$4="London",Assumptions!C265,Assumptions!E265)</x:f>
        <x:v>1253</x:v>
      </x:c>
      <x:c r="D256" s="22" t="str">
        <x:f>IF($C$4="London",Assumptions!D265,Assumptions!F265)</x:f>
        <x:v>0201</x:v>
      </x:c>
      <x:c r="M256" s="23"/>
      <x:c r="N256" s="24"/>
      <x:c r="O256" s="24"/>
      <x:c r="AB256" s="24"/>
      <x:c r="AC256" s="24"/>
      <x:c r="AD256" s="24"/>
      <x:c r="AE256" s="25"/>
      <x:c r="AG256" s="26"/>
      <x:c r="AH256" s="24"/>
      <x:c r="AI256" s="24"/>
      <x:c r="AJ256" s="24"/>
      <x:c r="AL256" s="24"/>
    </x:row>
    <x:row r="257" spans="2:38" x14ac:dyDescent="0.35">
      <x:c r="B257" s="27">
        <x:f t="shared" si="95"/>
        <x:v>44796</x:v>
      </x:c>
      <x:c r="C257" s="22" t="str">
        <x:f>IF($C$4="London",Assumptions!C266,Assumptions!E266)</x:f>
        <x:v>1253</x:v>
      </x:c>
      <x:c r="D257" s="22" t="str">
        <x:f>IF($C$4="London",Assumptions!D266,Assumptions!F266)</x:f>
        <x:v>0200</x:v>
      </x:c>
      <x:c r="M257" s="23"/>
      <x:c r="N257" s="24"/>
      <x:c r="O257" s="24"/>
      <x:c r="AB257" s="24"/>
      <x:c r="AC257" s="24"/>
      <x:c r="AD257" s="24"/>
      <x:c r="AE257" s="25"/>
      <x:c r="AG257" s="26"/>
      <x:c r="AH257" s="24"/>
      <x:c r="AI257" s="24"/>
      <x:c r="AJ257" s="24"/>
      <x:c r="AL257" s="24"/>
    </x:row>
    <x:row r="258" spans="2:38" x14ac:dyDescent="0.35">
      <x:c r="B258" s="27">
        <x:f t="shared" si="95"/>
        <x:v>44797</x:v>
      </x:c>
      <x:c r="C258" s="22" t="str">
        <x:f>IF($C$4="London",Assumptions!C267,Assumptions!E267)</x:f>
        <x:v>1254</x:v>
      </x:c>
      <x:c r="D258" s="22" t="str">
        <x:f>IF($C$4="London",Assumptions!D267,Assumptions!F267)</x:f>
        <x:v>0159</x:v>
      </x:c>
      <x:c r="M258" s="23"/>
      <x:c r="N258" s="24"/>
      <x:c r="O258" s="24"/>
      <x:c r="AB258" s="24"/>
      <x:c r="AC258" s="24"/>
      <x:c r="AD258" s="24"/>
      <x:c r="AE258" s="25"/>
      <x:c r="AG258" s="26"/>
      <x:c r="AH258" s="24"/>
      <x:c r="AI258" s="24"/>
      <x:c r="AJ258" s="24"/>
      <x:c r="AL258" s="24"/>
    </x:row>
    <x:row r="259" spans="2:38" x14ac:dyDescent="0.35">
      <x:c r="B259" s="27">
        <x:f t="shared" si="95"/>
        <x:v>44798</x:v>
      </x:c>
      <x:c r="C259" s="22" t="str">
        <x:f>IF($C$4="London",Assumptions!C268,Assumptions!E268)</x:f>
        <x:v>1255</x:v>
      </x:c>
      <x:c r="D259" s="22" t="str">
        <x:f>IF($C$4="London",Assumptions!D268,Assumptions!F268)</x:f>
        <x:v>0158</x:v>
      </x:c>
      <x:c r="M259" s="23"/>
      <x:c r="N259" s="24"/>
      <x:c r="O259" s="24"/>
      <x:c r="AB259" s="24"/>
      <x:c r="AC259" s="24"/>
      <x:c r="AD259" s="24"/>
      <x:c r="AE259" s="25"/>
      <x:c r="AG259" s="26"/>
      <x:c r="AH259" s="24"/>
      <x:c r="AI259" s="24"/>
      <x:c r="AJ259" s="24"/>
      <x:c r="AL259" s="24"/>
    </x:row>
    <x:row r="260" spans="2:38" x14ac:dyDescent="0.35">
      <x:c r="B260" s="27">
        <x:f t="shared" si="95"/>
        <x:v>44799</x:v>
      </x:c>
      <x:c r="C260" s="22" t="str">
        <x:f>IF($C$4="London",Assumptions!C269,Assumptions!E269)</x:f>
        <x:v>1255</x:v>
      </x:c>
      <x:c r="D260" s="22" t="str">
        <x:f>IF($C$4="London",Assumptions!D269,Assumptions!F269)</x:f>
        <x:v>0157</x:v>
      </x:c>
      <x:c r="M260" s="23"/>
      <x:c r="N260" s="24"/>
      <x:c r="O260" s="24"/>
      <x:c r="AB260" s="24"/>
      <x:c r="AC260" s="24"/>
      <x:c r="AD260" s="24"/>
      <x:c r="AE260" s="25"/>
      <x:c r="AG260" s="26"/>
      <x:c r="AH260" s="24"/>
      <x:c r="AI260" s="24"/>
      <x:c r="AJ260" s="24"/>
      <x:c r="AL260" s="24"/>
    </x:row>
    <x:row r="261" spans="2:38" x14ac:dyDescent="0.35">
      <x:c r="B261" s="27">
        <x:f t="shared" si="95"/>
        <x:v>44800</x:v>
      </x:c>
      <x:c r="C261" s="22" t="str">
        <x:f>IF($C$4="London",Assumptions!C270,Assumptions!E270)</x:f>
        <x:v>1256</x:v>
      </x:c>
      <x:c r="D261" s="22" t="str">
        <x:f>IF($C$4="London",Assumptions!D270,Assumptions!F270)</x:f>
        <x:v>0155</x:v>
      </x:c>
      <x:c r="M261" s="23"/>
      <x:c r="N261" s="24"/>
      <x:c r="O261" s="24"/>
      <x:c r="AB261" s="24"/>
      <x:c r="AC261" s="24"/>
      <x:c r="AD261" s="24"/>
      <x:c r="AE261" s="25"/>
      <x:c r="AG261" s="26"/>
      <x:c r="AH261" s="24"/>
      <x:c r="AI261" s="24"/>
      <x:c r="AJ261" s="24"/>
      <x:c r="AL261" s="24"/>
    </x:row>
    <x:row r="262" spans="2:38" x14ac:dyDescent="0.35">
      <x:c r="B262" s="27">
        <x:f t="shared" si="95"/>
        <x:v>44801</x:v>
      </x:c>
      <x:c r="C262" s="22" t="str">
        <x:f>IF($C$4="London",Assumptions!C271,Assumptions!E271)</x:f>
        <x:v>1257</x:v>
      </x:c>
      <x:c r="D262" s="22" t="str">
        <x:f>IF($C$4="London",Assumptions!D271,Assumptions!F271)</x:f>
        <x:v>0154</x:v>
      </x:c>
      <x:c r="M262" s="23"/>
      <x:c r="N262" s="24"/>
      <x:c r="O262" s="24"/>
      <x:c r="AB262" s="24"/>
      <x:c r="AC262" s="24"/>
      <x:c r="AD262" s="24"/>
      <x:c r="AE262" s="25"/>
      <x:c r="AG262" s="26"/>
      <x:c r="AH262" s="24"/>
      <x:c r="AI262" s="24"/>
      <x:c r="AJ262" s="24"/>
      <x:c r="AL262" s="24"/>
    </x:row>
    <x:row r="263" spans="2:38" x14ac:dyDescent="0.35">
      <x:c r="B263" s="27">
        <x:f t="shared" si="95"/>
        <x:v>44802</x:v>
      </x:c>
      <x:c r="C263" s="22" t="str">
        <x:f>IF($C$4="London",Assumptions!C272,Assumptions!E272)</x:f>
        <x:v>1257</x:v>
      </x:c>
      <x:c r="D263" s="22" t="str">
        <x:f>IF($C$4="London",Assumptions!D272,Assumptions!F272)</x:f>
        <x:v>0153</x:v>
      </x:c>
      <x:c r="M263" s="23"/>
      <x:c r="N263" s="24"/>
      <x:c r="O263" s="24"/>
      <x:c r="AB263" s="24"/>
      <x:c r="AC263" s="24"/>
      <x:c r="AD263" s="24"/>
      <x:c r="AE263" s="25"/>
      <x:c r="AG263" s="26"/>
      <x:c r="AH263" s="24"/>
      <x:c r="AI263" s="24"/>
      <x:c r="AJ263" s="24"/>
      <x:c r="AL263" s="24"/>
    </x:row>
    <x:row r="264" spans="2:38" x14ac:dyDescent="0.35">
      <x:c r="B264" s="27">
        <x:f t="shared" si="95"/>
        <x:v>44803</x:v>
      </x:c>
      <x:c r="C264" s="22" t="str">
        <x:f>IF($C$4="London",Assumptions!C273,Assumptions!E273)</x:f>
        <x:v>1258</x:v>
      </x:c>
      <x:c r="D264" s="22" t="str">
        <x:f>IF($C$4="London",Assumptions!D273,Assumptions!F273)</x:f>
        <x:v>0152</x:v>
      </x:c>
      <x:c r="M264" s="23"/>
      <x:c r="N264" s="24"/>
      <x:c r="O264" s="24"/>
      <x:c r="AB264" s="24"/>
      <x:c r="AC264" s="24"/>
      <x:c r="AD264" s="24"/>
      <x:c r="AE264" s="25"/>
      <x:c r="AG264" s="26"/>
      <x:c r="AH264" s="24"/>
      <x:c r="AI264" s="24"/>
      <x:c r="AJ264" s="24"/>
      <x:c r="AL264" s="24"/>
    </x:row>
    <x:row r="265" spans="2:38" x14ac:dyDescent="0.35">
      <x:c r="B265" s="27">
        <x:f t="shared" si="95"/>
        <x:v>44804</x:v>
      </x:c>
      <x:c r="C265" s="22" t="str">
        <x:f>IF($C$4="London",Assumptions!C274,Assumptions!E274)</x:f>
        <x:v>1259</x:v>
      </x:c>
      <x:c r="D265" s="22" t="str">
        <x:f>IF($C$4="London",Assumptions!D274,Assumptions!F274)</x:f>
        <x:v>0150</x:v>
      </x:c>
      <x:c r="M265" s="23"/>
      <x:c r="N265" s="24"/>
      <x:c r="O265" s="24"/>
      <x:c r="AB265" s="24"/>
      <x:c r="AC265" s="24"/>
      <x:c r="AD265" s="24"/>
      <x:c r="AE265" s="25"/>
      <x:c r="AG265" s="26"/>
      <x:c r="AH265" s="24"/>
      <x:c r="AI265" s="24"/>
      <x:c r="AJ265" s="24"/>
      <x:c r="AL265" s="24"/>
    </x:row>
    <x:row r="266" spans="2:38" x14ac:dyDescent="0.35">
      <x:c r="B266" s="27">
        <x:f t="shared" si="95"/>
        <x:v>44805</x:v>
      </x:c>
      <x:c r="C266" s="22" t="str">
        <x:f>IF($C$4="London",Assumptions!C275,Assumptions!E275)</x:f>
        <x:v>1259</x:v>
      </x:c>
      <x:c r="D266" s="22" t="str">
        <x:f>IF($C$4="London",Assumptions!D275,Assumptions!F275)</x:f>
        <x:v>0149</x:v>
      </x:c>
      <x:c r="M266" s="23"/>
      <x:c r="N266" s="24"/>
      <x:c r="O266" s="24"/>
      <x:c r="AB266" s="24"/>
      <x:c r="AC266" s="24"/>
      <x:c r="AD266" s="24"/>
      <x:c r="AE266" s="25"/>
      <x:c r="AG266" s="26"/>
      <x:c r="AH266" s="24"/>
      <x:c r="AI266" s="24"/>
      <x:c r="AJ266" s="24"/>
      <x:c r="AL266" s="24"/>
    </x:row>
    <x:row r="267" spans="2:38" x14ac:dyDescent="0.35">
      <x:c r="B267" s="27">
        <x:f t="shared" si="95"/>
        <x:v>44806</x:v>
      </x:c>
      <x:c r="C267" s="22" t="str">
        <x:f>IF($C$4="London",Assumptions!C276,Assumptions!E276)</x:f>
        <x:v>1300</x:v>
      </x:c>
      <x:c r="D267" s="22" t="str">
        <x:f>IF($C$4="London",Assumptions!D276,Assumptions!F276)</x:f>
        <x:v>0148</x:v>
      </x:c>
      <x:c r="M267" s="23"/>
      <x:c r="N267" s="24"/>
      <x:c r="O267" s="24"/>
      <x:c r="AB267" s="24"/>
      <x:c r="AC267" s="24"/>
      <x:c r="AD267" s="24"/>
      <x:c r="AE267" s="25"/>
      <x:c r="AG267" s="26"/>
      <x:c r="AH267" s="24"/>
      <x:c r="AI267" s="24"/>
      <x:c r="AJ267" s="24"/>
      <x:c r="AL267" s="24"/>
    </x:row>
    <x:row r="268" spans="2:38" x14ac:dyDescent="0.35">
      <x:c r="B268" s="27">
        <x:f t="shared" si="95"/>
        <x:v>44807</x:v>
      </x:c>
      <x:c r="C268" s="22" t="str">
        <x:f>IF($C$4="London",Assumptions!C277,Assumptions!E277)</x:f>
        <x:v>1300</x:v>
      </x:c>
      <x:c r="D268" s="22" t="str">
        <x:f>IF($C$4="London",Assumptions!D277,Assumptions!F277)</x:f>
        <x:v>0147</x:v>
      </x:c>
      <x:c r="M268" s="23"/>
      <x:c r="N268" s="24"/>
      <x:c r="O268" s="24"/>
      <x:c r="AB268" s="24"/>
      <x:c r="AC268" s="24"/>
      <x:c r="AD268" s="24"/>
      <x:c r="AE268" s="25"/>
      <x:c r="AG268" s="26"/>
      <x:c r="AH268" s="24"/>
      <x:c r="AI268" s="24"/>
      <x:c r="AJ268" s="24"/>
      <x:c r="AL268" s="24"/>
    </x:row>
    <x:row r="269" spans="2:38" x14ac:dyDescent="0.35">
      <x:c r="B269" s="27">
        <x:f t="shared" si="95"/>
        <x:v>44808</x:v>
      </x:c>
      <x:c r="C269" s="22" t="str">
        <x:f>IF($C$4="London",Assumptions!C278,Assumptions!E278)</x:f>
        <x:v>1301</x:v>
      </x:c>
      <x:c r="D269" s="22" t="str">
        <x:f>IF($C$4="London",Assumptions!D278,Assumptions!F278)</x:f>
        <x:v>0145</x:v>
      </x:c>
      <x:c r="M269" s="23"/>
      <x:c r="N269" s="24"/>
      <x:c r="O269" s="24"/>
      <x:c r="AB269" s="24"/>
      <x:c r="AC269" s="24"/>
      <x:c r="AD269" s="24"/>
      <x:c r="AE269" s="25"/>
      <x:c r="AG269" s="26"/>
      <x:c r="AH269" s="24"/>
      <x:c r="AI269" s="24"/>
      <x:c r="AJ269" s="24"/>
      <x:c r="AL269" s="24"/>
    </x:row>
    <x:row r="270" spans="2:38" x14ac:dyDescent="0.35">
      <x:c r="B270" s="27">
        <x:f t="shared" si="95"/>
        <x:v>44809</x:v>
      </x:c>
      <x:c r="C270" s="22" t="str">
        <x:f>IF($C$4="London",Assumptions!C279,Assumptions!E279)</x:f>
        <x:v>1302</x:v>
      </x:c>
      <x:c r="D270" s="22" t="str">
        <x:f>IF($C$4="London",Assumptions!D279,Assumptions!F279)</x:f>
        <x:v>0144</x:v>
      </x:c>
      <x:c r="M270" s="23"/>
      <x:c r="N270" s="24"/>
      <x:c r="O270" s="24"/>
      <x:c r="AB270" s="24"/>
      <x:c r="AC270" s="24"/>
      <x:c r="AD270" s="24"/>
      <x:c r="AE270" s="25"/>
      <x:c r="AG270" s="26"/>
      <x:c r="AH270" s="24"/>
      <x:c r="AI270" s="24"/>
      <x:c r="AJ270" s="24"/>
      <x:c r="AL270" s="24"/>
    </x:row>
    <x:row r="271" spans="2:38" x14ac:dyDescent="0.35">
      <x:c r="B271" s="27">
        <x:f t="shared" si="95"/>
        <x:v>44810</x:v>
      </x:c>
      <x:c r="C271" s="22" t="str">
        <x:f>IF($C$4="London",Assumptions!C280,Assumptions!E280)</x:f>
        <x:v>1302</x:v>
      </x:c>
      <x:c r="D271" s="22" t="str">
        <x:f>IF($C$4="London",Assumptions!D280,Assumptions!F280)</x:f>
        <x:v>0143</x:v>
      </x:c>
      <x:c r="M271" s="23"/>
      <x:c r="N271" s="24"/>
      <x:c r="O271" s="24"/>
      <x:c r="AB271" s="24"/>
      <x:c r="AC271" s="24"/>
      <x:c r="AD271" s="24"/>
      <x:c r="AE271" s="25"/>
      <x:c r="AG271" s="26"/>
      <x:c r="AH271" s="24"/>
      <x:c r="AI271" s="24"/>
      <x:c r="AJ271" s="24"/>
      <x:c r="AL271" s="24"/>
    </x:row>
    <x:row r="272" spans="2:38" x14ac:dyDescent="0.35">
      <x:c r="B272" s="27">
        <x:f t="shared" si="95"/>
        <x:v>44811</x:v>
      </x:c>
      <x:c r="C272" s="22" t="str">
        <x:f>IF($C$4="London",Assumptions!C281,Assumptions!E281)</x:f>
        <x:v>1303</x:v>
      </x:c>
      <x:c r="D272" s="22" t="str">
        <x:f>IF($C$4="London",Assumptions!D281,Assumptions!F281)</x:f>
        <x:v>0142</x:v>
      </x:c>
      <x:c r="M272" s="23"/>
      <x:c r="N272" s="24"/>
      <x:c r="O272" s="24"/>
      <x:c r="AB272" s="24"/>
      <x:c r="AC272" s="24"/>
      <x:c r="AD272" s="24"/>
      <x:c r="AE272" s="25"/>
      <x:c r="AG272" s="26"/>
      <x:c r="AH272" s="24"/>
      <x:c r="AI272" s="24"/>
      <x:c r="AJ272" s="24"/>
      <x:c r="AL272" s="24"/>
    </x:row>
    <x:row r="273" spans="2:38" x14ac:dyDescent="0.35">
      <x:c r="B273" s="27">
        <x:f t="shared" si="95"/>
        <x:v>44812</x:v>
      </x:c>
      <x:c r="C273" s="22" t="str">
        <x:f>IF($C$4="London",Assumptions!C282,Assumptions!E282)</x:f>
        <x:v>1303</x:v>
      </x:c>
      <x:c r="D273" s="22" t="str">
        <x:f>IF($C$4="London",Assumptions!D282,Assumptions!F282)</x:f>
        <x:v>0140</x:v>
      </x:c>
      <x:c r="M273" s="23"/>
      <x:c r="N273" s="24"/>
      <x:c r="O273" s="24"/>
      <x:c r="AB273" s="24"/>
      <x:c r="AC273" s="24"/>
      <x:c r="AD273" s="24"/>
      <x:c r="AE273" s="25"/>
      <x:c r="AG273" s="26"/>
      <x:c r="AH273" s="24"/>
      <x:c r="AI273" s="24"/>
      <x:c r="AJ273" s="24"/>
      <x:c r="AL273" s="24"/>
    </x:row>
    <x:row r="274" spans="2:38" x14ac:dyDescent="0.35">
      <x:c r="B274" s="27">
        <x:f t="shared" si="95"/>
        <x:v>44813</x:v>
      </x:c>
      <x:c r="C274" s="22" t="str">
        <x:f>IF($C$4="London",Assumptions!C283,Assumptions!E283)</x:f>
        <x:v>1304</x:v>
      </x:c>
      <x:c r="D274" s="22" t="str">
        <x:f>IF($C$4="London",Assumptions!D283,Assumptions!F283)</x:f>
        <x:v>0139</x:v>
      </x:c>
      <x:c r="M274" s="23"/>
      <x:c r="N274" s="24"/>
      <x:c r="O274" s="24"/>
      <x:c r="AB274" s="24"/>
      <x:c r="AC274" s="24"/>
      <x:c r="AD274" s="24"/>
      <x:c r="AE274" s="25"/>
      <x:c r="AG274" s="26"/>
      <x:c r="AH274" s="24"/>
      <x:c r="AI274" s="24"/>
      <x:c r="AJ274" s="24"/>
      <x:c r="AL274" s="24"/>
    </x:row>
    <x:row r="275" spans="2:38" x14ac:dyDescent="0.35">
      <x:c r="B275" s="27">
        <x:f t="shared" si="95"/>
        <x:v>44814</x:v>
      </x:c>
      <x:c r="C275" s="22" t="str">
        <x:f>IF($C$4="London",Assumptions!C284,Assumptions!E284)</x:f>
        <x:v>1305</x:v>
      </x:c>
      <x:c r="D275" s="22" t="str">
        <x:f>IF($C$4="London",Assumptions!D284,Assumptions!F284)</x:f>
        <x:v>0138</x:v>
      </x:c>
      <x:c r="M275" s="23"/>
      <x:c r="N275" s="24"/>
      <x:c r="O275" s="24"/>
      <x:c r="AB275" s="24"/>
      <x:c r="AC275" s="24"/>
      <x:c r="AD275" s="24"/>
      <x:c r="AE275" s="25"/>
      <x:c r="AG275" s="26"/>
      <x:c r="AH275" s="24"/>
      <x:c r="AI275" s="24"/>
      <x:c r="AJ275" s="24"/>
      <x:c r="AL275" s="24"/>
    </x:row>
    <x:row r="276" spans="2:38" x14ac:dyDescent="0.35">
      <x:c r="B276" s="27">
        <x:f t="shared" si="95"/>
        <x:v>44815</x:v>
      </x:c>
      <x:c r="C276" s="22" t="str">
        <x:f>IF($C$4="London",Assumptions!C285,Assumptions!E285)</x:f>
        <x:v>1305</x:v>
      </x:c>
      <x:c r="D276" s="22" t="str">
        <x:f>IF($C$4="London",Assumptions!D285,Assumptions!F285)</x:f>
        <x:v>0136</x:v>
      </x:c>
      <x:c r="M276" s="23"/>
      <x:c r="N276" s="24"/>
      <x:c r="O276" s="24"/>
      <x:c r="AB276" s="24"/>
      <x:c r="AC276" s="24"/>
      <x:c r="AD276" s="24"/>
      <x:c r="AE276" s="25"/>
      <x:c r="AG276" s="26"/>
      <x:c r="AH276" s="24"/>
      <x:c r="AI276" s="24"/>
      <x:c r="AJ276" s="24"/>
      <x:c r="AL276" s="24"/>
    </x:row>
    <x:row r="277" spans="2:38" x14ac:dyDescent="0.35">
      <x:c r="B277" s="27">
        <x:f t="shared" si="95"/>
        <x:v>44816</x:v>
      </x:c>
      <x:c r="C277" s="22" t="str">
        <x:f>IF($C$4="London",Assumptions!C286,Assumptions!E286)</x:f>
        <x:v>1306</x:v>
      </x:c>
      <x:c r="D277" s="22" t="str">
        <x:f>IF($C$4="London",Assumptions!D286,Assumptions!F286)</x:f>
        <x:v>0135</x:v>
      </x:c>
      <x:c r="M277" s="23"/>
      <x:c r="N277" s="24"/>
      <x:c r="O277" s="24"/>
      <x:c r="AB277" s="24"/>
      <x:c r="AC277" s="24"/>
      <x:c r="AD277" s="24"/>
      <x:c r="AE277" s="25"/>
      <x:c r="AG277" s="26"/>
      <x:c r="AH277" s="24"/>
      <x:c r="AI277" s="24"/>
      <x:c r="AJ277" s="24"/>
      <x:c r="AL277" s="24"/>
    </x:row>
    <x:row r="278" spans="2:38" x14ac:dyDescent="0.35">
      <x:c r="B278" s="27">
        <x:f t="shared" si="95"/>
        <x:v>44817</x:v>
      </x:c>
      <x:c r="C278" s="22" t="str">
        <x:f>IF($C$4="London",Assumptions!C287,Assumptions!E287)</x:f>
        <x:v>1307</x:v>
      </x:c>
      <x:c r="D278" s="22" t="str">
        <x:f>IF($C$4="London",Assumptions!D287,Assumptions!F287)</x:f>
        <x:v>0134</x:v>
      </x:c>
      <x:c r="M278" s="23"/>
      <x:c r="N278" s="24"/>
      <x:c r="O278" s="24"/>
      <x:c r="AB278" s="24"/>
      <x:c r="AC278" s="24"/>
      <x:c r="AD278" s="24"/>
      <x:c r="AE278" s="25"/>
      <x:c r="AG278" s="26"/>
      <x:c r="AH278" s="24"/>
      <x:c r="AI278" s="24"/>
      <x:c r="AJ278" s="24"/>
      <x:c r="AL278" s="24"/>
    </x:row>
    <x:row r="279" spans="2:38" x14ac:dyDescent="0.35">
      <x:c r="B279" s="27">
        <x:f t="shared" si="95"/>
        <x:v>44818</x:v>
      </x:c>
      <x:c r="C279" s="22" t="str">
        <x:f>IF($C$4="London",Assumptions!C288,Assumptions!E288)</x:f>
        <x:v>1307</x:v>
      </x:c>
      <x:c r="D279" s="22" t="str">
        <x:f>IF($C$4="London",Assumptions!D288,Assumptions!F288)</x:f>
        <x:v>0132</x:v>
      </x:c>
      <x:c r="M279" s="23"/>
      <x:c r="N279" s="24"/>
      <x:c r="O279" s="24"/>
      <x:c r="AB279" s="24"/>
      <x:c r="AC279" s="24"/>
      <x:c r="AD279" s="24"/>
      <x:c r="AE279" s="25"/>
      <x:c r="AG279" s="26"/>
      <x:c r="AH279" s="24"/>
      <x:c r="AI279" s="24"/>
      <x:c r="AJ279" s="24"/>
      <x:c r="AL279" s="24"/>
    </x:row>
    <x:row r="280" spans="2:38" x14ac:dyDescent="0.35">
      <x:c r="B280" s="27">
        <x:f t="shared" si="95"/>
        <x:v>44819</x:v>
      </x:c>
      <x:c r="C280" s="22" t="str">
        <x:f>IF($C$4="London",Assumptions!C289,Assumptions!E289)</x:f>
        <x:v>1308</x:v>
      </x:c>
      <x:c r="D280" s="22" t="str">
        <x:f>IF($C$4="London",Assumptions!D289,Assumptions!F289)</x:f>
        <x:v>0131</x:v>
      </x:c>
      <x:c r="M280" s="23"/>
      <x:c r="N280" s="24"/>
      <x:c r="O280" s="24"/>
      <x:c r="AB280" s="24"/>
      <x:c r="AC280" s="24"/>
      <x:c r="AD280" s="24"/>
      <x:c r="AE280" s="25"/>
      <x:c r="AG280" s="26"/>
      <x:c r="AH280" s="24"/>
      <x:c r="AI280" s="24"/>
      <x:c r="AJ280" s="24"/>
      <x:c r="AL280" s="24"/>
    </x:row>
    <x:row r="281" spans="2:38" x14ac:dyDescent="0.35">
      <x:c r="B281" s="27">
        <x:f t="shared" ref="B281:B344" si="96">B280+1</x:f>
        <x:v>44820</x:v>
      </x:c>
      <x:c r="C281" s="22" t="str">
        <x:f>IF($C$4="London",Assumptions!C290,Assumptions!E290)</x:f>
        <x:v>1308</x:v>
      </x:c>
      <x:c r="D281" s="22" t="str">
        <x:f>IF($C$4="London",Assumptions!D290,Assumptions!F290)</x:f>
        <x:v>0130</x:v>
      </x:c>
      <x:c r="M281" s="23"/>
      <x:c r="N281" s="24"/>
      <x:c r="O281" s="24"/>
      <x:c r="AB281" s="24"/>
      <x:c r="AC281" s="24"/>
      <x:c r="AD281" s="24"/>
      <x:c r="AE281" s="25"/>
      <x:c r="AG281" s="26"/>
      <x:c r="AH281" s="24"/>
      <x:c r="AI281" s="24"/>
      <x:c r="AJ281" s="24"/>
      <x:c r="AL281" s="24"/>
    </x:row>
    <x:row r="282" spans="2:38" x14ac:dyDescent="0.35">
      <x:c r="B282" s="27">
        <x:f t="shared" si="96"/>
        <x:v>44821</x:v>
      </x:c>
      <x:c r="C282" s="22" t="str">
        <x:f>IF($C$4="London",Assumptions!C291,Assumptions!E291)</x:f>
        <x:v>1309</x:v>
      </x:c>
      <x:c r="D282" s="22" t="str">
        <x:f>IF($C$4="London",Assumptions!D291,Assumptions!F291)</x:f>
        <x:v>0128</x:v>
      </x:c>
      <x:c r="M282" s="23"/>
      <x:c r="N282" s="24"/>
      <x:c r="O282" s="24"/>
      <x:c r="AB282" s="24"/>
      <x:c r="AC282" s="24"/>
      <x:c r="AD282" s="24"/>
      <x:c r="AE282" s="25"/>
      <x:c r="AG282" s="26"/>
      <x:c r="AH282" s="24"/>
      <x:c r="AI282" s="24"/>
      <x:c r="AJ282" s="24"/>
      <x:c r="AL282" s="24"/>
    </x:row>
    <x:row r="283" spans="2:38" x14ac:dyDescent="0.35">
      <x:c r="B283" s="27">
        <x:f t="shared" si="96"/>
        <x:v>44822</x:v>
      </x:c>
      <x:c r="C283" s="22" t="str">
        <x:f>IF($C$4="London",Assumptions!C292,Assumptions!E292)</x:f>
        <x:v>1310</x:v>
      </x:c>
      <x:c r="D283" s="22" t="str">
        <x:f>IF($C$4="London",Assumptions!D292,Assumptions!F292)</x:f>
        <x:v>0127</x:v>
      </x:c>
      <x:c r="M283" s="23"/>
      <x:c r="N283" s="24"/>
      <x:c r="O283" s="24"/>
      <x:c r="AB283" s="24"/>
      <x:c r="AC283" s="24"/>
      <x:c r="AD283" s="24"/>
      <x:c r="AE283" s="25"/>
      <x:c r="AG283" s="26"/>
      <x:c r="AH283" s="24"/>
      <x:c r="AI283" s="24"/>
      <x:c r="AJ283" s="24"/>
      <x:c r="AL283" s="24"/>
    </x:row>
    <x:row r="284" spans="2:38" x14ac:dyDescent="0.35">
      <x:c r="B284" s="27">
        <x:f t="shared" si="96"/>
        <x:v>44823</x:v>
      </x:c>
      <x:c r="C284" s="22" t="str">
        <x:f>IF($C$4="London",Assumptions!C293,Assumptions!E293)</x:f>
        <x:v>1310</x:v>
      </x:c>
      <x:c r="D284" s="22" t="str">
        <x:f>IF($C$4="London",Assumptions!D293,Assumptions!F293)</x:f>
        <x:v>0126</x:v>
      </x:c>
      <x:c r="M284" s="23"/>
      <x:c r="N284" s="24"/>
      <x:c r="O284" s="24"/>
      <x:c r="AB284" s="24"/>
      <x:c r="AC284" s="24"/>
      <x:c r="AD284" s="24"/>
      <x:c r="AE284" s="25"/>
      <x:c r="AG284" s="26"/>
      <x:c r="AH284" s="24"/>
      <x:c r="AI284" s="24"/>
      <x:c r="AJ284" s="24"/>
      <x:c r="AL284" s="24"/>
    </x:row>
    <x:row r="285" spans="2:38" x14ac:dyDescent="0.35">
      <x:c r="B285" s="27">
        <x:f t="shared" si="96"/>
        <x:v>44824</x:v>
      </x:c>
      <x:c r="C285" s="22" t="str">
        <x:f>IF($C$4="London",Assumptions!C294,Assumptions!E294)</x:f>
        <x:v>1311</x:v>
      </x:c>
      <x:c r="D285" s="22" t="str">
        <x:f>IF($C$4="London",Assumptions!D294,Assumptions!F294)</x:f>
        <x:v>0124</x:v>
      </x:c>
      <x:c r="M285" s="23"/>
      <x:c r="N285" s="24"/>
      <x:c r="O285" s="24"/>
      <x:c r="AB285" s="24"/>
      <x:c r="AC285" s="24"/>
      <x:c r="AD285" s="24"/>
      <x:c r="AE285" s="25"/>
      <x:c r="AG285" s="26"/>
      <x:c r="AH285" s="24"/>
      <x:c r="AI285" s="24"/>
      <x:c r="AJ285" s="24"/>
      <x:c r="AL285" s="24"/>
    </x:row>
    <x:row r="286" spans="2:38" x14ac:dyDescent="0.35">
      <x:c r="B286" s="27">
        <x:f t="shared" si="96"/>
        <x:v>44825</x:v>
      </x:c>
      <x:c r="C286" s="22" t="str">
        <x:f>IF($C$4="London",Assumptions!C295,Assumptions!E295)</x:f>
        <x:v>1312</x:v>
      </x:c>
      <x:c r="D286" s="22" t="str">
        <x:f>IF($C$4="London",Assumptions!D295,Assumptions!F295)</x:f>
        <x:v>0123</x:v>
      </x:c>
      <x:c r="M286" s="23"/>
      <x:c r="N286" s="24"/>
      <x:c r="O286" s="24"/>
      <x:c r="AB286" s="24"/>
      <x:c r="AC286" s="24"/>
      <x:c r="AD286" s="24"/>
      <x:c r="AE286" s="25"/>
      <x:c r="AG286" s="26"/>
      <x:c r="AH286" s="24"/>
      <x:c r="AI286" s="24"/>
      <x:c r="AJ286" s="24"/>
      <x:c r="AL286" s="24"/>
    </x:row>
    <x:row r="287" spans="2:38" x14ac:dyDescent="0.35">
      <x:c r="B287" s="27">
        <x:f t="shared" si="96"/>
        <x:v>44826</x:v>
      </x:c>
      <x:c r="C287" s="22" t="str">
        <x:f>IF($C$4="London",Assumptions!C296,Assumptions!E296)</x:f>
        <x:v>1312</x:v>
      </x:c>
      <x:c r="D287" s="22" t="str">
        <x:f>IF($C$4="London",Assumptions!D296,Assumptions!F296)</x:f>
        <x:v>0122</x:v>
      </x:c>
      <x:c r="M287" s="23"/>
      <x:c r="N287" s="24"/>
      <x:c r="O287" s="24"/>
      <x:c r="AB287" s="24"/>
      <x:c r="AC287" s="24"/>
      <x:c r="AD287" s="24"/>
      <x:c r="AE287" s="25"/>
      <x:c r="AG287" s="26"/>
      <x:c r="AH287" s="24"/>
      <x:c r="AI287" s="24"/>
      <x:c r="AJ287" s="24"/>
      <x:c r="AL287" s="24"/>
    </x:row>
    <x:row r="288" spans="2:38" x14ac:dyDescent="0.35">
      <x:c r="B288" s="27">
        <x:f t="shared" si="96"/>
        <x:v>44827</x:v>
      </x:c>
      <x:c r="C288" s="22" t="str">
        <x:f>IF($C$4="London",Assumptions!C297,Assumptions!E297)</x:f>
        <x:v>1313</x:v>
      </x:c>
      <x:c r="D288" s="22" t="str">
        <x:f>IF($C$4="London",Assumptions!D297,Assumptions!F297)</x:f>
        <x:v>0120</x:v>
      </x:c>
      <x:c r="M288" s="23"/>
      <x:c r="N288" s="24"/>
      <x:c r="O288" s="24"/>
      <x:c r="AB288" s="24"/>
      <x:c r="AC288" s="24"/>
      <x:c r="AD288" s="24"/>
      <x:c r="AE288" s="25"/>
      <x:c r="AG288" s="26"/>
      <x:c r="AH288" s="24"/>
      <x:c r="AI288" s="24"/>
      <x:c r="AJ288" s="24"/>
      <x:c r="AL288" s="24"/>
    </x:row>
    <x:row r="289" spans="2:38" x14ac:dyDescent="0.35">
      <x:c r="B289" s="27">
        <x:f t="shared" si="96"/>
        <x:v>44828</x:v>
      </x:c>
      <x:c r="C289" s="22" t="str">
        <x:f>IF($C$4="London",Assumptions!C298,Assumptions!E298)</x:f>
        <x:v>1313</x:v>
      </x:c>
      <x:c r="D289" s="22" t="str">
        <x:f>IF($C$4="London",Assumptions!D298,Assumptions!F298)</x:f>
        <x:v>0119</x:v>
      </x:c>
      <x:c r="M289" s="23"/>
      <x:c r="N289" s="24"/>
      <x:c r="O289" s="24"/>
      <x:c r="AB289" s="24"/>
      <x:c r="AC289" s="24"/>
      <x:c r="AD289" s="24"/>
      <x:c r="AE289" s="25"/>
      <x:c r="AG289" s="26"/>
      <x:c r="AH289" s="24"/>
      <x:c r="AI289" s="24"/>
      <x:c r="AJ289" s="24"/>
      <x:c r="AL289" s="24"/>
    </x:row>
    <x:row r="290" spans="2:38" x14ac:dyDescent="0.35">
      <x:c r="B290" s="27">
        <x:f t="shared" si="96"/>
        <x:v>44829</x:v>
      </x:c>
      <x:c r="C290" s="22" t="str">
        <x:f>IF($C$4="London",Assumptions!C299,Assumptions!E299)</x:f>
        <x:v>1314</x:v>
      </x:c>
      <x:c r="D290" s="22" t="str">
        <x:f>IF($C$4="London",Assumptions!D299,Assumptions!F299)</x:f>
        <x:v>0118</x:v>
      </x:c>
      <x:c r="M290" s="23"/>
      <x:c r="N290" s="24"/>
      <x:c r="O290" s="24"/>
      <x:c r="AB290" s="24"/>
      <x:c r="AC290" s="24"/>
      <x:c r="AD290" s="24"/>
      <x:c r="AE290" s="25"/>
      <x:c r="AG290" s="26"/>
      <x:c r="AH290" s="24"/>
      <x:c r="AI290" s="24"/>
      <x:c r="AJ290" s="24"/>
      <x:c r="AL290" s="24"/>
    </x:row>
    <x:row r="291" spans="2:38" x14ac:dyDescent="0.35">
      <x:c r="B291" s="27">
        <x:f t="shared" si="96"/>
        <x:v>44830</x:v>
      </x:c>
      <x:c r="C291" s="22" t="str">
        <x:f>IF($C$4="London",Assumptions!C300,Assumptions!E300)</x:f>
        <x:v>1315</x:v>
      </x:c>
      <x:c r="D291" s="22" t="str">
        <x:f>IF($C$4="London",Assumptions!D300,Assumptions!F300)</x:f>
        <x:v>0116</x:v>
      </x:c>
      <x:c r="M291" s="23"/>
      <x:c r="N291" s="24"/>
      <x:c r="O291" s="24"/>
      <x:c r="AB291" s="24"/>
      <x:c r="AC291" s="24"/>
      <x:c r="AD291" s="24"/>
      <x:c r="AE291" s="25"/>
      <x:c r="AG291" s="26"/>
      <x:c r="AH291" s="24"/>
      <x:c r="AI291" s="24"/>
      <x:c r="AJ291" s="24"/>
      <x:c r="AL291" s="24"/>
    </x:row>
    <x:row r="292" spans="2:38" x14ac:dyDescent="0.35">
      <x:c r="B292" s="27">
        <x:f t="shared" si="96"/>
        <x:v>44831</x:v>
      </x:c>
      <x:c r="C292" s="22" t="str">
        <x:f>IF($C$4="London",Assumptions!C301,Assumptions!E301)</x:f>
        <x:v>1315</x:v>
      </x:c>
      <x:c r="D292" s="22" t="str">
        <x:f>IF($C$4="London",Assumptions!D301,Assumptions!F301)</x:f>
        <x:v>0115</x:v>
      </x:c>
      <x:c r="M292" s="23"/>
      <x:c r="N292" s="24"/>
      <x:c r="O292" s="24"/>
      <x:c r="AB292" s="24"/>
      <x:c r="AC292" s="24"/>
      <x:c r="AD292" s="24"/>
      <x:c r="AE292" s="25"/>
      <x:c r="AG292" s="26"/>
      <x:c r="AH292" s="24"/>
      <x:c r="AI292" s="24"/>
      <x:c r="AJ292" s="24"/>
      <x:c r="AL292" s="24"/>
    </x:row>
    <x:row r="293" spans="2:38" x14ac:dyDescent="0.35">
      <x:c r="B293" s="27">
        <x:f t="shared" si="96"/>
        <x:v>44832</x:v>
      </x:c>
      <x:c r="C293" s="22" t="str">
        <x:f>IF($C$4="London",Assumptions!C302,Assumptions!E302)</x:f>
        <x:v>1316</x:v>
      </x:c>
      <x:c r="D293" s="22" t="str">
        <x:f>IF($C$4="London",Assumptions!D302,Assumptions!F302)</x:f>
        <x:v>0114</x:v>
      </x:c>
      <x:c r="M293" s="23"/>
      <x:c r="N293" s="24"/>
      <x:c r="O293" s="24"/>
      <x:c r="AB293" s="24"/>
      <x:c r="AC293" s="24"/>
      <x:c r="AD293" s="24"/>
      <x:c r="AE293" s="25"/>
      <x:c r="AG293" s="26"/>
      <x:c r="AH293" s="24"/>
      <x:c r="AI293" s="24"/>
      <x:c r="AJ293" s="24"/>
      <x:c r="AL293" s="24"/>
    </x:row>
    <x:row r="294" spans="2:38" x14ac:dyDescent="0.35">
      <x:c r="B294" s="27">
        <x:f t="shared" si="96"/>
        <x:v>44833</x:v>
      </x:c>
      <x:c r="C294" s="22" t="str">
        <x:f>IF($C$4="London",Assumptions!C303,Assumptions!E303)</x:f>
        <x:v>1317</x:v>
      </x:c>
      <x:c r="D294" s="22" t="str">
        <x:f>IF($C$4="London",Assumptions!D303,Assumptions!F303)</x:f>
        <x:v>0112</x:v>
      </x:c>
      <x:c r="M294" s="23"/>
      <x:c r="N294" s="24"/>
      <x:c r="O294" s="24"/>
      <x:c r="AB294" s="24"/>
      <x:c r="AC294" s="24"/>
      <x:c r="AD294" s="24"/>
      <x:c r="AE294" s="25"/>
      <x:c r="AG294" s="26"/>
      <x:c r="AH294" s="24"/>
      <x:c r="AI294" s="24"/>
      <x:c r="AJ294" s="24"/>
      <x:c r="AL294" s="24"/>
    </x:row>
    <x:row r="295" spans="2:38" x14ac:dyDescent="0.35">
      <x:c r="B295" s="27">
        <x:f t="shared" si="96"/>
        <x:v>44834</x:v>
      </x:c>
      <x:c r="C295" s="22" t="str">
        <x:f>IF($C$4="London",Assumptions!C304,Assumptions!E304)</x:f>
        <x:v>1317</x:v>
      </x:c>
      <x:c r="D295" s="22" t="str">
        <x:f>IF($C$4="London",Assumptions!D304,Assumptions!F304)</x:f>
        <x:v>0111</x:v>
      </x:c>
      <x:c r="M295" s="23"/>
      <x:c r="N295" s="24"/>
      <x:c r="O295" s="24"/>
      <x:c r="AB295" s="24"/>
      <x:c r="AC295" s="24"/>
      <x:c r="AD295" s="24"/>
      <x:c r="AE295" s="25"/>
      <x:c r="AG295" s="26"/>
      <x:c r="AH295" s="24"/>
      <x:c r="AI295" s="24"/>
      <x:c r="AJ295" s="24"/>
      <x:c r="AL295" s="24"/>
    </x:row>
    <x:row r="296" spans="2:38" x14ac:dyDescent="0.35">
      <x:c r="B296" s="27">
        <x:f t="shared" si="96"/>
        <x:v>44835</x:v>
      </x:c>
      <x:c r="C296" s="22" t="str">
        <x:f>IF($C$4="London",Assumptions!C305,Assumptions!E305)</x:f>
        <x:v>1318</x:v>
      </x:c>
      <x:c r="D296" s="22" t="str">
        <x:f>IF($C$4="London",Assumptions!D305,Assumptions!F305)</x:f>
        <x:v>0110</x:v>
      </x:c>
      <x:c r="M296" s="23"/>
      <x:c r="N296" s="24"/>
      <x:c r="O296" s="24"/>
      <x:c r="AB296" s="24"/>
      <x:c r="AC296" s="24"/>
      <x:c r="AD296" s="24"/>
      <x:c r="AE296" s="25"/>
      <x:c r="AG296" s="26"/>
      <x:c r="AH296" s="24"/>
      <x:c r="AI296" s="24"/>
      <x:c r="AJ296" s="24"/>
      <x:c r="AL296" s="24"/>
    </x:row>
    <x:row r="297" spans="2:38" x14ac:dyDescent="0.35">
      <x:c r="B297" s="27">
        <x:f t="shared" si="96"/>
        <x:v>44836</x:v>
      </x:c>
      <x:c r="C297" s="22" t="str">
        <x:f>IF($C$4="London",Assumptions!C306,Assumptions!E306)</x:f>
        <x:v>1319</x:v>
      </x:c>
      <x:c r="D297" s="22" t="str">
        <x:f>IF($C$4="London",Assumptions!D306,Assumptions!F306)</x:f>
        <x:v>0108</x:v>
      </x:c>
      <x:c r="M297" s="23"/>
      <x:c r="N297" s="24"/>
      <x:c r="O297" s="24"/>
      <x:c r="AB297" s="24"/>
      <x:c r="AC297" s="24"/>
      <x:c r="AD297" s="24"/>
      <x:c r="AE297" s="25"/>
      <x:c r="AG297" s="26"/>
      <x:c r="AH297" s="24"/>
      <x:c r="AI297" s="24"/>
      <x:c r="AJ297" s="24"/>
      <x:c r="AL297" s="24"/>
    </x:row>
    <x:row r="298" spans="2:38" x14ac:dyDescent="0.35">
      <x:c r="B298" s="27">
        <x:f t="shared" si="96"/>
        <x:v>44837</x:v>
      </x:c>
      <x:c r="C298" s="22" t="str">
        <x:f>IF($C$4="London",Assumptions!C307,Assumptions!E307)</x:f>
        <x:v>1319</x:v>
      </x:c>
      <x:c r="D298" s="22" t="str">
        <x:f>IF($C$4="London",Assumptions!D307,Assumptions!F307)</x:f>
        <x:v>0107</x:v>
      </x:c>
      <x:c r="M298" s="23"/>
      <x:c r="N298" s="24"/>
      <x:c r="O298" s="24"/>
      <x:c r="AB298" s="24"/>
      <x:c r="AC298" s="24"/>
      <x:c r="AD298" s="24"/>
      <x:c r="AE298" s="25"/>
      <x:c r="AG298" s="26"/>
      <x:c r="AH298" s="24"/>
      <x:c r="AI298" s="24"/>
      <x:c r="AJ298" s="24"/>
      <x:c r="AL298" s="24"/>
    </x:row>
    <x:row r="299" spans="2:38" x14ac:dyDescent="0.35">
      <x:c r="B299" s="27">
        <x:f t="shared" si="96"/>
        <x:v>44838</x:v>
      </x:c>
      <x:c r="C299" s="22" t="str">
        <x:f>IF($C$4="London",Assumptions!C308,Assumptions!E308)</x:f>
        <x:v>1320</x:v>
      </x:c>
      <x:c r="D299" s="22" t="str">
        <x:f>IF($C$4="London",Assumptions!D308,Assumptions!F308)</x:f>
        <x:v>0106</x:v>
      </x:c>
      <x:c r="M299" s="23"/>
      <x:c r="N299" s="24"/>
      <x:c r="O299" s="24"/>
      <x:c r="AB299" s="24"/>
      <x:c r="AC299" s="24"/>
      <x:c r="AD299" s="24"/>
      <x:c r="AE299" s="25"/>
      <x:c r="AG299" s="26"/>
      <x:c r="AH299" s="24"/>
      <x:c r="AI299" s="24"/>
      <x:c r="AJ299" s="24"/>
      <x:c r="AL299" s="24"/>
    </x:row>
    <x:row r="300" spans="2:38" x14ac:dyDescent="0.35">
      <x:c r="B300" s="27">
        <x:f t="shared" si="96"/>
        <x:v>44839</x:v>
      </x:c>
      <x:c r="C300" s="22" t="str">
        <x:f>IF($C$4="London",Assumptions!C309,Assumptions!E309)</x:f>
        <x:v>1321</x:v>
      </x:c>
      <x:c r="D300" s="22" t="str">
        <x:f>IF($C$4="London",Assumptions!D309,Assumptions!F309)</x:f>
        <x:v>0105</x:v>
      </x:c>
      <x:c r="M300" s="23"/>
      <x:c r="N300" s="24"/>
      <x:c r="O300" s="24"/>
      <x:c r="AB300" s="24"/>
      <x:c r="AC300" s="24"/>
      <x:c r="AD300" s="24"/>
      <x:c r="AE300" s="25"/>
      <x:c r="AG300" s="26"/>
      <x:c r="AH300" s="24"/>
      <x:c r="AI300" s="24"/>
      <x:c r="AJ300" s="24"/>
      <x:c r="AL300" s="24"/>
    </x:row>
    <x:row r="301" spans="2:38" x14ac:dyDescent="0.35">
      <x:c r="B301" s="27">
        <x:f t="shared" si="96"/>
        <x:v>44840</x:v>
      </x:c>
      <x:c r="C301" s="22" t="str">
        <x:f>IF($C$4="London",Assumptions!C310,Assumptions!E310)</x:f>
        <x:v>1321</x:v>
      </x:c>
      <x:c r="D301" s="22" t="str">
        <x:f>IF($C$4="London",Assumptions!D310,Assumptions!F310)</x:f>
        <x:v>0103</x:v>
      </x:c>
      <x:c r="M301" s="23"/>
      <x:c r="N301" s="24"/>
      <x:c r="O301" s="24"/>
      <x:c r="AB301" s="24"/>
      <x:c r="AC301" s="24"/>
      <x:c r="AD301" s="24"/>
      <x:c r="AE301" s="25"/>
      <x:c r="AG301" s="26"/>
      <x:c r="AH301" s="24"/>
      <x:c r="AI301" s="24"/>
      <x:c r="AJ301" s="24"/>
      <x:c r="AL301" s="24"/>
    </x:row>
    <x:row r="302" spans="2:38" x14ac:dyDescent="0.35">
      <x:c r="B302" s="27">
        <x:f t="shared" si="96"/>
        <x:v>44841</x:v>
      </x:c>
      <x:c r="C302" s="22" t="str">
        <x:f>IF($C$4="London",Assumptions!C311,Assumptions!E311)</x:f>
        <x:v>1322</x:v>
      </x:c>
      <x:c r="D302" s="22" t="str">
        <x:f>IF($C$4="London",Assumptions!D311,Assumptions!F311)</x:f>
        <x:v>0102</x:v>
      </x:c>
      <x:c r="M302" s="23"/>
      <x:c r="N302" s="24"/>
      <x:c r="O302" s="24"/>
      <x:c r="AB302" s="24"/>
      <x:c r="AC302" s="24"/>
      <x:c r="AD302" s="24"/>
      <x:c r="AE302" s="25"/>
      <x:c r="AG302" s="26"/>
      <x:c r="AH302" s="24"/>
      <x:c r="AI302" s="24"/>
      <x:c r="AJ302" s="24"/>
      <x:c r="AL302" s="24"/>
    </x:row>
    <x:row r="303" spans="2:38" x14ac:dyDescent="0.35">
      <x:c r="B303" s="27">
        <x:f t="shared" si="96"/>
        <x:v>44842</x:v>
      </x:c>
      <x:c r="C303" s="22" t="str">
        <x:f>IF($C$4="London",Assumptions!C312,Assumptions!E312)</x:f>
        <x:v>1323</x:v>
      </x:c>
      <x:c r="D303" s="22" t="str">
        <x:f>IF($C$4="London",Assumptions!D312,Assumptions!F312)</x:f>
        <x:v>0101</x:v>
      </x:c>
      <x:c r="M303" s="23"/>
      <x:c r="N303" s="24"/>
      <x:c r="O303" s="24"/>
      <x:c r="AB303" s="24"/>
      <x:c r="AC303" s="24"/>
      <x:c r="AD303" s="24"/>
      <x:c r="AE303" s="25"/>
      <x:c r="AG303" s="26"/>
      <x:c r="AH303" s="24"/>
      <x:c r="AI303" s="24"/>
      <x:c r="AJ303" s="24"/>
      <x:c r="AL303" s="24"/>
    </x:row>
    <x:row r="304" spans="2:38" x14ac:dyDescent="0.35">
      <x:c r="B304" s="27">
        <x:f t="shared" si="96"/>
        <x:v>44843</x:v>
      </x:c>
      <x:c r="C304" s="22" t="str">
        <x:f>IF($C$4="London",Assumptions!C313,Assumptions!E313)</x:f>
        <x:v>1323</x:v>
      </x:c>
      <x:c r="D304" s="22" t="str">
        <x:f>IF($C$4="London",Assumptions!D313,Assumptions!F313)</x:f>
        <x:v>0100</x:v>
      </x:c>
      <x:c r="M304" s="23"/>
      <x:c r="N304" s="24"/>
      <x:c r="O304" s="24"/>
      <x:c r="AB304" s="24"/>
      <x:c r="AC304" s="24"/>
      <x:c r="AD304" s="24"/>
      <x:c r="AE304" s="25"/>
      <x:c r="AG304" s="26"/>
      <x:c r="AH304" s="24"/>
      <x:c r="AI304" s="24"/>
      <x:c r="AJ304" s="24"/>
      <x:c r="AL304" s="24"/>
    </x:row>
    <x:row r="305" spans="2:38" x14ac:dyDescent="0.35">
      <x:c r="B305" s="27">
        <x:f t="shared" si="96"/>
        <x:v>44844</x:v>
      </x:c>
      <x:c r="C305" s="22" t="str">
        <x:f>IF($C$4="London",Assumptions!C314,Assumptions!E314)</x:f>
        <x:v>1324</x:v>
      </x:c>
      <x:c r="D305" s="22" t="str">
        <x:f>IF($C$4="London",Assumptions!D314,Assumptions!F314)</x:f>
        <x:v>0058</x:v>
      </x:c>
      <x:c r="M305" s="23"/>
      <x:c r="N305" s="24"/>
      <x:c r="O305" s="24"/>
      <x:c r="AB305" s="24"/>
      <x:c r="AC305" s="24"/>
      <x:c r="AD305" s="24"/>
      <x:c r="AE305" s="25"/>
      <x:c r="AG305" s="26"/>
      <x:c r="AH305" s="24"/>
      <x:c r="AI305" s="24"/>
      <x:c r="AJ305" s="24"/>
      <x:c r="AL305" s="24"/>
    </x:row>
    <x:row r="306" spans="2:38" x14ac:dyDescent="0.35">
      <x:c r="B306" s="27">
        <x:f t="shared" si="96"/>
        <x:v>44845</x:v>
      </x:c>
      <x:c r="C306" s="22" t="str">
        <x:f>IF($C$4="London",Assumptions!C315,Assumptions!E315)</x:f>
        <x:v>1325</x:v>
      </x:c>
      <x:c r="D306" s="22" t="str">
        <x:f>IF($C$4="London",Assumptions!D315,Assumptions!F315)</x:f>
        <x:v>0057</x:v>
      </x:c>
      <x:c r="M306" s="23"/>
      <x:c r="N306" s="24"/>
      <x:c r="O306" s="24"/>
      <x:c r="AB306" s="24"/>
      <x:c r="AC306" s="24"/>
      <x:c r="AD306" s="24"/>
      <x:c r="AE306" s="25"/>
      <x:c r="AG306" s="26"/>
      <x:c r="AH306" s="24"/>
      <x:c r="AI306" s="24"/>
      <x:c r="AJ306" s="24"/>
      <x:c r="AL306" s="24"/>
    </x:row>
    <x:row r="307" spans="2:38" x14ac:dyDescent="0.35">
      <x:c r="B307" s="27">
        <x:f t="shared" si="96"/>
        <x:v>44846</x:v>
      </x:c>
      <x:c r="C307" s="22" t="str">
        <x:f>IF($C$4="London",Assumptions!C316,Assumptions!E316)</x:f>
        <x:v>1325</x:v>
      </x:c>
      <x:c r="D307" s="22" t="str">
        <x:f>IF($C$4="London",Assumptions!D316,Assumptions!F316)</x:f>
        <x:v>0056</x:v>
      </x:c>
      <x:c r="M307" s="23"/>
      <x:c r="N307" s="24"/>
      <x:c r="O307" s="24"/>
      <x:c r="AB307" s="24"/>
      <x:c r="AC307" s="24"/>
      <x:c r="AD307" s="24"/>
      <x:c r="AE307" s="25"/>
      <x:c r="AG307" s="26"/>
      <x:c r="AH307" s="24"/>
      <x:c r="AI307" s="24"/>
      <x:c r="AJ307" s="24"/>
      <x:c r="AL307" s="24"/>
    </x:row>
    <x:row r="308" spans="2:38" x14ac:dyDescent="0.35">
      <x:c r="B308" s="27">
        <x:f t="shared" si="96"/>
        <x:v>44847</x:v>
      </x:c>
      <x:c r="C308" s="22" t="str">
        <x:f>IF($C$4="London",Assumptions!C317,Assumptions!E317)</x:f>
        <x:v>1326</x:v>
      </x:c>
      <x:c r="D308" s="22" t="str">
        <x:f>IF($C$4="London",Assumptions!D317,Assumptions!F317)</x:f>
        <x:v>0055</x:v>
      </x:c>
      <x:c r="M308" s="23"/>
      <x:c r="N308" s="24"/>
      <x:c r="O308" s="24"/>
      <x:c r="AB308" s="24"/>
      <x:c r="AC308" s="24"/>
      <x:c r="AD308" s="24"/>
      <x:c r="AE308" s="25"/>
      <x:c r="AG308" s="26"/>
      <x:c r="AH308" s="24"/>
      <x:c r="AI308" s="24"/>
      <x:c r="AJ308" s="24"/>
      <x:c r="AL308" s="24"/>
    </x:row>
    <x:row r="309" spans="2:38" x14ac:dyDescent="0.35">
      <x:c r="B309" s="27">
        <x:f t="shared" si="96"/>
        <x:v>44848</x:v>
      </x:c>
      <x:c r="C309" s="22" t="str">
        <x:f>IF($C$4="London",Assumptions!C318,Assumptions!E318)</x:f>
        <x:v>1327</x:v>
      </x:c>
      <x:c r="D309" s="22" t="str">
        <x:f>IF($C$4="London",Assumptions!D318,Assumptions!F318)</x:f>
        <x:v>0053</x:v>
      </x:c>
      <x:c r="M309" s="23"/>
      <x:c r="N309" s="24"/>
      <x:c r="O309" s="24"/>
      <x:c r="AB309" s="24"/>
      <x:c r="AC309" s="24"/>
      <x:c r="AD309" s="24"/>
      <x:c r="AE309" s="25"/>
      <x:c r="AG309" s="26"/>
      <x:c r="AH309" s="24"/>
      <x:c r="AI309" s="24"/>
      <x:c r="AJ309" s="24"/>
      <x:c r="AL309" s="24"/>
    </x:row>
    <x:row r="310" spans="2:38" x14ac:dyDescent="0.35">
      <x:c r="B310" s="27">
        <x:f t="shared" si="96"/>
        <x:v>44849</x:v>
      </x:c>
      <x:c r="C310" s="22" t="str">
        <x:f>IF($C$4="London",Assumptions!C319,Assumptions!E319)</x:f>
        <x:v>1328</x:v>
      </x:c>
      <x:c r="D310" s="22" t="str">
        <x:f>IF($C$4="London",Assumptions!D319,Assumptions!F319)</x:f>
        <x:v>0052</x:v>
      </x:c>
      <x:c r="M310" s="23"/>
      <x:c r="N310" s="24"/>
      <x:c r="O310" s="24"/>
      <x:c r="AB310" s="24"/>
      <x:c r="AC310" s="24"/>
      <x:c r="AD310" s="24"/>
      <x:c r="AE310" s="25"/>
      <x:c r="AG310" s="26"/>
      <x:c r="AH310" s="24"/>
      <x:c r="AI310" s="24"/>
      <x:c r="AJ310" s="24"/>
      <x:c r="AL310" s="24"/>
    </x:row>
    <x:row r="311" spans="2:38" x14ac:dyDescent="0.35">
      <x:c r="B311" s="27">
        <x:f t="shared" si="96"/>
        <x:v>44850</x:v>
      </x:c>
      <x:c r="C311" s="22" t="str">
        <x:f>IF($C$4="London",Assumptions!C320,Assumptions!E320)</x:f>
        <x:v>1328</x:v>
      </x:c>
      <x:c r="D311" s="22" t="str">
        <x:f>IF($C$4="London",Assumptions!D320,Assumptions!F320)</x:f>
        <x:v>0051</x:v>
      </x:c>
      <x:c r="M311" s="23"/>
      <x:c r="N311" s="24"/>
      <x:c r="O311" s="24"/>
      <x:c r="AB311" s="24"/>
      <x:c r="AC311" s="24"/>
      <x:c r="AD311" s="24"/>
      <x:c r="AE311" s="25"/>
      <x:c r="AG311" s="26"/>
      <x:c r="AH311" s="24"/>
      <x:c r="AI311" s="24"/>
      <x:c r="AJ311" s="24"/>
      <x:c r="AL311" s="24"/>
    </x:row>
    <x:row r="312" spans="2:38" x14ac:dyDescent="0.35">
      <x:c r="B312" s="27">
        <x:f t="shared" si="96"/>
        <x:v>44851</x:v>
      </x:c>
      <x:c r="C312" s="22" t="str">
        <x:f>IF($C$4="London",Assumptions!C321,Assumptions!E321)</x:f>
        <x:v>1329</x:v>
      </x:c>
      <x:c r="D312" s="22" t="str">
        <x:f>IF($C$4="London",Assumptions!D321,Assumptions!F321)</x:f>
        <x:v>0050</x:v>
      </x:c>
      <x:c r="M312" s="23"/>
      <x:c r="N312" s="24"/>
      <x:c r="O312" s="24"/>
      <x:c r="AB312" s="24"/>
      <x:c r="AC312" s="24"/>
      <x:c r="AD312" s="24"/>
      <x:c r="AE312" s="25"/>
      <x:c r="AG312" s="26"/>
      <x:c r="AH312" s="24"/>
      <x:c r="AI312" s="24"/>
      <x:c r="AJ312" s="24"/>
      <x:c r="AL312" s="24"/>
    </x:row>
    <x:row r="313" spans="2:38" x14ac:dyDescent="0.35">
      <x:c r="B313" s="27">
        <x:f t="shared" si="96"/>
        <x:v>44852</x:v>
      </x:c>
      <x:c r="C313" s="22" t="str">
        <x:f>IF($C$4="London",Assumptions!C322,Assumptions!E322)</x:f>
        <x:v>1330</x:v>
      </x:c>
      <x:c r="D313" s="22" t="str">
        <x:f>IF($C$4="London",Assumptions!D322,Assumptions!F322)</x:f>
        <x:v>0049</x:v>
      </x:c>
      <x:c r="M313" s="23"/>
      <x:c r="N313" s="24"/>
      <x:c r="O313" s="24"/>
      <x:c r="AB313" s="24"/>
      <x:c r="AC313" s="24"/>
      <x:c r="AD313" s="24"/>
      <x:c r="AE313" s="25"/>
      <x:c r="AG313" s="26"/>
      <x:c r="AH313" s="24"/>
      <x:c r="AI313" s="24"/>
      <x:c r="AJ313" s="24"/>
      <x:c r="AL313" s="24"/>
    </x:row>
    <x:row r="314" spans="2:38" x14ac:dyDescent="0.35">
      <x:c r="B314" s="27">
        <x:f t="shared" si="96"/>
        <x:v>44853</x:v>
      </x:c>
      <x:c r="C314" s="22" t="str">
        <x:f>IF($C$4="London",Assumptions!C323,Assumptions!E323)</x:f>
        <x:v>1331</x:v>
      </x:c>
      <x:c r="D314" s="22" t="str">
        <x:f>IF($C$4="London",Assumptions!D323,Assumptions!F323)</x:f>
        <x:v>0048</x:v>
      </x:c>
      <x:c r="M314" s="23"/>
      <x:c r="N314" s="24"/>
      <x:c r="O314" s="24"/>
      <x:c r="AB314" s="24"/>
      <x:c r="AC314" s="24"/>
      <x:c r="AD314" s="24"/>
      <x:c r="AE314" s="25"/>
      <x:c r="AG314" s="26"/>
      <x:c r="AH314" s="24"/>
      <x:c r="AI314" s="24"/>
      <x:c r="AJ314" s="24"/>
      <x:c r="AL314" s="24"/>
    </x:row>
    <x:row r="315" spans="2:38" x14ac:dyDescent="0.35">
      <x:c r="B315" s="27">
        <x:f t="shared" si="96"/>
        <x:v>44854</x:v>
      </x:c>
      <x:c r="C315" s="22" t="str">
        <x:f>IF($C$4="London",Assumptions!C324,Assumptions!E324)</x:f>
        <x:v>1331</x:v>
      </x:c>
      <x:c r="D315" s="22" t="str">
        <x:f>IF($C$4="London",Assumptions!D324,Assumptions!F324)</x:f>
        <x:v>0047</x:v>
      </x:c>
      <x:c r="M315" s="23"/>
      <x:c r="N315" s="24"/>
      <x:c r="O315" s="24"/>
      <x:c r="AB315" s="24"/>
      <x:c r="AC315" s="24"/>
      <x:c r="AD315" s="24"/>
      <x:c r="AE315" s="25"/>
      <x:c r="AG315" s="26"/>
      <x:c r="AH315" s="24"/>
      <x:c r="AI315" s="24"/>
      <x:c r="AJ315" s="24"/>
      <x:c r="AL315" s="24"/>
    </x:row>
    <x:row r="316" spans="2:38" x14ac:dyDescent="0.35">
      <x:c r="B316" s="27">
        <x:f t="shared" si="96"/>
        <x:v>44855</x:v>
      </x:c>
      <x:c r="C316" s="22" t="str">
        <x:f>IF($C$4="London",Assumptions!C325,Assumptions!E325)</x:f>
        <x:v>1332</x:v>
      </x:c>
      <x:c r="D316" s="22" t="str">
        <x:f>IF($C$4="London",Assumptions!D325,Assumptions!F325)</x:f>
        <x:v>0045</x:v>
      </x:c>
      <x:c r="M316" s="23"/>
      <x:c r="N316" s="24"/>
      <x:c r="O316" s="24"/>
      <x:c r="AB316" s="24"/>
      <x:c r="AC316" s="24"/>
      <x:c r="AD316" s="24"/>
      <x:c r="AE316" s="25"/>
      <x:c r="AG316" s="26"/>
      <x:c r="AH316" s="24"/>
      <x:c r="AI316" s="24"/>
      <x:c r="AJ316" s="24"/>
      <x:c r="AL316" s="24"/>
    </x:row>
    <x:row r="317" spans="2:38" x14ac:dyDescent="0.35">
      <x:c r="B317" s="27">
        <x:f t="shared" si="96"/>
        <x:v>44856</x:v>
      </x:c>
      <x:c r="C317" s="22" t="str">
        <x:f>IF($C$4="London",Assumptions!C326,Assumptions!E326)</x:f>
        <x:v>1333</x:v>
      </x:c>
      <x:c r="D317" s="22" t="str">
        <x:f>IF($C$4="London",Assumptions!D326,Assumptions!F326)</x:f>
        <x:v>0044</x:v>
      </x:c>
      <x:c r="M317" s="23"/>
      <x:c r="N317" s="24"/>
      <x:c r="O317" s="24"/>
      <x:c r="AB317" s="24"/>
      <x:c r="AC317" s="24"/>
      <x:c r="AD317" s="24"/>
      <x:c r="AE317" s="25"/>
      <x:c r="AG317" s="26"/>
      <x:c r="AH317" s="24"/>
      <x:c r="AI317" s="24"/>
      <x:c r="AJ317" s="24"/>
      <x:c r="AL317" s="24"/>
    </x:row>
    <x:row r="318" spans="2:38" x14ac:dyDescent="0.35">
      <x:c r="B318" s="27">
        <x:f t="shared" si="96"/>
        <x:v>44857</x:v>
      </x:c>
      <x:c r="C318" s="22" t="str">
        <x:f>IF($C$4="London",Assumptions!C327,Assumptions!E327)</x:f>
        <x:v>1334</x:v>
      </x:c>
      <x:c r="D318" s="22" t="str">
        <x:f>IF($C$4="London",Assumptions!D327,Assumptions!F327)</x:f>
        <x:v>0043</x:v>
      </x:c>
      <x:c r="M318" s="23"/>
      <x:c r="N318" s="24"/>
      <x:c r="O318" s="24"/>
      <x:c r="AB318" s="24"/>
      <x:c r="AC318" s="24"/>
      <x:c r="AD318" s="24"/>
      <x:c r="AE318" s="25"/>
      <x:c r="AG318" s="26"/>
      <x:c r="AH318" s="24"/>
      <x:c r="AI318" s="24"/>
      <x:c r="AJ318" s="24"/>
      <x:c r="AL318" s="24"/>
    </x:row>
    <x:row r="319" spans="2:38" x14ac:dyDescent="0.35">
      <x:c r="B319" s="27">
        <x:f t="shared" si="96"/>
        <x:v>44858</x:v>
      </x:c>
      <x:c r="C319" s="22" t="str">
        <x:f>IF($C$4="London",Assumptions!C328,Assumptions!E328)</x:f>
        <x:v>1334</x:v>
      </x:c>
      <x:c r="D319" s="22" t="str">
        <x:f>IF($C$4="London",Assumptions!D328,Assumptions!F328)</x:f>
        <x:v>0042</x:v>
      </x:c>
      <x:c r="M319" s="23"/>
      <x:c r="N319" s="24"/>
      <x:c r="O319" s="24"/>
      <x:c r="AB319" s="24"/>
      <x:c r="AC319" s="24"/>
      <x:c r="AD319" s="24"/>
      <x:c r="AE319" s="25"/>
      <x:c r="AG319" s="26"/>
      <x:c r="AH319" s="24"/>
      <x:c r="AI319" s="24"/>
      <x:c r="AJ319" s="24"/>
      <x:c r="AL319" s="24"/>
    </x:row>
    <x:row r="320" spans="2:38" x14ac:dyDescent="0.35">
      <x:c r="B320" s="27">
        <x:f t="shared" si="96"/>
        <x:v>44859</x:v>
      </x:c>
      <x:c r="C320" s="22" t="str">
        <x:f>IF($C$4="London",Assumptions!C329,Assumptions!E329)</x:f>
        <x:v>1335</x:v>
      </x:c>
      <x:c r="D320" s="22" t="str">
        <x:f>IF($C$4="London",Assumptions!D329,Assumptions!F329)</x:f>
        <x:v>0041</x:v>
      </x:c>
      <x:c r="M320" s="23"/>
      <x:c r="N320" s="24"/>
      <x:c r="O320" s="24"/>
      <x:c r="AB320" s="24"/>
      <x:c r="AC320" s="24"/>
      <x:c r="AD320" s="24"/>
      <x:c r="AE320" s="25"/>
      <x:c r="AG320" s="26"/>
      <x:c r="AH320" s="24"/>
      <x:c r="AI320" s="24"/>
      <x:c r="AJ320" s="24"/>
      <x:c r="AL320" s="24"/>
    </x:row>
    <x:row r="321" spans="2:38" x14ac:dyDescent="0.35">
      <x:c r="B321" s="27">
        <x:f t="shared" si="96"/>
        <x:v>44860</x:v>
      </x:c>
      <x:c r="C321" s="22" t="str">
        <x:f>IF($C$4="London",Assumptions!C330,Assumptions!E330)</x:f>
        <x:v>1336</x:v>
      </x:c>
      <x:c r="D321" s="22" t="str">
        <x:f>IF($C$4="London",Assumptions!D330,Assumptions!F330)</x:f>
        <x:v>0040</x:v>
      </x:c>
      <x:c r="M321" s="23"/>
      <x:c r="N321" s="24"/>
      <x:c r="O321" s="24"/>
      <x:c r="AB321" s="24"/>
      <x:c r="AC321" s="24"/>
      <x:c r="AD321" s="24"/>
      <x:c r="AE321" s="25"/>
      <x:c r="AG321" s="26"/>
      <x:c r="AH321" s="24"/>
      <x:c r="AI321" s="24"/>
      <x:c r="AJ321" s="24"/>
      <x:c r="AL321" s="24"/>
    </x:row>
    <x:row r="322" spans="2:38" x14ac:dyDescent="0.35">
      <x:c r="B322" s="27">
        <x:f t="shared" si="96"/>
        <x:v>44861</x:v>
      </x:c>
      <x:c r="C322" s="22" t="str">
        <x:f>IF($C$4="London",Assumptions!C331,Assumptions!E331)</x:f>
        <x:v>1337</x:v>
      </x:c>
      <x:c r="D322" s="22" t="str">
        <x:f>IF($C$4="London",Assumptions!D331,Assumptions!F331)</x:f>
        <x:v>0039</x:v>
      </x:c>
      <x:c r="M322" s="23"/>
      <x:c r="N322" s="24"/>
      <x:c r="O322" s="24"/>
      <x:c r="AB322" s="24"/>
      <x:c r="AC322" s="24"/>
      <x:c r="AD322" s="24"/>
      <x:c r="AE322" s="25"/>
      <x:c r="AG322" s="26"/>
      <x:c r="AH322" s="24"/>
      <x:c r="AI322" s="24"/>
      <x:c r="AJ322" s="24"/>
      <x:c r="AL322" s="24"/>
    </x:row>
    <x:row r="323" spans="2:38" x14ac:dyDescent="0.35">
      <x:c r="B323" s="27">
        <x:f t="shared" si="96"/>
        <x:v>44862</x:v>
      </x:c>
      <x:c r="C323" s="22" t="str">
        <x:f>IF($C$4="London",Assumptions!C332,Assumptions!E332)</x:f>
        <x:v>1338</x:v>
      </x:c>
      <x:c r="D323" s="22" t="str">
        <x:f>IF($C$4="London",Assumptions!D332,Assumptions!F332)</x:f>
        <x:v>0038</x:v>
      </x:c>
      <x:c r="M323" s="23"/>
      <x:c r="N323" s="24"/>
      <x:c r="O323" s="24"/>
      <x:c r="AB323" s="24"/>
      <x:c r="AC323" s="24"/>
      <x:c r="AD323" s="24"/>
      <x:c r="AE323" s="25"/>
      <x:c r="AG323" s="26"/>
      <x:c r="AH323" s="24"/>
      <x:c r="AI323" s="24"/>
      <x:c r="AJ323" s="24"/>
      <x:c r="AL323" s="24"/>
    </x:row>
    <x:row r="324" spans="2:38" x14ac:dyDescent="0.35">
      <x:c r="B324" s="27">
        <x:f t="shared" si="96"/>
        <x:v>44863</x:v>
      </x:c>
      <x:c r="C324" s="22" t="str">
        <x:f>IF($C$4="London",Assumptions!C333,Assumptions!E333)</x:f>
        <x:v>1339</x:v>
      </x:c>
      <x:c r="D324" s="22" t="str">
        <x:f>IF($C$4="London",Assumptions!D333,Assumptions!F333)</x:f>
        <x:v>0037</x:v>
      </x:c>
      <x:c r="M324" s="23"/>
      <x:c r="N324" s="24"/>
      <x:c r="O324" s="24"/>
      <x:c r="AB324" s="24"/>
      <x:c r="AC324" s="24"/>
      <x:c r="AD324" s="24"/>
      <x:c r="AE324" s="25"/>
      <x:c r="AG324" s="26"/>
      <x:c r="AH324" s="24"/>
      <x:c r="AI324" s="24"/>
      <x:c r="AJ324" s="24"/>
      <x:c r="AL324" s="24"/>
    </x:row>
    <x:row r="325" spans="2:38" x14ac:dyDescent="0.35">
      <x:c r="B325" s="27">
        <x:f t="shared" si="96"/>
        <x:v>44864</x:v>
      </x:c>
      <x:c r="C325" s="22" t="str">
        <x:f>IF($C$4="London",Assumptions!C334,Assumptions!E334)</x:f>
        <x:v>1339</x:v>
      </x:c>
      <x:c r="D325" s="22" t="str">
        <x:f>IF($C$4="London",Assumptions!D334,Assumptions!F334)</x:f>
        <x:v>0036</x:v>
      </x:c>
      <x:c r="M325" s="23"/>
      <x:c r="N325" s="24"/>
      <x:c r="O325" s="24"/>
      <x:c r="AB325" s="24"/>
      <x:c r="AC325" s="24"/>
      <x:c r="AD325" s="24"/>
      <x:c r="AE325" s="25"/>
      <x:c r="AG325" s="26"/>
      <x:c r="AH325" s="24"/>
      <x:c r="AI325" s="24"/>
      <x:c r="AJ325" s="24"/>
      <x:c r="AL325" s="24"/>
    </x:row>
    <x:row r="326" spans="2:38" x14ac:dyDescent="0.35">
      <x:c r="B326" s="27">
        <x:f t="shared" si="96"/>
        <x:v>44865</x:v>
      </x:c>
      <x:c r="C326" s="22" t="str">
        <x:f>IF($C$4="London",Assumptions!C335,Assumptions!E335)</x:f>
        <x:v>1340</x:v>
      </x:c>
      <x:c r="D326" s="22" t="str">
        <x:f>IF($C$4="London",Assumptions!D335,Assumptions!F335)</x:f>
        <x:v>0035</x:v>
      </x:c>
      <x:c r="M326" s="23"/>
      <x:c r="N326" s="24"/>
      <x:c r="O326" s="24"/>
      <x:c r="AB326" s="24"/>
      <x:c r="AC326" s="24"/>
      <x:c r="AD326" s="24"/>
      <x:c r="AE326" s="25"/>
      <x:c r="AG326" s="26"/>
      <x:c r="AH326" s="24"/>
      <x:c r="AI326" s="24"/>
      <x:c r="AJ326" s="24"/>
      <x:c r="AL326" s="24"/>
    </x:row>
    <x:row r="327" spans="2:38" x14ac:dyDescent="0.35">
      <x:c r="B327" s="27">
        <x:f t="shared" si="96"/>
        <x:v>44866</x:v>
      </x:c>
      <x:c r="C327" s="22" t="str">
        <x:f>IF($C$4="London",Assumptions!C336,Assumptions!E336)</x:f>
        <x:v>1341</x:v>
      </x:c>
      <x:c r="D327" s="22" t="str">
        <x:f>IF($C$4="London",Assumptions!D336,Assumptions!F336)</x:f>
        <x:v>0034</x:v>
      </x:c>
      <x:c r="M327" s="23"/>
      <x:c r="N327" s="24"/>
      <x:c r="O327" s="24"/>
      <x:c r="AB327" s="24"/>
      <x:c r="AC327" s="24"/>
      <x:c r="AD327" s="24"/>
      <x:c r="AE327" s="25"/>
      <x:c r="AG327" s="26"/>
      <x:c r="AH327" s="24"/>
      <x:c r="AI327" s="24"/>
      <x:c r="AJ327" s="24"/>
      <x:c r="AL327" s="24"/>
    </x:row>
    <x:row r="328" spans="2:38" x14ac:dyDescent="0.35">
      <x:c r="B328" s="27">
        <x:f t="shared" si="96"/>
        <x:v>44867</x:v>
      </x:c>
      <x:c r="C328" s="22" t="str">
        <x:f>IF($C$4="London",Assumptions!C337,Assumptions!E337)</x:f>
        <x:v>1342</x:v>
      </x:c>
      <x:c r="D328" s="22" t="str">
        <x:f>IF($C$4="London",Assumptions!D337,Assumptions!F337)</x:f>
        <x:v>0034</x:v>
      </x:c>
      <x:c r="M328" s="23"/>
      <x:c r="N328" s="24"/>
      <x:c r="O328" s="24"/>
      <x:c r="AB328" s="24"/>
      <x:c r="AC328" s="24"/>
      <x:c r="AD328" s="24"/>
      <x:c r="AE328" s="25"/>
      <x:c r="AG328" s="26"/>
      <x:c r="AH328" s="24"/>
      <x:c r="AI328" s="24"/>
      <x:c r="AJ328" s="24"/>
      <x:c r="AL328" s="24"/>
    </x:row>
    <x:row r="329" spans="2:38" x14ac:dyDescent="0.35">
      <x:c r="B329" s="27">
        <x:f t="shared" si="96"/>
        <x:v>44868</x:v>
      </x:c>
      <x:c r="C329" s="22" t="str">
        <x:f>IF($C$4="London",Assumptions!C338,Assumptions!E338)</x:f>
        <x:v>1343</x:v>
      </x:c>
      <x:c r="D329" s="22" t="str">
        <x:f>IF($C$4="London",Assumptions!D338,Assumptions!F338)</x:f>
        <x:v>0033</x:v>
      </x:c>
      <x:c r="M329" s="23"/>
      <x:c r="N329" s="24"/>
      <x:c r="O329" s="24"/>
      <x:c r="AB329" s="24"/>
      <x:c r="AC329" s="24"/>
      <x:c r="AD329" s="24"/>
      <x:c r="AE329" s="25"/>
      <x:c r="AG329" s="26"/>
      <x:c r="AH329" s="24"/>
      <x:c r="AI329" s="24"/>
      <x:c r="AJ329" s="24"/>
      <x:c r="AL329" s="24"/>
    </x:row>
    <x:row r="330" spans="2:38" x14ac:dyDescent="0.35">
      <x:c r="B330" s="27">
        <x:f t="shared" si="96"/>
        <x:v>44869</x:v>
      </x:c>
      <x:c r="C330" s="22" t="str">
        <x:f>IF($C$4="London",Assumptions!C339,Assumptions!E339)</x:f>
        <x:v>1344</x:v>
      </x:c>
      <x:c r="D330" s="22" t="str">
        <x:f>IF($C$4="London",Assumptions!D339,Assumptions!F339)</x:f>
        <x:v>0032</x:v>
      </x:c>
      <x:c r="M330" s="23"/>
      <x:c r="N330" s="24"/>
      <x:c r="O330" s="24"/>
      <x:c r="AB330" s="24"/>
      <x:c r="AC330" s="24"/>
      <x:c r="AD330" s="24"/>
      <x:c r="AE330" s="25"/>
      <x:c r="AG330" s="26"/>
      <x:c r="AH330" s="24"/>
      <x:c r="AI330" s="24"/>
      <x:c r="AJ330" s="24"/>
      <x:c r="AL330" s="24"/>
    </x:row>
    <x:row r="331" spans="2:38" x14ac:dyDescent="0.35">
      <x:c r="B331" s="27">
        <x:f t="shared" si="96"/>
        <x:v>44870</x:v>
      </x:c>
      <x:c r="C331" s="22" t="str">
        <x:f>IF($C$4="London",Assumptions!C340,Assumptions!E340)</x:f>
        <x:v>1344</x:v>
      </x:c>
      <x:c r="D331" s="22" t="str">
        <x:f>IF($C$4="London",Assumptions!D340,Assumptions!F340)</x:f>
        <x:v>0031</x:v>
      </x:c>
      <x:c r="M331" s="23"/>
      <x:c r="N331" s="24"/>
      <x:c r="O331" s="24"/>
      <x:c r="AB331" s="24"/>
      <x:c r="AC331" s="24"/>
      <x:c r="AD331" s="24"/>
      <x:c r="AE331" s="25"/>
      <x:c r="AG331" s="26"/>
      <x:c r="AH331" s="24"/>
      <x:c r="AI331" s="24"/>
      <x:c r="AJ331" s="24"/>
      <x:c r="AL331" s="24"/>
    </x:row>
    <x:row r="332" spans="2:38" x14ac:dyDescent="0.35">
      <x:c r="B332" s="27">
        <x:f t="shared" si="96"/>
        <x:v>44871</x:v>
      </x:c>
      <x:c r="C332" s="22" t="str">
        <x:f>IF($C$4="London",Assumptions!C341,Assumptions!E341)</x:f>
        <x:v>1345</x:v>
      </x:c>
      <x:c r="D332" s="22" t="str">
        <x:f>IF($C$4="London",Assumptions!D341,Assumptions!F341)</x:f>
        <x:v>0030</x:v>
      </x:c>
      <x:c r="M332" s="23"/>
      <x:c r="N332" s="24"/>
      <x:c r="O332" s="24"/>
      <x:c r="AB332" s="24"/>
      <x:c r="AC332" s="24"/>
      <x:c r="AD332" s="24"/>
      <x:c r="AE332" s="25"/>
      <x:c r="AG332" s="26"/>
      <x:c r="AH332" s="24"/>
      <x:c r="AI332" s="24"/>
      <x:c r="AJ332" s="24"/>
      <x:c r="AL332" s="24"/>
    </x:row>
    <x:row r="333" spans="2:38" x14ac:dyDescent="0.35">
      <x:c r="B333" s="27">
        <x:f t="shared" si="96"/>
        <x:v>44872</x:v>
      </x:c>
      <x:c r="C333" s="22" t="str">
        <x:f>IF($C$4="London",Assumptions!C342,Assumptions!E342)</x:f>
        <x:v>1346</x:v>
      </x:c>
      <x:c r="D333" s="22" t="str">
        <x:f>IF($C$4="London",Assumptions!D342,Assumptions!F342)</x:f>
        <x:v>0029</x:v>
      </x:c>
      <x:c r="M333" s="23"/>
      <x:c r="N333" s="24"/>
      <x:c r="O333" s="24"/>
      <x:c r="AB333" s="24"/>
      <x:c r="AC333" s="24"/>
      <x:c r="AD333" s="24"/>
      <x:c r="AE333" s="25"/>
      <x:c r="AG333" s="26"/>
      <x:c r="AH333" s="24"/>
      <x:c r="AI333" s="24"/>
      <x:c r="AJ333" s="24"/>
      <x:c r="AL333" s="24"/>
    </x:row>
    <x:row r="334" spans="2:38" x14ac:dyDescent="0.35">
      <x:c r="B334" s="27">
        <x:f t="shared" si="96"/>
        <x:v>44873</x:v>
      </x:c>
      <x:c r="C334" s="22" t="str">
        <x:f>IF($C$4="London",Assumptions!C343,Assumptions!E343)</x:f>
        <x:v>1347</x:v>
      </x:c>
      <x:c r="D334" s="22" t="str">
        <x:f>IF($C$4="London",Assumptions!D343,Assumptions!F343)</x:f>
        <x:v>0029</x:v>
      </x:c>
      <x:c r="M334" s="23"/>
      <x:c r="N334" s="24"/>
      <x:c r="O334" s="24"/>
      <x:c r="AB334" s="24"/>
      <x:c r="AC334" s="24"/>
      <x:c r="AD334" s="24"/>
      <x:c r="AE334" s="25"/>
      <x:c r="AG334" s="26"/>
      <x:c r="AH334" s="24"/>
      <x:c r="AI334" s="24"/>
      <x:c r="AJ334" s="24"/>
      <x:c r="AL334" s="24"/>
    </x:row>
    <x:row r="335" spans="2:38" x14ac:dyDescent="0.35">
      <x:c r="B335" s="27">
        <x:f t="shared" si="96"/>
        <x:v>44874</x:v>
      </x:c>
      <x:c r="C335" s="22" t="str">
        <x:f>IF($C$4="London",Assumptions!C344,Assumptions!E344)</x:f>
        <x:v>1348</x:v>
      </x:c>
      <x:c r="D335" s="22" t="str">
        <x:f>IF($C$4="London",Assumptions!D344,Assumptions!F344)</x:f>
        <x:v>0028</x:v>
      </x:c>
      <x:c r="M335" s="23"/>
      <x:c r="N335" s="24"/>
      <x:c r="O335" s="24"/>
      <x:c r="AB335" s="24"/>
      <x:c r="AC335" s="24"/>
      <x:c r="AD335" s="24"/>
      <x:c r="AE335" s="25"/>
      <x:c r="AG335" s="26"/>
      <x:c r="AH335" s="24"/>
      <x:c r="AI335" s="24"/>
      <x:c r="AJ335" s="24"/>
      <x:c r="AL335" s="24"/>
    </x:row>
    <x:row r="336" spans="2:38" x14ac:dyDescent="0.35">
      <x:c r="B336" s="27">
        <x:f t="shared" si="96"/>
        <x:v>44875</x:v>
      </x:c>
      <x:c r="C336" s="22" t="str">
        <x:f>IF($C$4="London",Assumptions!C345,Assumptions!E345)</x:f>
        <x:v>1349</x:v>
      </x:c>
      <x:c r="D336" s="22" t="str">
        <x:f>IF($C$4="London",Assumptions!D345,Assumptions!F345)</x:f>
        <x:v>0027</x:v>
      </x:c>
      <x:c r="M336" s="23"/>
      <x:c r="N336" s="24"/>
      <x:c r="O336" s="24"/>
      <x:c r="AB336" s="24"/>
      <x:c r="AC336" s="24"/>
      <x:c r="AD336" s="24"/>
      <x:c r="AE336" s="25"/>
      <x:c r="AG336" s="26"/>
      <x:c r="AH336" s="24"/>
      <x:c r="AI336" s="24"/>
      <x:c r="AJ336" s="24"/>
      <x:c r="AL336" s="24"/>
    </x:row>
    <x:row r="337" spans="2:38" x14ac:dyDescent="0.35">
      <x:c r="B337" s="27">
        <x:f t="shared" si="96"/>
        <x:v>44876</x:v>
      </x:c>
      <x:c r="C337" s="22" t="str">
        <x:f>IF($C$4="London",Assumptions!C346,Assumptions!E346)</x:f>
        <x:v>1350</x:v>
      </x:c>
      <x:c r="D337" s="22" t="str">
        <x:f>IF($C$4="London",Assumptions!D346,Assumptions!F346)</x:f>
        <x:v>0027</x:v>
      </x:c>
      <x:c r="M337" s="23"/>
      <x:c r="N337" s="24"/>
      <x:c r="O337" s="24"/>
      <x:c r="AB337" s="24"/>
      <x:c r="AC337" s="24"/>
      <x:c r="AD337" s="24"/>
      <x:c r="AE337" s="25"/>
      <x:c r="AG337" s="26"/>
      <x:c r="AH337" s="24"/>
      <x:c r="AI337" s="24"/>
      <x:c r="AJ337" s="24"/>
      <x:c r="AL337" s="24"/>
    </x:row>
    <x:row r="338" spans="2:38" x14ac:dyDescent="0.35">
      <x:c r="B338" s="27">
        <x:f t="shared" si="96"/>
        <x:v>44877</x:v>
      </x:c>
      <x:c r="C338" s="22" t="str">
        <x:f>IF($C$4="London",Assumptions!C347,Assumptions!E347)</x:f>
        <x:v>1350</x:v>
      </x:c>
      <x:c r="D338" s="22" t="str">
        <x:f>IF($C$4="London",Assumptions!D347,Assumptions!F347)</x:f>
        <x:v>0026</x:v>
      </x:c>
      <x:c r="M338" s="23"/>
      <x:c r="N338" s="24"/>
      <x:c r="O338" s="24"/>
      <x:c r="AB338" s="24"/>
      <x:c r="AC338" s="24"/>
      <x:c r="AD338" s="24"/>
      <x:c r="AE338" s="25"/>
      <x:c r="AG338" s="26"/>
      <x:c r="AH338" s="24"/>
      <x:c r="AI338" s="24"/>
      <x:c r="AJ338" s="24"/>
      <x:c r="AL338" s="24"/>
    </x:row>
    <x:row r="339" spans="2:38" x14ac:dyDescent="0.35">
      <x:c r="B339" s="27">
        <x:f t="shared" si="96"/>
        <x:v>44878</x:v>
      </x:c>
      <x:c r="C339" s="22" t="str">
        <x:f>IF($C$4="London",Assumptions!C348,Assumptions!E348)</x:f>
        <x:v>1351</x:v>
      </x:c>
      <x:c r="D339" s="22" t="str">
        <x:f>IF($C$4="London",Assumptions!D348,Assumptions!F348)</x:f>
        <x:v>0025</x:v>
      </x:c>
      <x:c r="M339" s="23"/>
      <x:c r="N339" s="24"/>
      <x:c r="O339" s="24"/>
      <x:c r="AB339" s="24"/>
      <x:c r="AC339" s="24"/>
      <x:c r="AD339" s="24"/>
      <x:c r="AE339" s="25"/>
      <x:c r="AG339" s="26"/>
      <x:c r="AH339" s="24"/>
      <x:c r="AI339" s="24"/>
      <x:c r="AJ339" s="24"/>
      <x:c r="AL339" s="24"/>
    </x:row>
    <x:row r="340" spans="2:38" x14ac:dyDescent="0.35">
      <x:c r="B340" s="27">
        <x:f t="shared" si="96"/>
        <x:v>44879</x:v>
      </x:c>
      <x:c r="C340" s="22" t="str">
        <x:f>IF($C$4="London",Assumptions!C349,Assumptions!E349)</x:f>
        <x:v>1352</x:v>
      </x:c>
      <x:c r="D340" s="22" t="str">
        <x:f>IF($C$4="London",Assumptions!D349,Assumptions!F349)</x:f>
        <x:v>0025</x:v>
      </x:c>
      <x:c r="M340" s="23"/>
      <x:c r="N340" s="24"/>
      <x:c r="O340" s="24"/>
      <x:c r="AB340" s="24"/>
      <x:c r="AC340" s="24"/>
      <x:c r="AD340" s="24"/>
      <x:c r="AE340" s="25"/>
      <x:c r="AG340" s="26"/>
      <x:c r="AH340" s="24"/>
      <x:c r="AI340" s="24"/>
      <x:c r="AJ340" s="24"/>
      <x:c r="AL340" s="24"/>
    </x:row>
    <x:row r="341" spans="2:38" x14ac:dyDescent="0.35">
      <x:c r="B341" s="27">
        <x:f t="shared" si="96"/>
        <x:v>44880</x:v>
      </x:c>
      <x:c r="C341" s="22" t="str">
        <x:f>IF($C$4="London",Assumptions!C350,Assumptions!E350)</x:f>
        <x:v>1353</x:v>
      </x:c>
      <x:c r="D341" s="22" t="str">
        <x:f>IF($C$4="London",Assumptions!D350,Assumptions!F350)</x:f>
        <x:v>0024</x:v>
      </x:c>
      <x:c r="M341" s="23"/>
      <x:c r="N341" s="24"/>
      <x:c r="O341" s="24"/>
      <x:c r="AB341" s="24"/>
      <x:c r="AC341" s="24"/>
      <x:c r="AD341" s="24"/>
      <x:c r="AE341" s="25"/>
      <x:c r="AG341" s="26"/>
      <x:c r="AH341" s="24"/>
      <x:c r="AI341" s="24"/>
      <x:c r="AJ341" s="24"/>
      <x:c r="AL341" s="24"/>
    </x:row>
    <x:row r="342" spans="2:38" x14ac:dyDescent="0.35">
      <x:c r="B342" s="27">
        <x:f t="shared" si="96"/>
        <x:v>44881</x:v>
      </x:c>
      <x:c r="C342" s="22" t="str">
        <x:f>IF($C$4="London",Assumptions!C351,Assumptions!E351)</x:f>
        <x:v>1354</x:v>
      </x:c>
      <x:c r="D342" s="22" t="str">
        <x:f>IF($C$4="London",Assumptions!D351,Assumptions!F351)</x:f>
        <x:v>0024</x:v>
      </x:c>
      <x:c r="M342" s="23"/>
      <x:c r="N342" s="24"/>
      <x:c r="O342" s="24"/>
      <x:c r="AB342" s="24"/>
      <x:c r="AC342" s="24"/>
      <x:c r="AD342" s="24"/>
      <x:c r="AE342" s="25"/>
      <x:c r="AG342" s="26"/>
      <x:c r="AH342" s="24"/>
      <x:c r="AI342" s="24"/>
      <x:c r="AJ342" s="24"/>
      <x:c r="AL342" s="24"/>
    </x:row>
    <x:row r="343" spans="2:38" x14ac:dyDescent="0.35">
      <x:c r="B343" s="27">
        <x:f t="shared" si="96"/>
        <x:v>44882</x:v>
      </x:c>
      <x:c r="C343" s="22" t="str">
        <x:f>IF($C$4="London",Assumptions!C352,Assumptions!E352)</x:f>
        <x:v>1355</x:v>
      </x:c>
      <x:c r="D343" s="22" t="str">
        <x:f>IF($C$4="London",Assumptions!D352,Assumptions!F352)</x:f>
        <x:v>0023</x:v>
      </x:c>
      <x:c r="M343" s="23"/>
      <x:c r="N343" s="24"/>
      <x:c r="O343" s="24"/>
      <x:c r="AB343" s="24"/>
      <x:c r="AC343" s="24"/>
      <x:c r="AD343" s="24"/>
      <x:c r="AE343" s="25"/>
      <x:c r="AG343" s="26"/>
      <x:c r="AH343" s="24"/>
      <x:c r="AI343" s="24"/>
      <x:c r="AJ343" s="24"/>
      <x:c r="AL343" s="24"/>
    </x:row>
    <x:row r="344" spans="2:38" x14ac:dyDescent="0.35">
      <x:c r="B344" s="27">
        <x:f t="shared" si="96"/>
        <x:v>44883</x:v>
      </x:c>
      <x:c r="C344" s="22" t="str">
        <x:f>IF($C$4="London",Assumptions!C353,Assumptions!E353)</x:f>
        <x:v>1356</x:v>
      </x:c>
      <x:c r="D344" s="22" t="str">
        <x:f>IF($C$4="London",Assumptions!D353,Assumptions!F353)</x:f>
        <x:v>0023</x:v>
      </x:c>
      <x:c r="M344" s="23"/>
      <x:c r="N344" s="24"/>
      <x:c r="O344" s="24"/>
      <x:c r="AB344" s="24"/>
      <x:c r="AC344" s="24"/>
      <x:c r="AD344" s="24"/>
      <x:c r="AE344" s="25"/>
      <x:c r="AG344" s="26"/>
      <x:c r="AH344" s="24"/>
      <x:c r="AI344" s="24"/>
      <x:c r="AJ344" s="24"/>
      <x:c r="AL344" s="24"/>
    </x:row>
    <x:row r="345" spans="2:38" x14ac:dyDescent="0.35">
      <x:c r="B345" s="27">
        <x:f t="shared" ref="B345:B387" si="97">B344+1</x:f>
        <x:v>44884</x:v>
      </x:c>
      <x:c r="C345" s="22" t="str">
        <x:f>IF($C$4="London",Assumptions!C354,Assumptions!E354)</x:f>
        <x:v>1357</x:v>
      </x:c>
      <x:c r="D345" s="22" t="str">
        <x:f>IF($C$4="London",Assumptions!D354,Assumptions!F354)</x:f>
        <x:v>0022</x:v>
      </x:c>
      <x:c r="M345" s="23"/>
      <x:c r="N345" s="24"/>
      <x:c r="O345" s="24"/>
      <x:c r="AB345" s="24"/>
      <x:c r="AC345" s="24"/>
      <x:c r="AD345" s="24"/>
      <x:c r="AE345" s="25"/>
      <x:c r="AG345" s="26"/>
      <x:c r="AH345" s="24"/>
      <x:c r="AI345" s="24"/>
      <x:c r="AJ345" s="24"/>
      <x:c r="AL345" s="24"/>
    </x:row>
    <x:row r="346" spans="2:38" x14ac:dyDescent="0.35">
      <x:c r="B346" s="27">
        <x:f t="shared" si="97"/>
        <x:v>44885</x:v>
      </x:c>
      <x:c r="C346" s="22" t="str">
        <x:f>IF($C$4="London",Assumptions!C355,Assumptions!E355)</x:f>
        <x:v>1358</x:v>
      </x:c>
      <x:c r="D346" s="22" t="str">
        <x:f>IF($C$4="London",Assumptions!D355,Assumptions!F355)</x:f>
        <x:v>0022</x:v>
      </x:c>
      <x:c r="M346" s="23"/>
      <x:c r="N346" s="24"/>
      <x:c r="O346" s="24"/>
      <x:c r="AB346" s="24"/>
      <x:c r="AC346" s="24"/>
      <x:c r="AD346" s="24"/>
      <x:c r="AE346" s="25"/>
      <x:c r="AG346" s="26"/>
      <x:c r="AH346" s="24"/>
      <x:c r="AI346" s="24"/>
      <x:c r="AJ346" s="24"/>
      <x:c r="AL346" s="24"/>
    </x:row>
    <x:row r="347" spans="2:38" x14ac:dyDescent="0.35">
      <x:c r="B347" s="27">
        <x:f t="shared" si="97"/>
        <x:v>44886</x:v>
      </x:c>
      <x:c r="C347" s="22" t="str">
        <x:f>IF($C$4="London",Assumptions!C356,Assumptions!E356)</x:f>
        <x:v>1358</x:v>
      </x:c>
      <x:c r="D347" s="22" t="str">
        <x:f>IF($C$4="London",Assumptions!D356,Assumptions!F356)</x:f>
        <x:v>0021</x:v>
      </x:c>
      <x:c r="M347" s="23"/>
      <x:c r="N347" s="24"/>
      <x:c r="O347" s="24"/>
      <x:c r="AB347" s="24"/>
      <x:c r="AC347" s="24"/>
      <x:c r="AD347" s="24"/>
      <x:c r="AE347" s="25"/>
      <x:c r="AG347" s="26"/>
      <x:c r="AH347" s="24"/>
      <x:c r="AI347" s="24"/>
      <x:c r="AJ347" s="24"/>
      <x:c r="AL347" s="24"/>
    </x:row>
    <x:row r="348" spans="2:38" x14ac:dyDescent="0.35">
      <x:c r="B348" s="27">
        <x:f t="shared" si="97"/>
        <x:v>44887</x:v>
      </x:c>
      <x:c r="C348" s="22" t="str">
        <x:f>IF($C$4="London",Assumptions!C357,Assumptions!E357)</x:f>
        <x:v>1359</x:v>
      </x:c>
      <x:c r="D348" s="22" t="str">
        <x:f>IF($C$4="London",Assumptions!D357,Assumptions!F357)</x:f>
        <x:v>0021</x:v>
      </x:c>
      <x:c r="M348" s="23"/>
      <x:c r="N348" s="24"/>
      <x:c r="O348" s="24"/>
      <x:c r="AB348" s="24"/>
      <x:c r="AC348" s="24"/>
      <x:c r="AD348" s="24"/>
      <x:c r="AE348" s="25"/>
      <x:c r="AG348" s="26"/>
      <x:c r="AH348" s="24"/>
      <x:c r="AI348" s="24"/>
      <x:c r="AJ348" s="24"/>
      <x:c r="AL348" s="24"/>
    </x:row>
    <x:row r="349" spans="2:38" x14ac:dyDescent="0.35">
      <x:c r="B349" s="27">
        <x:f t="shared" si="97"/>
        <x:v>44888</x:v>
      </x:c>
      <x:c r="C349" s="22" t="str">
        <x:f>IF($C$4="London",Assumptions!C358,Assumptions!E358)</x:f>
        <x:v>1400</x:v>
      </x:c>
      <x:c r="D349" s="22" t="str">
        <x:f>IF($C$4="London",Assumptions!D358,Assumptions!F358)</x:f>
        <x:v>0020</x:v>
      </x:c>
      <x:c r="M349" s="23"/>
      <x:c r="N349" s="24"/>
      <x:c r="O349" s="24"/>
      <x:c r="AB349" s="24"/>
      <x:c r="AC349" s="24"/>
      <x:c r="AD349" s="24"/>
      <x:c r="AE349" s="25"/>
      <x:c r="AG349" s="26"/>
      <x:c r="AH349" s="24"/>
      <x:c r="AI349" s="24"/>
      <x:c r="AJ349" s="24"/>
      <x:c r="AL349" s="24"/>
    </x:row>
    <x:row r="350" spans="2:38" x14ac:dyDescent="0.35">
      <x:c r="B350" s="27">
        <x:f t="shared" si="97"/>
        <x:v>44889</x:v>
      </x:c>
      <x:c r="C350" s="22" t="str">
        <x:f>IF($C$4="London",Assumptions!C359,Assumptions!E359)</x:f>
        <x:v>1401</x:v>
      </x:c>
      <x:c r="D350" s="22" t="str">
        <x:f>IF($C$4="London",Assumptions!D359,Assumptions!F359)</x:f>
        <x:v>0020</x:v>
      </x:c>
      <x:c r="M350" s="23"/>
      <x:c r="N350" s="24"/>
      <x:c r="O350" s="24"/>
      <x:c r="AB350" s="24"/>
      <x:c r="AC350" s="24"/>
      <x:c r="AD350" s="24"/>
      <x:c r="AE350" s="25"/>
      <x:c r="AG350" s="26"/>
      <x:c r="AH350" s="24"/>
      <x:c r="AI350" s="24"/>
      <x:c r="AJ350" s="24"/>
      <x:c r="AL350" s="24"/>
    </x:row>
    <x:row r="351" spans="2:38" x14ac:dyDescent="0.35">
      <x:c r="B351" s="27">
        <x:f t="shared" si="97"/>
        <x:v>44890</x:v>
      </x:c>
      <x:c r="C351" s="22" t="str">
        <x:f>IF($C$4="London",Assumptions!C360,Assumptions!E360)</x:f>
        <x:v>1402</x:v>
      </x:c>
      <x:c r="D351" s="22" t="str">
        <x:f>IF($C$4="London",Assumptions!D360,Assumptions!F360)</x:f>
        <x:v>0020</x:v>
      </x:c>
      <x:c r="M351" s="23"/>
      <x:c r="N351" s="24"/>
      <x:c r="O351" s="24"/>
      <x:c r="AB351" s="24"/>
      <x:c r="AC351" s="24"/>
      <x:c r="AD351" s="24"/>
      <x:c r="AE351" s="25"/>
      <x:c r="AG351" s="26"/>
      <x:c r="AH351" s="24"/>
      <x:c r="AI351" s="24"/>
      <x:c r="AJ351" s="24"/>
      <x:c r="AL351" s="24"/>
    </x:row>
    <x:row r="352" spans="2:38" x14ac:dyDescent="0.35">
      <x:c r="B352" s="27">
        <x:f t="shared" si="97"/>
        <x:v>44891</x:v>
      </x:c>
      <x:c r="C352" s="22" t="str">
        <x:f>IF($C$4="London",Assumptions!C361,Assumptions!E361)</x:f>
        <x:v>1403</x:v>
      </x:c>
      <x:c r="D352" s="22" t="str">
        <x:f>IF($C$4="London",Assumptions!D361,Assumptions!F361)</x:f>
        <x:v>0020</x:v>
      </x:c>
      <x:c r="M352" s="23"/>
      <x:c r="N352" s="24"/>
      <x:c r="O352" s="24"/>
      <x:c r="AB352" s="24"/>
      <x:c r="AC352" s="24"/>
      <x:c r="AD352" s="24"/>
      <x:c r="AE352" s="25"/>
      <x:c r="AG352" s="26"/>
      <x:c r="AH352" s="24"/>
      <x:c r="AI352" s="24"/>
      <x:c r="AJ352" s="24"/>
      <x:c r="AL352" s="24"/>
    </x:row>
    <x:row r="353" spans="2:38" x14ac:dyDescent="0.35">
      <x:c r="B353" s="27">
        <x:f t="shared" si="97"/>
        <x:v>44892</x:v>
      </x:c>
      <x:c r="C353" s="22" t="str">
        <x:f>IF($C$4="London",Assumptions!C362,Assumptions!E362)</x:f>
        <x:v>1404</x:v>
      </x:c>
      <x:c r="D353" s="22" t="str">
        <x:f>IF($C$4="London",Assumptions!D362,Assumptions!F362)</x:f>
        <x:v>0019</x:v>
      </x:c>
      <x:c r="M353" s="23"/>
      <x:c r="N353" s="24"/>
      <x:c r="O353" s="24"/>
      <x:c r="AB353" s="24"/>
      <x:c r="AC353" s="24"/>
      <x:c r="AD353" s="24"/>
      <x:c r="AE353" s="25"/>
      <x:c r="AG353" s="26"/>
      <x:c r="AH353" s="24"/>
      <x:c r="AI353" s="24"/>
      <x:c r="AJ353" s="24"/>
      <x:c r="AL353" s="24"/>
    </x:row>
    <x:row r="354" spans="2:38" x14ac:dyDescent="0.35">
      <x:c r="B354" s="27">
        <x:f t="shared" si="97"/>
        <x:v>44893</x:v>
      </x:c>
      <x:c r="C354" s="22" t="str">
        <x:f>IF($C$4="London",Assumptions!C363,Assumptions!E363)</x:f>
        <x:v>1405</x:v>
      </x:c>
      <x:c r="D354" s="22" t="str">
        <x:f>IF($C$4="London",Assumptions!D363,Assumptions!F363)</x:f>
        <x:v>0019</x:v>
      </x:c>
      <x:c r="M354" s="23"/>
      <x:c r="N354" s="24"/>
      <x:c r="O354" s="24"/>
      <x:c r="AB354" s="24"/>
      <x:c r="AC354" s="24"/>
      <x:c r="AD354" s="24"/>
      <x:c r="AE354" s="25"/>
      <x:c r="AG354" s="26"/>
      <x:c r="AH354" s="24"/>
      <x:c r="AI354" s="24"/>
      <x:c r="AJ354" s="24"/>
      <x:c r="AL354" s="24"/>
    </x:row>
    <x:row r="355" spans="2:38" x14ac:dyDescent="0.35">
      <x:c r="B355" s="27">
        <x:f t="shared" si="97"/>
        <x:v>44894</x:v>
      </x:c>
      <x:c r="C355" s="22" t="str">
        <x:f>IF($C$4="London",Assumptions!C364,Assumptions!E364)</x:f>
        <x:v>1405</x:v>
      </x:c>
      <x:c r="D355" s="22" t="str">
        <x:f>IF($C$4="London",Assumptions!D364,Assumptions!F364)</x:f>
        <x:v>0019</x:v>
      </x:c>
      <x:c r="M355" s="23"/>
      <x:c r="N355" s="24"/>
      <x:c r="O355" s="24"/>
      <x:c r="AB355" s="24"/>
      <x:c r="AC355" s="24"/>
      <x:c r="AD355" s="24"/>
      <x:c r="AE355" s="25"/>
      <x:c r="AG355" s="26"/>
      <x:c r="AH355" s="24"/>
      <x:c r="AI355" s="24"/>
      <x:c r="AJ355" s="24"/>
      <x:c r="AL355" s="24"/>
    </x:row>
    <x:row r="356" spans="2:38" x14ac:dyDescent="0.35">
      <x:c r="B356" s="27">
        <x:f t="shared" si="97"/>
        <x:v>44895</x:v>
      </x:c>
      <x:c r="C356" s="22" t="str">
        <x:f>IF($C$4="London",Assumptions!C365,Assumptions!E365)</x:f>
        <x:v>1406</x:v>
      </x:c>
      <x:c r="D356" s="22" t="str">
        <x:f>IF($C$4="London",Assumptions!D365,Assumptions!F365)</x:f>
        <x:v>0019</x:v>
      </x:c>
      <x:c r="M356" s="23"/>
      <x:c r="N356" s="24"/>
      <x:c r="O356" s="24"/>
      <x:c r="AB356" s="24"/>
      <x:c r="AC356" s="24"/>
      <x:c r="AD356" s="24"/>
      <x:c r="AE356" s="25"/>
      <x:c r="AG356" s="26"/>
      <x:c r="AH356" s="24"/>
      <x:c r="AI356" s="24"/>
      <x:c r="AJ356" s="24"/>
      <x:c r="AL356" s="24"/>
    </x:row>
    <x:row r="357" spans="2:38" x14ac:dyDescent="0.35">
      <x:c r="B357" s="27">
        <x:f t="shared" si="97"/>
        <x:v>44896</x:v>
      </x:c>
      <x:c r="C357" s="22" t="str">
        <x:f>IF($C$4="London",Assumptions!C366,Assumptions!E366)</x:f>
        <x:v>1407</x:v>
      </x:c>
      <x:c r="D357" s="22" t="str">
        <x:f>IF($C$4="London",Assumptions!D366,Assumptions!F366)</x:f>
        <x:v>0019</x:v>
      </x:c>
      <x:c r="M357" s="23"/>
      <x:c r="N357" s="24"/>
      <x:c r="O357" s="24"/>
      <x:c r="AB357" s="24"/>
      <x:c r="AC357" s="24"/>
      <x:c r="AD357" s="24"/>
      <x:c r="AE357" s="25"/>
      <x:c r="AG357" s="26"/>
      <x:c r="AH357" s="24"/>
      <x:c r="AI357" s="24"/>
      <x:c r="AJ357" s="24"/>
      <x:c r="AL357" s="24"/>
    </x:row>
    <x:row r="358" spans="2:38" x14ac:dyDescent="0.35">
      <x:c r="B358" s="27">
        <x:f t="shared" si="97"/>
        <x:v>44897</x:v>
      </x:c>
      <x:c r="C358" s="22" t="str">
        <x:f>IF($C$4="London",Assumptions!C367,Assumptions!E367)</x:f>
        <x:v>1408</x:v>
      </x:c>
      <x:c r="D358" s="22" t="str">
        <x:f>IF($C$4="London",Assumptions!D367,Assumptions!F367)</x:f>
        <x:v>0019</x:v>
      </x:c>
      <x:c r="M358" s="23"/>
      <x:c r="N358" s="24"/>
      <x:c r="O358" s="24"/>
      <x:c r="AB358" s="24"/>
      <x:c r="AC358" s="24"/>
      <x:c r="AD358" s="24"/>
      <x:c r="AE358" s="25"/>
      <x:c r="AG358" s="26"/>
      <x:c r="AH358" s="24"/>
      <x:c r="AI358" s="24"/>
      <x:c r="AJ358" s="24"/>
      <x:c r="AL358" s="24"/>
    </x:row>
    <x:row r="359" spans="2:38" x14ac:dyDescent="0.35">
      <x:c r="B359" s="27">
        <x:f t="shared" si="97"/>
        <x:v>44898</x:v>
      </x:c>
      <x:c r="C359" s="22" t="str">
        <x:f>IF($C$4="London",Assumptions!C368,Assumptions!E368)</x:f>
        <x:v>1409</x:v>
      </x:c>
      <x:c r="D359" s="22" t="str">
        <x:f>IF($C$4="London",Assumptions!D368,Assumptions!F368)</x:f>
        <x:v>0019</x:v>
      </x:c>
      <x:c r="M359" s="23"/>
      <x:c r="N359" s="24"/>
      <x:c r="O359" s="24"/>
      <x:c r="AB359" s="24"/>
      <x:c r="AC359" s="24"/>
      <x:c r="AD359" s="24"/>
      <x:c r="AE359" s="25"/>
      <x:c r="AG359" s="26"/>
      <x:c r="AH359" s="24"/>
      <x:c r="AI359" s="24"/>
      <x:c r="AJ359" s="24"/>
      <x:c r="AL359" s="24"/>
    </x:row>
    <x:row r="360" spans="2:38" x14ac:dyDescent="0.35">
      <x:c r="B360" s="27">
        <x:f t="shared" si="97"/>
        <x:v>44899</x:v>
      </x:c>
      <x:c r="C360" s="22" t="str">
        <x:f>IF($C$4="London",Assumptions!C369,Assumptions!E369)</x:f>
        <x:v>1410</x:v>
      </x:c>
      <x:c r="D360" s="22" t="str">
        <x:f>IF($C$4="London",Assumptions!D369,Assumptions!F369)</x:f>
        <x:v>0019</x:v>
      </x:c>
      <x:c r="M360" s="23"/>
      <x:c r="N360" s="24"/>
      <x:c r="O360" s="24"/>
      <x:c r="AB360" s="24"/>
      <x:c r="AC360" s="24"/>
      <x:c r="AD360" s="24"/>
      <x:c r="AE360" s="25"/>
      <x:c r="AG360" s="26"/>
      <x:c r="AH360" s="24"/>
      <x:c r="AI360" s="24"/>
      <x:c r="AJ360" s="24"/>
      <x:c r="AL360" s="24"/>
    </x:row>
    <x:row r="361" spans="2:38" x14ac:dyDescent="0.35">
      <x:c r="B361" s="27">
        <x:f t="shared" si="97"/>
        <x:v>44900</x:v>
      </x:c>
      <x:c r="C361" s="22" t="str">
        <x:f>IF($C$4="London",Assumptions!C370,Assumptions!E370)</x:f>
        <x:v>1410</x:v>
      </x:c>
      <x:c r="D361" s="22" t="str">
        <x:f>IF($C$4="London",Assumptions!D370,Assumptions!F370)</x:f>
        <x:v>0019</x:v>
      </x:c>
      <x:c r="M361" s="23"/>
      <x:c r="N361" s="24"/>
      <x:c r="O361" s="24"/>
      <x:c r="AB361" s="24"/>
      <x:c r="AC361" s="24"/>
      <x:c r="AD361" s="24"/>
      <x:c r="AE361" s="25"/>
      <x:c r="AG361" s="26"/>
      <x:c r="AH361" s="24"/>
      <x:c r="AI361" s="24"/>
      <x:c r="AJ361" s="24"/>
      <x:c r="AL361" s="24"/>
    </x:row>
    <x:row r="362" spans="2:38" x14ac:dyDescent="0.35">
      <x:c r="B362" s="27">
        <x:f t="shared" si="97"/>
        <x:v>44901</x:v>
      </x:c>
      <x:c r="C362" s="22" t="str">
        <x:f>IF($C$4="London",Assumptions!C371,Assumptions!E371)</x:f>
        <x:v>1411</x:v>
      </x:c>
      <x:c r="D362" s="22" t="str">
        <x:f>IF($C$4="London",Assumptions!D371,Assumptions!F371)</x:f>
        <x:v>0019</x:v>
      </x:c>
      <x:c r="M362" s="23"/>
      <x:c r="N362" s="24"/>
      <x:c r="O362" s="24"/>
      <x:c r="AB362" s="24"/>
      <x:c r="AC362" s="24"/>
      <x:c r="AD362" s="24"/>
      <x:c r="AE362" s="25"/>
      <x:c r="AG362" s="26"/>
      <x:c r="AH362" s="24"/>
      <x:c r="AI362" s="24"/>
      <x:c r="AJ362" s="24"/>
      <x:c r="AL362" s="24"/>
    </x:row>
    <x:row r="363" spans="2:38" x14ac:dyDescent="0.35">
      <x:c r="B363" s="27">
        <x:f t="shared" si="97"/>
        <x:v>44902</x:v>
      </x:c>
      <x:c r="C363" s="22" t="str">
        <x:f>IF($C$4="London",Assumptions!C372,Assumptions!E372)</x:f>
        <x:v>1412</x:v>
      </x:c>
      <x:c r="D363" s="22" t="str">
        <x:f>IF($C$4="London",Assumptions!D372,Assumptions!F372)</x:f>
        <x:v>0019</x:v>
      </x:c>
      <x:c r="M363" s="23"/>
      <x:c r="N363" s="24"/>
      <x:c r="O363" s="24"/>
      <x:c r="AB363" s="24"/>
      <x:c r="AC363" s="24"/>
      <x:c r="AD363" s="24"/>
      <x:c r="AE363" s="25"/>
      <x:c r="AG363" s="26"/>
      <x:c r="AH363" s="24"/>
      <x:c r="AI363" s="24"/>
      <x:c r="AJ363" s="24"/>
      <x:c r="AL363" s="24"/>
    </x:row>
    <x:row r="364" spans="2:38" x14ac:dyDescent="0.35">
      <x:c r="B364" s="27">
        <x:f t="shared" si="97"/>
        <x:v>44903</x:v>
      </x:c>
      <x:c r="C364" s="22" t="str">
        <x:f>IF($C$4="London",Assumptions!C373,Assumptions!E373)</x:f>
        <x:v>1413</x:v>
      </x:c>
      <x:c r="D364" s="22" t="str">
        <x:f>IF($C$4="London",Assumptions!D373,Assumptions!F373)</x:f>
        <x:v>0019</x:v>
      </x:c>
      <x:c r="M364" s="23"/>
      <x:c r="N364" s="24"/>
      <x:c r="O364" s="24"/>
      <x:c r="AB364" s="24"/>
      <x:c r="AC364" s="24"/>
      <x:c r="AD364" s="24"/>
      <x:c r="AE364" s="25"/>
      <x:c r="AG364" s="26"/>
      <x:c r="AH364" s="24"/>
      <x:c r="AI364" s="24"/>
      <x:c r="AJ364" s="24"/>
      <x:c r="AL364" s="24"/>
    </x:row>
    <x:row r="365" spans="2:38" x14ac:dyDescent="0.35">
      <x:c r="B365" s="27">
        <x:f t="shared" si="97"/>
        <x:v>44904</x:v>
      </x:c>
      <x:c r="C365" s="22" t="str">
        <x:f>IF($C$4="London",Assumptions!C374,Assumptions!E374)</x:f>
        <x:v>1413</x:v>
      </x:c>
      <x:c r="D365" s="22" t="str">
        <x:f>IF($C$4="London",Assumptions!D374,Assumptions!F374)</x:f>
        <x:v>0019</x:v>
      </x:c>
      <x:c r="M365" s="23"/>
      <x:c r="N365" s="24"/>
      <x:c r="O365" s="24"/>
      <x:c r="AB365" s="24"/>
      <x:c r="AC365" s="24"/>
      <x:c r="AD365" s="24"/>
      <x:c r="AE365" s="25"/>
      <x:c r="AG365" s="26"/>
      <x:c r="AH365" s="24"/>
      <x:c r="AI365" s="24"/>
      <x:c r="AJ365" s="24"/>
      <x:c r="AL365" s="24"/>
    </x:row>
    <x:row r="366" spans="2:38" x14ac:dyDescent="0.35">
      <x:c r="B366" s="27">
        <x:f t="shared" si="97"/>
        <x:v>44905</x:v>
      </x:c>
      <x:c r="C366" s="22" t="str">
        <x:f>IF($C$4="London",Assumptions!C375,Assumptions!E375)</x:f>
        <x:v>1414</x:v>
      </x:c>
      <x:c r="D366" s="22" t="str">
        <x:f>IF($C$4="London",Assumptions!D375,Assumptions!F375)</x:f>
        <x:v>0019</x:v>
      </x:c>
      <x:c r="M366" s="23"/>
      <x:c r="N366" s="24"/>
      <x:c r="O366" s="24"/>
      <x:c r="AB366" s="24"/>
      <x:c r="AC366" s="24"/>
      <x:c r="AD366" s="24"/>
      <x:c r="AE366" s="25"/>
      <x:c r="AG366" s="26"/>
      <x:c r="AH366" s="24"/>
      <x:c r="AI366" s="24"/>
      <x:c r="AJ366" s="24"/>
      <x:c r="AL366" s="24"/>
    </x:row>
    <x:row r="367" spans="2:38" x14ac:dyDescent="0.35">
      <x:c r="B367" s="27">
        <x:f t="shared" si="97"/>
        <x:v>44906</x:v>
      </x:c>
      <x:c r="C367" s="22" t="str">
        <x:f>IF($C$4="London",Assumptions!C376,Assumptions!E376)</x:f>
        <x:v>1415</x:v>
      </x:c>
      <x:c r="D367" s="22" t="str">
        <x:f>IF($C$4="London",Assumptions!D376,Assumptions!F376)</x:f>
        <x:v>0019</x:v>
      </x:c>
      <x:c r="M367" s="23"/>
      <x:c r="N367" s="24"/>
      <x:c r="O367" s="24"/>
      <x:c r="AB367" s="24"/>
      <x:c r="AC367" s="24"/>
      <x:c r="AD367" s="24"/>
      <x:c r="AE367" s="25"/>
      <x:c r="AG367" s="26"/>
      <x:c r="AH367" s="24"/>
      <x:c r="AI367" s="24"/>
      <x:c r="AJ367" s="24"/>
      <x:c r="AL367" s="24"/>
    </x:row>
    <x:row r="368" spans="2:38" x14ac:dyDescent="0.35">
      <x:c r="B368" s="27">
        <x:f t="shared" si="97"/>
        <x:v>44907</x:v>
      </x:c>
      <x:c r="C368" s="22" t="str">
        <x:f>IF($C$4="London",Assumptions!C377,Assumptions!E377)</x:f>
        <x:v>1416</x:v>
      </x:c>
      <x:c r="D368" s="22" t="str">
        <x:f>IF($C$4="London",Assumptions!D377,Assumptions!F377)</x:f>
        <x:v>0019</x:v>
      </x:c>
      <x:c r="M368" s="23"/>
      <x:c r="N368" s="24"/>
      <x:c r="O368" s="24"/>
      <x:c r="AB368" s="24"/>
      <x:c r="AC368" s="24"/>
      <x:c r="AD368" s="24"/>
      <x:c r="AE368" s="25"/>
      <x:c r="AG368" s="26"/>
      <x:c r="AH368" s="24"/>
      <x:c r="AI368" s="24"/>
      <x:c r="AJ368" s="24"/>
      <x:c r="AL368" s="24"/>
    </x:row>
    <x:row r="369" spans="2:38" x14ac:dyDescent="0.35">
      <x:c r="B369" s="27">
        <x:f t="shared" si="97"/>
        <x:v>44908</x:v>
      </x:c>
      <x:c r="C369" s="22" t="str">
        <x:f>IF($C$4="London",Assumptions!C378,Assumptions!E378)</x:f>
        <x:v>1416</x:v>
      </x:c>
      <x:c r="D369" s="22" t="str">
        <x:f>IF($C$4="London",Assumptions!D378,Assumptions!F378)</x:f>
        <x:v>0020</x:v>
      </x:c>
      <x:c r="M369" s="23"/>
      <x:c r="N369" s="24"/>
      <x:c r="O369" s="24"/>
      <x:c r="AB369" s="24"/>
      <x:c r="AC369" s="24"/>
      <x:c r="AD369" s="24"/>
      <x:c r="AE369" s="25"/>
      <x:c r="AG369" s="26"/>
      <x:c r="AH369" s="24"/>
      <x:c r="AI369" s="24"/>
      <x:c r="AJ369" s="24"/>
      <x:c r="AL369" s="24"/>
    </x:row>
    <x:row r="370" spans="2:38" x14ac:dyDescent="0.35">
      <x:c r="B370" s="27">
        <x:f t="shared" si="97"/>
        <x:v>44909</x:v>
      </x:c>
      <x:c r="C370" s="22" t="str">
        <x:f>IF($C$4="London",Assumptions!C379,Assumptions!E379)</x:f>
        <x:v>1417</x:v>
      </x:c>
      <x:c r="D370" s="22" t="str">
        <x:f>IF($C$4="London",Assumptions!D379,Assumptions!F379)</x:f>
        <x:v>0020</x:v>
      </x:c>
      <x:c r="M370" s="23"/>
      <x:c r="N370" s="24"/>
      <x:c r="O370" s="24"/>
      <x:c r="AB370" s="24"/>
      <x:c r="AC370" s="24"/>
      <x:c r="AD370" s="24"/>
      <x:c r="AE370" s="25"/>
      <x:c r="AG370" s="26"/>
      <x:c r="AH370" s="24"/>
      <x:c r="AI370" s="24"/>
      <x:c r="AJ370" s="24"/>
      <x:c r="AL370" s="24"/>
    </x:row>
    <x:row r="371" spans="2:38" x14ac:dyDescent="0.35">
      <x:c r="B371" s="27">
        <x:f t="shared" si="97"/>
        <x:v>44910</x:v>
      </x:c>
      <x:c r="C371" s="22" t="str">
        <x:f>IF($C$4="London",Assumptions!C380,Assumptions!E380)</x:f>
        <x:v>1418</x:v>
      </x:c>
      <x:c r="D371" s="22" t="str">
        <x:f>IF($C$4="London",Assumptions!D380,Assumptions!F380)</x:f>
        <x:v>0020</x:v>
      </x:c>
      <x:c r="M371" s="23"/>
      <x:c r="N371" s="24"/>
      <x:c r="O371" s="24"/>
      <x:c r="AB371" s="24"/>
      <x:c r="AC371" s="24"/>
      <x:c r="AD371" s="24"/>
      <x:c r="AE371" s="25"/>
      <x:c r="AG371" s="26"/>
      <x:c r="AH371" s="24"/>
      <x:c r="AI371" s="24"/>
      <x:c r="AJ371" s="24"/>
      <x:c r="AL371" s="24"/>
    </x:row>
    <x:row r="372" spans="2:38" x14ac:dyDescent="0.35">
      <x:c r="B372" s="27">
        <x:f t="shared" si="97"/>
        <x:v>44911</x:v>
      </x:c>
      <x:c r="C372" s="22" t="str">
        <x:f>IF($C$4="London",Assumptions!C381,Assumptions!E381)</x:f>
        <x:v>1418</x:v>
      </x:c>
      <x:c r="D372" s="22" t="str">
        <x:f>IF($C$4="London",Assumptions!D381,Assumptions!F381)</x:f>
        <x:v>0021</x:v>
      </x:c>
      <x:c r="M372" s="23"/>
      <x:c r="N372" s="24"/>
      <x:c r="O372" s="24"/>
      <x:c r="AB372" s="24"/>
      <x:c r="AC372" s="24"/>
      <x:c r="AD372" s="24"/>
      <x:c r="AE372" s="25"/>
      <x:c r="AG372" s="26"/>
      <x:c r="AH372" s="24"/>
      <x:c r="AI372" s="24"/>
      <x:c r="AJ372" s="24"/>
      <x:c r="AL372" s="24"/>
    </x:row>
    <x:row r="373" spans="2:38" x14ac:dyDescent="0.35">
      <x:c r="B373" s="27">
        <x:f t="shared" si="97"/>
        <x:v>44912</x:v>
      </x:c>
      <x:c r="C373" s="22" t="str">
        <x:f>IF($C$4="London",Assumptions!C382,Assumptions!E382)</x:f>
        <x:v>1419</x:v>
      </x:c>
      <x:c r="D373" s="22" t="str">
        <x:f>IF($C$4="London",Assumptions!D382,Assumptions!F382)</x:f>
        <x:v>0021</x:v>
      </x:c>
      <x:c r="M373" s="23"/>
      <x:c r="N373" s="24"/>
      <x:c r="O373" s="24"/>
      <x:c r="AB373" s="24"/>
      <x:c r="AC373" s="24"/>
      <x:c r="AD373" s="24"/>
      <x:c r="AE373" s="25"/>
      <x:c r="AG373" s="26"/>
      <x:c r="AH373" s="24"/>
      <x:c r="AI373" s="24"/>
      <x:c r="AJ373" s="24"/>
      <x:c r="AL373" s="24"/>
    </x:row>
    <x:row r="374" spans="2:38" x14ac:dyDescent="0.35">
      <x:c r="B374" s="27">
        <x:f t="shared" si="97"/>
        <x:v>44913</x:v>
      </x:c>
      <x:c r="C374" s="22" t="str">
        <x:f>IF($C$4="London",Assumptions!C383,Assumptions!E383)</x:f>
        <x:v>1419</x:v>
      </x:c>
      <x:c r="D374" s="22" t="str">
        <x:f>IF($C$4="London",Assumptions!D383,Assumptions!F383)</x:f>
        <x:v>0021</x:v>
      </x:c>
      <x:c r="M374" s="23"/>
      <x:c r="N374" s="24"/>
      <x:c r="O374" s="24"/>
      <x:c r="AB374" s="24"/>
      <x:c r="AC374" s="24"/>
      <x:c r="AD374" s="24"/>
      <x:c r="AE374" s="25"/>
      <x:c r="AG374" s="26"/>
      <x:c r="AH374" s="24"/>
      <x:c r="AI374" s="24"/>
      <x:c r="AJ374" s="24"/>
      <x:c r="AL374" s="24"/>
    </x:row>
    <x:row r="375" spans="2:38" x14ac:dyDescent="0.35">
      <x:c r="B375" s="27">
        <x:f t="shared" si="97"/>
        <x:v>44914</x:v>
      </x:c>
      <x:c r="C375" s="22" t="str">
        <x:f>IF($C$4="London",Assumptions!C384,Assumptions!E384)</x:f>
        <x:v>1420</x:v>
      </x:c>
      <x:c r="D375" s="22" t="str">
        <x:f>IF($C$4="London",Assumptions!D384,Assumptions!F384)</x:f>
        <x:v>0022</x:v>
      </x:c>
      <x:c r="M375" s="23"/>
      <x:c r="N375" s="24"/>
      <x:c r="O375" s="24"/>
      <x:c r="AB375" s="24"/>
      <x:c r="AC375" s="24"/>
      <x:c r="AD375" s="24"/>
      <x:c r="AE375" s="25"/>
      <x:c r="AG375" s="26"/>
      <x:c r="AH375" s="24"/>
      <x:c r="AI375" s="24"/>
      <x:c r="AJ375" s="24"/>
      <x:c r="AL375" s="24"/>
    </x:row>
    <x:row r="376" spans="2:38" x14ac:dyDescent="0.35">
      <x:c r="B376" s="27">
        <x:f t="shared" si="97"/>
        <x:v>44915</x:v>
      </x:c>
      <x:c r="C376" s="22" t="str">
        <x:f>IF($C$4="London",Assumptions!C385,Assumptions!E385)</x:f>
        <x:v>1420</x:v>
      </x:c>
      <x:c r="D376" s="22" t="str">
        <x:f>IF($C$4="London",Assumptions!D385,Assumptions!F385)</x:f>
        <x:v>0022</x:v>
      </x:c>
      <x:c r="M376" s="23"/>
      <x:c r="N376" s="24"/>
      <x:c r="O376" s="24"/>
      <x:c r="AB376" s="24"/>
      <x:c r="AC376" s="24"/>
      <x:c r="AD376" s="24"/>
      <x:c r="AE376" s="25"/>
      <x:c r="AG376" s="26"/>
      <x:c r="AH376" s="24"/>
      <x:c r="AI376" s="24"/>
      <x:c r="AJ376" s="24"/>
      <x:c r="AL376" s="24"/>
    </x:row>
    <x:row r="377" spans="2:38" x14ac:dyDescent="0.35">
      <x:c r="B377" s="27">
        <x:f t="shared" si="97"/>
        <x:v>44916</x:v>
      </x:c>
      <x:c r="C377" s="22" t="str">
        <x:f>IF($C$4="London",Assumptions!C386,Assumptions!E386)</x:f>
        <x:v>1421</x:v>
      </x:c>
      <x:c r="D377" s="22" t="str">
        <x:f>IF($C$4="London",Assumptions!D386,Assumptions!F386)</x:f>
        <x:v>0023</x:v>
      </x:c>
      <x:c r="M377" s="23"/>
      <x:c r="N377" s="24"/>
      <x:c r="O377" s="24"/>
      <x:c r="AB377" s="24"/>
      <x:c r="AC377" s="24"/>
      <x:c r="AD377" s="24"/>
      <x:c r="AE377" s="25"/>
      <x:c r="AG377" s="26"/>
      <x:c r="AH377" s="24"/>
      <x:c r="AI377" s="24"/>
      <x:c r="AJ377" s="24"/>
      <x:c r="AL377" s="24"/>
    </x:row>
    <x:row r="378" spans="2:38" x14ac:dyDescent="0.35">
      <x:c r="B378" s="27">
        <x:f t="shared" si="97"/>
        <x:v>44917</x:v>
      </x:c>
      <x:c r="C378" s="22" t="str">
        <x:f>IF($C$4="London",Assumptions!C387,Assumptions!E387)</x:f>
        <x:v>1421</x:v>
      </x:c>
      <x:c r="D378" s="22" t="str">
        <x:f>IF($C$4="London",Assumptions!D387,Assumptions!F387)</x:f>
        <x:v>0023</x:v>
      </x:c>
      <x:c r="M378" s="23"/>
      <x:c r="N378" s="24"/>
      <x:c r="O378" s="24"/>
      <x:c r="AB378" s="24"/>
      <x:c r="AC378" s="24"/>
      <x:c r="AD378" s="24"/>
      <x:c r="AE378" s="25"/>
      <x:c r="AG378" s="26"/>
      <x:c r="AH378" s="24"/>
      <x:c r="AI378" s="24"/>
      <x:c r="AJ378" s="24"/>
      <x:c r="AL378" s="24"/>
    </x:row>
    <x:row r="379" spans="2:38" x14ac:dyDescent="0.35">
      <x:c r="B379" s="27">
        <x:f t="shared" si="97"/>
        <x:v>44918</x:v>
      </x:c>
      <x:c r="C379" s="22" t="str">
        <x:f>IF($C$4="London",Assumptions!C388,Assumptions!E388)</x:f>
        <x:v>1422</x:v>
      </x:c>
      <x:c r="D379" s="22" t="str">
        <x:f>IF($C$4="London",Assumptions!D388,Assumptions!F388)</x:f>
        <x:v>0024</x:v>
      </x:c>
      <x:c r="M379" s="23"/>
      <x:c r="N379" s="24"/>
      <x:c r="O379" s="24"/>
      <x:c r="AB379" s="24"/>
      <x:c r="AC379" s="24"/>
      <x:c r="AD379" s="24"/>
      <x:c r="AE379" s="25"/>
      <x:c r="AG379" s="26"/>
      <x:c r="AH379" s="24"/>
      <x:c r="AI379" s="24"/>
      <x:c r="AJ379" s="24"/>
      <x:c r="AL379" s="24"/>
    </x:row>
    <x:row r="380" spans="2:38" x14ac:dyDescent="0.35">
      <x:c r="B380" s="27">
        <x:f t="shared" si="97"/>
        <x:v>44919</x:v>
      </x:c>
      <x:c r="C380" s="22" t="str">
        <x:f>IF($C$4="London",Assumptions!C389,Assumptions!E389)</x:f>
        <x:v>1422</x:v>
      </x:c>
      <x:c r="D380" s="22" t="str">
        <x:f>IF($C$4="London",Assumptions!D389,Assumptions!F389)</x:f>
        <x:v>0024</x:v>
      </x:c>
      <x:c r="M380" s="23"/>
      <x:c r="N380" s="24"/>
      <x:c r="O380" s="24"/>
      <x:c r="AB380" s="24"/>
      <x:c r="AC380" s="24"/>
      <x:c r="AD380" s="24"/>
      <x:c r="AE380" s="25"/>
      <x:c r="AG380" s="26"/>
      <x:c r="AH380" s="24"/>
      <x:c r="AI380" s="24"/>
      <x:c r="AJ380" s="24"/>
      <x:c r="AL380" s="24"/>
    </x:row>
    <x:row r="381" spans="2:38" x14ac:dyDescent="0.35">
      <x:c r="B381" s="27">
        <x:f t="shared" si="97"/>
        <x:v>44920</x:v>
      </x:c>
      <x:c r="C381" s="22" t="str">
        <x:f>IF($C$4="London",Assumptions!C390,Assumptions!E390)</x:f>
        <x:v>1423</x:v>
      </x:c>
      <x:c r="D381" s="22" t="str">
        <x:f>IF($C$4="London",Assumptions!D390,Assumptions!F390)</x:f>
        <x:v>0025</x:v>
      </x:c>
      <x:c r="M381" s="23"/>
      <x:c r="N381" s="24"/>
      <x:c r="O381" s="24"/>
      <x:c r="AB381" s="24"/>
      <x:c r="AC381" s="24"/>
      <x:c r="AD381" s="24"/>
      <x:c r="AE381" s="25"/>
      <x:c r="AG381" s="26"/>
      <x:c r="AH381" s="24"/>
      <x:c r="AI381" s="24"/>
      <x:c r="AJ381" s="24"/>
      <x:c r="AL381" s="24"/>
    </x:row>
    <x:row r="382" spans="2:38" x14ac:dyDescent="0.35">
      <x:c r="B382" s="27">
        <x:f t="shared" si="97"/>
        <x:v>44921</x:v>
      </x:c>
      <x:c r="C382" s="22" t="str">
        <x:f>IF($C$4="London",Assumptions!C391,Assumptions!E391)</x:f>
        <x:v>1423</x:v>
      </x:c>
      <x:c r="D382" s="22" t="str">
        <x:f>IF($C$4="London",Assumptions!D391,Assumptions!F391)</x:f>
        <x:v>0025</x:v>
      </x:c>
      <x:c r="M382" s="23"/>
      <x:c r="N382" s="24"/>
      <x:c r="O382" s="24"/>
      <x:c r="AB382" s="24"/>
      <x:c r="AC382" s="24"/>
      <x:c r="AD382" s="24"/>
      <x:c r="AE382" s="25"/>
      <x:c r="AG382" s="26"/>
      <x:c r="AH382" s="24"/>
      <x:c r="AI382" s="24"/>
      <x:c r="AJ382" s="24"/>
      <x:c r="AL382" s="24"/>
    </x:row>
    <x:row r="383" spans="2:38" x14ac:dyDescent="0.35">
      <x:c r="B383" s="27">
        <x:f t="shared" si="97"/>
        <x:v>44922</x:v>
      </x:c>
      <x:c r="C383" s="22" t="str">
        <x:f>IF($C$4="London",Assumptions!C392,Assumptions!E392)</x:f>
        <x:v>1424</x:v>
      </x:c>
      <x:c r="D383" s="22" t="str">
        <x:f>IF($C$4="London",Assumptions!D392,Assumptions!F392)</x:f>
        <x:v>0026</x:v>
      </x:c>
      <x:c r="M383" s="23"/>
      <x:c r="N383" s="24"/>
      <x:c r="O383" s="24"/>
      <x:c r="AB383" s="24"/>
      <x:c r="AC383" s="24"/>
      <x:c r="AD383" s="24"/>
      <x:c r="AE383" s="25"/>
      <x:c r="AG383" s="26"/>
      <x:c r="AH383" s="24"/>
      <x:c r="AI383" s="24"/>
      <x:c r="AJ383" s="24"/>
      <x:c r="AL383" s="24"/>
    </x:row>
    <x:row r="384" spans="2:38" x14ac:dyDescent="0.35">
      <x:c r="B384" s="27">
        <x:f t="shared" si="97"/>
        <x:v>44923</x:v>
      </x:c>
      <x:c r="C384" s="22" t="str">
        <x:f>IF($C$4="London",Assumptions!C393,Assumptions!E393)</x:f>
        <x:v>1424</x:v>
      </x:c>
      <x:c r="D384" s="22" t="str">
        <x:f>IF($C$4="London",Assumptions!D393,Assumptions!F393)</x:f>
        <x:v>0027</x:v>
      </x:c>
      <x:c r="M384" s="23"/>
      <x:c r="N384" s="24"/>
      <x:c r="O384" s="24"/>
      <x:c r="AB384" s="24"/>
      <x:c r="AC384" s="24"/>
      <x:c r="AD384" s="24"/>
      <x:c r="AE384" s="25"/>
      <x:c r="AG384" s="26"/>
      <x:c r="AH384" s="24"/>
      <x:c r="AI384" s="24"/>
      <x:c r="AJ384" s="24"/>
      <x:c r="AL384" s="24"/>
    </x:row>
    <x:row r="385" spans="2:38" x14ac:dyDescent="0.35">
      <x:c r="B385" s="27">
        <x:f t="shared" si="97"/>
        <x:v>44924</x:v>
      </x:c>
      <x:c r="C385" s="22" t="str">
        <x:f>IF($C$4="London",Assumptions!C394,Assumptions!E394)</x:f>
        <x:v>1424</x:v>
      </x:c>
      <x:c r="D385" s="22" t="str">
        <x:f>IF($C$4="London",Assumptions!D394,Assumptions!F394)</x:f>
        <x:v>0027</x:v>
      </x:c>
      <x:c r="M385" s="23"/>
      <x:c r="N385" s="24"/>
      <x:c r="O385" s="24"/>
      <x:c r="AB385" s="24"/>
      <x:c r="AC385" s="24"/>
      <x:c r="AD385" s="24"/>
      <x:c r="AE385" s="25"/>
      <x:c r="AG385" s="26"/>
      <x:c r="AH385" s="24"/>
      <x:c r="AI385" s="24"/>
      <x:c r="AJ385" s="24"/>
      <x:c r="AL385" s="24"/>
    </x:row>
    <x:row r="386" spans="2:38" x14ac:dyDescent="0.35">
      <x:c r="B386" s="27">
        <x:f t="shared" si="97"/>
        <x:v>44925</x:v>
      </x:c>
      <x:c r="C386" s="22" t="str">
        <x:f>IF($C$4="London",Assumptions!C395,Assumptions!E395)</x:f>
        <x:v>1425</x:v>
      </x:c>
      <x:c r="D386" s="22" t="str">
        <x:f>IF($C$4="London",Assumptions!D395,Assumptions!F395)</x:f>
        <x:v>0028</x:v>
      </x:c>
      <x:c r="M386" s="23"/>
      <x:c r="N386" s="24"/>
      <x:c r="O386" s="24"/>
      <x:c r="AB386" s="24"/>
      <x:c r="AC386" s="24"/>
      <x:c r="AD386" s="24"/>
      <x:c r="AE386" s="25"/>
      <x:c r="AG386" s="26"/>
      <x:c r="AH386" s="24"/>
      <x:c r="AI386" s="24"/>
      <x:c r="AJ386" s="24"/>
      <x:c r="AL386" s="24"/>
    </x:row>
    <x:row r="387" spans="2:38" x14ac:dyDescent="0.35">
      <x:c r="B387" s="27">
        <x:f t="shared" si="97"/>
        <x:v>44926</x:v>
      </x:c>
      <x:c r="C387" s="22" t="str">
        <x:f>IF($C$4="London",Assumptions!C396,Assumptions!E396)</x:f>
        <x:v>1425</x:v>
      </x:c>
      <x:c r="D387" s="22" t="str">
        <x:f>IF($C$4="London",Assumptions!D396,Assumptions!F396)</x:f>
        <x:v>0029</x:v>
      </x:c>
      <x:c r="M387" s="23"/>
      <x:c r="N387" s="24"/>
      <x:c r="O387" s="24"/>
      <x:c r="AB387" s="24"/>
      <x:c r="AC387" s="24"/>
      <x:c r="AD387" s="24"/>
      <x:c r="AE387" s="25"/>
      <x:c r="AG387" s="26"/>
      <x:c r="AH387" s="24"/>
      <x:c r="AI387" s="24"/>
      <x:c r="AJ387" s="24"/>
      <x:c r="AL387" s="24"/>
    </x:row>
    <x:row r="388" spans="2:38" x14ac:dyDescent="0.35">
      <x:c r="M388" s="23"/>
      <x:c r="N388" s="24"/>
      <x:c r="O388" s="24"/>
      <x:c r="AB388" s="24"/>
      <x:c r="AC388" s="24"/>
      <x:c r="AD388" s="24"/>
      <x:c r="AE388" s="25"/>
      <x:c r="AG388" s="26"/>
      <x:c r="AH388" s="24"/>
      <x:c r="AI388" s="24"/>
      <x:c r="AJ388" s="24"/>
      <x:c r="AL388" s="24"/>
    </x:row>
    <x:row r="389" spans="2:38" x14ac:dyDescent="0.35">
      <x:c r="M389" s="23"/>
      <x:c r="N389" s="24"/>
      <x:c r="O389" s="24"/>
      <x:c r="AB389" s="24"/>
      <x:c r="AC389" s="24"/>
      <x:c r="AD389" s="24"/>
      <x:c r="AE389" s="25"/>
      <x:c r="AG389" s="26"/>
      <x:c r="AH389" s="24"/>
      <x:c r="AI389" s="24"/>
      <x:c r="AJ389" s="24"/>
      <x:c r="AL389" s="24"/>
    </x:row>
    <x:row r="390" spans="2:38" x14ac:dyDescent="0.35">
      <x:c r="M390" s="23"/>
      <x:c r="N390" s="24"/>
      <x:c r="O390" s="24"/>
      <x:c r="AB390" s="24"/>
      <x:c r="AC390" s="24"/>
      <x:c r="AD390" s="24"/>
      <x:c r="AE390" s="25"/>
      <x:c r="AG390" s="26"/>
      <x:c r="AH390" s="24"/>
      <x:c r="AI390" s="24"/>
      <x:c r="AJ390" s="24"/>
      <x:c r="AL390" s="24"/>
    </x:row>
    <x:row r="391" spans="2:38" x14ac:dyDescent="0.35">
      <x:c r="M391" s="23"/>
      <x:c r="N391" s="24"/>
      <x:c r="O391" s="24"/>
      <x:c r="AB391" s="24"/>
      <x:c r="AC391" s="24"/>
      <x:c r="AD391" s="24"/>
      <x:c r="AE391" s="25"/>
      <x:c r="AG391" s="26"/>
      <x:c r="AH391" s="24"/>
      <x:c r="AI391" s="24"/>
      <x:c r="AJ391" s="24"/>
      <x:c r="AL391" s="24"/>
    </x:row>
    <x:row r="392" spans="2:38" x14ac:dyDescent="0.35">
      <x:c r="M392" s="23"/>
      <x:c r="N392" s="24"/>
      <x:c r="O392" s="24"/>
      <x:c r="AB392" s="24"/>
      <x:c r="AC392" s="24"/>
      <x:c r="AD392" s="24"/>
      <x:c r="AE392" s="25"/>
      <x:c r="AG392" s="26"/>
      <x:c r="AH392" s="24"/>
      <x:c r="AI392" s="24"/>
      <x:c r="AJ392" s="24"/>
      <x:c r="AL392" s="24"/>
    </x:row>
    <x:row r="393" spans="2:38" x14ac:dyDescent="0.35">
      <x:c r="M393" s="23"/>
      <x:c r="N393" s="24"/>
      <x:c r="O393" s="24"/>
      <x:c r="AB393" s="24"/>
      <x:c r="AC393" s="24"/>
      <x:c r="AD393" s="24"/>
      <x:c r="AE393" s="25"/>
      <x:c r="AG393" s="26"/>
      <x:c r="AH393" s="24"/>
      <x:c r="AI393" s="24"/>
      <x:c r="AJ393" s="24"/>
      <x:c r="AL393" s="24"/>
    </x:row>
    <x:row r="394" spans="2:38" x14ac:dyDescent="0.35">
      <x:c r="M394" s="23"/>
      <x:c r="N394" s="24"/>
      <x:c r="O394" s="24"/>
      <x:c r="AB394" s="24"/>
      <x:c r="AC394" s="24"/>
      <x:c r="AD394" s="24"/>
      <x:c r="AE394" s="25"/>
      <x:c r="AG394" s="26"/>
      <x:c r="AH394" s="24"/>
      <x:c r="AI394" s="24"/>
      <x:c r="AJ394" s="24"/>
      <x:c r="AL394" s="24"/>
    </x:row>
    <x:row r="395" spans="2:38" x14ac:dyDescent="0.35">
      <x:c r="M395" s="23"/>
      <x:c r="N395" s="24"/>
      <x:c r="O395" s="24"/>
      <x:c r="AB395" s="24"/>
      <x:c r="AC395" s="24"/>
      <x:c r="AD395" s="24"/>
      <x:c r="AE395" s="25"/>
      <x:c r="AG395" s="26"/>
      <x:c r="AH395" s="24"/>
      <x:c r="AI395" s="24"/>
      <x:c r="AJ395" s="24"/>
      <x:c r="AL395" s="24"/>
    </x:row>
    <x:row r="396" spans="2:38" x14ac:dyDescent="0.35">
      <x:c r="M396" s="23"/>
      <x:c r="N396" s="24"/>
      <x:c r="O396" s="24"/>
      <x:c r="AB396" s="24"/>
      <x:c r="AC396" s="24"/>
      <x:c r="AD396" s="24"/>
      <x:c r="AE396" s="25"/>
      <x:c r="AG396" s="26"/>
      <x:c r="AH396" s="24"/>
      <x:c r="AI396" s="24"/>
      <x:c r="AJ396" s="24"/>
      <x:c r="AL396" s="24"/>
    </x:row>
    <x:row r="397" spans="2:38" x14ac:dyDescent="0.35">
      <x:c r="M397" s="23"/>
      <x:c r="N397" s="24"/>
      <x:c r="O397" s="24"/>
      <x:c r="AB397" s="24"/>
      <x:c r="AC397" s="24"/>
      <x:c r="AD397" s="24"/>
      <x:c r="AE397" s="25"/>
      <x:c r="AG397" s="26"/>
      <x:c r="AH397" s="24"/>
      <x:c r="AI397" s="24"/>
      <x:c r="AJ397" s="24"/>
      <x:c r="AL397" s="24"/>
    </x:row>
    <x:row r="398" spans="2:38" x14ac:dyDescent="0.35">
      <x:c r="M398" s="23"/>
      <x:c r="N398" s="24"/>
      <x:c r="O398" s="24"/>
      <x:c r="AB398" s="24"/>
      <x:c r="AC398" s="24"/>
      <x:c r="AD398" s="24"/>
      <x:c r="AE398" s="25"/>
      <x:c r="AG398" s="26"/>
      <x:c r="AH398" s="24"/>
      <x:c r="AI398" s="24"/>
      <x:c r="AJ398" s="24"/>
      <x:c r="AL398" s="24"/>
    </x:row>
    <x:row r="399" spans="2:38" x14ac:dyDescent="0.35">
      <x:c r="M399" s="23"/>
      <x:c r="N399" s="24"/>
      <x:c r="O399" s="24"/>
      <x:c r="AB399" s="24"/>
      <x:c r="AC399" s="24"/>
      <x:c r="AD399" s="24"/>
      <x:c r="AE399" s="25"/>
      <x:c r="AG399" s="26"/>
      <x:c r="AH399" s="24"/>
      <x:c r="AI399" s="24"/>
      <x:c r="AJ399" s="24"/>
      <x:c r="AL399" s="24"/>
    </x:row>
    <x:row r="400" spans="2:38" x14ac:dyDescent="0.35">
      <x:c r="M400" s="23"/>
      <x:c r="N400" s="24"/>
      <x:c r="O400" s="24"/>
      <x:c r="AB400" s="24"/>
      <x:c r="AC400" s="24"/>
      <x:c r="AD400" s="24"/>
      <x:c r="AE400" s="25"/>
      <x:c r="AG400" s="26"/>
      <x:c r="AH400" s="24"/>
      <x:c r="AI400" s="24"/>
      <x:c r="AJ400" s="24"/>
      <x:c r="AL400" s="24"/>
    </x:row>
    <x:row r="401" spans="13:38" x14ac:dyDescent="0.35">
      <x:c r="M401" s="23"/>
      <x:c r="N401" s="24"/>
      <x:c r="O401" s="24"/>
      <x:c r="AB401" s="24"/>
      <x:c r="AC401" s="24"/>
      <x:c r="AD401" s="24"/>
      <x:c r="AE401" s="25"/>
      <x:c r="AG401" s="26"/>
      <x:c r="AH401" s="24"/>
      <x:c r="AI401" s="24"/>
      <x:c r="AJ401" s="24"/>
      <x:c r="AL401" s="24"/>
    </x:row>
    <x:row r="402" spans="13:38" x14ac:dyDescent="0.35">
      <x:c r="M402" s="23"/>
      <x:c r="N402" s="24"/>
      <x:c r="O402" s="24"/>
      <x:c r="AB402" s="24"/>
      <x:c r="AC402" s="24"/>
      <x:c r="AD402" s="24"/>
      <x:c r="AE402" s="25"/>
      <x:c r="AG402" s="26"/>
      <x:c r="AH402" s="24"/>
      <x:c r="AI402" s="24"/>
      <x:c r="AJ402" s="24"/>
      <x:c r="AL402" s="24"/>
    </x:row>
    <x:row r="403" spans="13:38" x14ac:dyDescent="0.35">
      <x:c r="M403" s="23"/>
      <x:c r="N403" s="24"/>
      <x:c r="O403" s="24"/>
      <x:c r="AB403" s="24"/>
      <x:c r="AC403" s="24"/>
      <x:c r="AD403" s="24"/>
      <x:c r="AE403" s="25"/>
      <x:c r="AG403" s="26"/>
      <x:c r="AH403" s="24"/>
      <x:c r="AI403" s="24"/>
      <x:c r="AJ403" s="24"/>
      <x:c r="AL403" s="24"/>
    </x:row>
    <x:row r="404" spans="13:38" x14ac:dyDescent="0.35">
      <x:c r="M404" s="23"/>
      <x:c r="N404" s="24"/>
      <x:c r="O404" s="24"/>
      <x:c r="AB404" s="24"/>
      <x:c r="AC404" s="24"/>
      <x:c r="AD404" s="24"/>
      <x:c r="AE404" s="25"/>
      <x:c r="AG404" s="26"/>
      <x:c r="AH404" s="24"/>
      <x:c r="AI404" s="24"/>
      <x:c r="AJ404" s="24"/>
      <x:c r="AL404" s="24"/>
    </x:row>
    <x:row r="405" spans="13:38" x14ac:dyDescent="0.35">
      <x:c r="M405" s="23"/>
      <x:c r="N405" s="24"/>
      <x:c r="O405" s="24"/>
      <x:c r="AB405" s="24"/>
      <x:c r="AC405" s="24"/>
      <x:c r="AD405" s="24"/>
      <x:c r="AE405" s="25"/>
      <x:c r="AG405" s="26"/>
      <x:c r="AH405" s="24"/>
      <x:c r="AI405" s="24"/>
      <x:c r="AJ405" s="24"/>
      <x:c r="AL405" s="24"/>
    </x:row>
    <x:row r="406" spans="13:38" x14ac:dyDescent="0.35">
      <x:c r="M406" s="23"/>
      <x:c r="N406" s="24"/>
      <x:c r="O406" s="24"/>
      <x:c r="AB406" s="24"/>
      <x:c r="AC406" s="24"/>
      <x:c r="AD406" s="24"/>
      <x:c r="AE406" s="25"/>
      <x:c r="AG406" s="26"/>
      <x:c r="AH406" s="24"/>
      <x:c r="AI406" s="24"/>
      <x:c r="AJ406" s="24"/>
      <x:c r="AL406" s="24"/>
    </x:row>
    <x:row r="407" spans="13:38" x14ac:dyDescent="0.35">
      <x:c r="M407" s="23"/>
      <x:c r="N407" s="24"/>
      <x:c r="O407" s="24"/>
      <x:c r="AB407" s="24"/>
      <x:c r="AC407" s="24"/>
      <x:c r="AD407" s="24"/>
      <x:c r="AE407" s="25"/>
      <x:c r="AG407" s="26"/>
      <x:c r="AH407" s="24"/>
      <x:c r="AI407" s="24"/>
      <x:c r="AJ407" s="24"/>
      <x:c r="AL407" s="24"/>
    </x:row>
    <x:row r="408" spans="13:38" x14ac:dyDescent="0.35">
      <x:c r="M408" s="23"/>
      <x:c r="N408" s="24"/>
      <x:c r="O408" s="24"/>
      <x:c r="AB408" s="24"/>
      <x:c r="AC408" s="24"/>
      <x:c r="AD408" s="24"/>
      <x:c r="AE408" s="25"/>
      <x:c r="AG408" s="26"/>
      <x:c r="AH408" s="24"/>
      <x:c r="AI408" s="24"/>
      <x:c r="AJ408" s="24"/>
      <x:c r="AL408" s="24"/>
    </x:row>
    <x:row r="409" spans="13:38" x14ac:dyDescent="0.35">
      <x:c r="M409" s="23"/>
      <x:c r="N409" s="24"/>
      <x:c r="O409" s="24"/>
      <x:c r="AB409" s="24"/>
      <x:c r="AC409" s="24"/>
      <x:c r="AD409" s="24"/>
      <x:c r="AE409" s="25"/>
      <x:c r="AG409" s="26"/>
      <x:c r="AH409" s="24"/>
      <x:c r="AI409" s="24"/>
      <x:c r="AJ409" s="24"/>
      <x:c r="AL409" s="24"/>
    </x:row>
    <x:row r="410" spans="13:38" x14ac:dyDescent="0.35">
      <x:c r="M410" s="23"/>
      <x:c r="N410" s="24"/>
      <x:c r="O410" s="24"/>
      <x:c r="AB410" s="24"/>
      <x:c r="AC410" s="24"/>
      <x:c r="AD410" s="24"/>
      <x:c r="AE410" s="25"/>
      <x:c r="AG410" s="26"/>
      <x:c r="AH410" s="24"/>
      <x:c r="AI410" s="24"/>
      <x:c r="AJ410" s="24"/>
      <x:c r="AL410" s="24"/>
    </x:row>
    <x:row r="411" spans="13:38" x14ac:dyDescent="0.35">
      <x:c r="M411" s="23"/>
      <x:c r="N411" s="24"/>
      <x:c r="O411" s="24"/>
      <x:c r="AB411" s="24"/>
      <x:c r="AC411" s="24"/>
      <x:c r="AD411" s="24"/>
      <x:c r="AE411" s="25"/>
      <x:c r="AG411" s="26"/>
      <x:c r="AH411" s="24"/>
      <x:c r="AI411" s="24"/>
      <x:c r="AJ411" s="24"/>
      <x:c r="AL411" s="24"/>
    </x:row>
    <x:row r="412" spans="13:38" x14ac:dyDescent="0.35">
      <x:c r="M412" s="23"/>
      <x:c r="N412" s="24"/>
      <x:c r="O412" s="24"/>
      <x:c r="AB412" s="24"/>
      <x:c r="AC412" s="24"/>
      <x:c r="AD412" s="24"/>
      <x:c r="AE412" s="25"/>
      <x:c r="AG412" s="26"/>
      <x:c r="AH412" s="24"/>
      <x:c r="AI412" s="24"/>
      <x:c r="AJ412" s="24"/>
      <x:c r="AL412" s="24"/>
    </x:row>
    <x:row r="1000">
      <x:c r="XX1000" s="95" t="n">
        <x:v>125713</x:v>
      </x:c>
    </x:row>
  </x:sheetData>
  <x:pageMargins left="0.7" right="0.7" top="0.75" bottom="0.75" header="0.3" footer="0.3"/>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1DFD5D4-0BFC-4EC6-ABB8-195652ACAFB0}" mc:Ignorable="x14ac xr xr2 xr3">
  <x:sheetPr codeName="Sheet8"/>
  <x:dimension ref="B2:XFC412"/>
  <x:sheetViews>
    <x:sheetView zoomScaleNormal="100" workbookViewId="0">
      <x:selection activeCell="A10" sqref="A10"/>
    </x:sheetView>
  </x:sheetViews>
  <x:sheetFormatPr defaultColWidth="8.796875" defaultRowHeight="15.5" x14ac:dyDescent="0.35"/>
  <x:cols>
    <x:col min="1" max="1" width="8.796875" style="8"/>
    <x:col min="2" max="2" width="10.69921875" style="8" bestFit="1" customWidth="1"/>
    <x:col min="3" max="3" width="9.1484375" style="8" bestFit="1" customWidth="1"/>
    <x:col min="4" max="6" width="8.796875" style="8"/>
    <x:col min="7" max="7" width="9.1484375" style="8" bestFit="1" customWidth="1"/>
    <x:col min="8" max="8" width="12.6484375" style="8" customWidth="1"/>
    <x:col min="9" max="11" width="8.796875" style="8"/>
    <x:col min="12" max="12" width="13.69921875" style="8" customWidth="1"/>
    <x:col min="13" max="13" width="10.6484375" style="8" bestFit="1" customWidth="1"/>
    <x:col min="14" max="22" width="8.796875" style="8"/>
    <x:col min="23" max="23" width="12.69921875" style="8" bestFit="1" customWidth="1"/>
    <x:col min="24" max="24" width="12.3984375" style="8" bestFit="1" customWidth="1"/>
    <x:col min="25" max="25" width="14.69921875" style="8" bestFit="1" customWidth="1"/>
    <x:col min="26" max="28" width="8.796875" style="8"/>
    <x:col min="29" max="29" width="19.796875" style="8" bestFit="1" customWidth="1"/>
    <x:col min="30" max="30" width="10.3984375" style="8" bestFit="1" customWidth="1"/>
    <x:col min="31" max="37" width="8.796875" style="8"/>
    <x:col min="38" max="38" width="10.796875" style="8" customWidth="1"/>
    <x:col min="39" max="16384" width="8.796875" style="8"/>
  </x:cols>
  <x:sheetData>
    <x:row r="2" spans="2:16383" x14ac:dyDescent="0.35">
      <x:c r="B2" s="8" t="s">
        <x:v>367</x:v>
      </x:c>
      <x:c r="C2" s="35">
        <x:v>44621</x:v>
      </x:c>
    </x:row>
    <x:row r="3" spans="2:16383" x14ac:dyDescent="0.35">
      <x:c r="B3" s="9" t="s">
        <x:v>364</x:v>
      </x:c>
      <x:c r="C3" s="36" t="s">
        <x:v>327</x:v>
      </x:c>
      <x:c r="I3" s="10" t="s">
        <x:v>362</x:v>
      </x:c>
      <x:c r="J3" s="11"/>
      <x:c r="K3" s="12" t="s">
        <x:v>361</x:v>
      </x:c>
    </x:row>
    <x:row r="4" spans="2:16383" x14ac:dyDescent="0.35">
      <x:c r="B4" s="9" t="s">
        <x:v>365</x:v>
      </x:c>
      <x:c r="C4" s="36" t="s">
        <x:v>351</x:v>
      </x:c>
      <x:c r="I4" s="34">
        <x:v>0.2</x:v>
      </x:c>
      <x:c r="J4" s="3"/>
      <x:c r="K4" s="13">
        <x:v>0.5</x:v>
      </x:c>
      <x:c r="R4" s="62">
        <x:f>IF(F22=O18,AE114,"Change Input")</x:f>
        <x:v>47.441376999999989</x:v>
      </x:c>
    </x:row>
    <x:row r="5" spans="2:16383" x14ac:dyDescent="0.35">
      <x:c r="B5" s="9"/>
      <x:c r="C5" s="9"/>
      <x:c r="I5" s="34">
        <x:v>0.5</x:v>
      </x:c>
      <x:c r="J5" s="3"/>
      <x:c r="K5" s="13">
        <x:v>0.8</x:v>
      </x:c>
      <x:c r="Q5" s="15" t="s">
        <x:v>324</x:v>
      </x:c>
      <x:c r="R5" s="62">
        <x:f t="dataTable" ref="R5:R9" dt2D="0" dtr="0" r1="C3"/>
        <x:v>11.585459799999999</x:v>
      </x:c>
    </x:row>
    <x:row r="6" spans="2:16383" x14ac:dyDescent="0.35">
      <x:c r="B6" s="1"/>
      <x:c r="C6" s="12" t="s">
        <x:v>2</x:v>
      </x:c>
      <x:c r="D6" s="12" t="s">
        <x:v>318</x:v>
      </x:c>
      <x:c r="E6" s="12" t="s">
        <x:v>360</x:v>
      </x:c>
      <x:c r="F6" s="12" t="s">
        <x:v>316</x:v>
      </x:c>
      <x:c r="G6" s="12" t="s">
        <x:v>3</x:v>
      </x:c>
      <x:c r="I6" s="34">
        <x:v>0.9</x:v>
      </x:c>
      <x:c r="J6" s="3"/>
      <x:c r="K6" s="13">
        <x:v>1</x:v>
      </x:c>
      <x:c r="Q6" s="15" t="s">
        <x:v>325</x:v>
      </x:c>
      <x:c r="R6" s="62">
        <x:v>40.077619404043354</x:v>
      </x:c>
    </x:row>
    <x:row r="7" spans="2:16383" x14ac:dyDescent="0.35">
      <x:c r="B7" s="11" t="s">
        <x:v>333</x:v>
      </x:c>
      <x:c r="C7" s="14" t="s">
        <x:v>332</x:v>
      </x:c>
      <x:c r="D7" s="14" t="s">
        <x:v>358</x:v>
      </x:c>
      <x:c r="E7" s="14" t="s">
        <x:v>358</x:v>
      </x:c>
      <x:c r="F7" s="14" t="s">
        <x:v>359</x:v>
      </x:c>
      <x:c r="G7" s="14" t="s">
        <x:v>366</x:v>
      </x:c>
      <x:c r="I7" s="34">
        <x:v>1</x:v>
      </x:c>
      <x:c r="J7" s="3"/>
      <x:c r="K7" s="13">
        <x:v>0.5</x:v>
      </x:c>
      <x:c r="Q7" s="15" t="s">
        <x:v>326</x:v>
      </x:c>
      <x:c r="R7" s="62">
        <x:v>39.991379200000011</x:v>
      </x:c>
    </x:row>
    <x:row r="8" spans="2:16383" x14ac:dyDescent="0.35">
      <x:c r="B8" s="15" t="str" cm="1">
        <x:f t="array" ref="B8:G8">_xlfn.XLOOKUP($C$3,Assumptions!$F$7:$F$11,Assumptions!$F$7:$K$11)</x:f>
        <x:v>Weed</x:v>
      </x:c>
      <x:c r="C8" s="13">
        <x:v>0.25</x:v>
      </x:c>
      <x:c r="D8" s="16">
        <x:v>24</x:v>
      </x:c>
      <x:c r="E8" s="16">
        <x:v>0</x:v>
      </x:c>
      <x:c r="F8" s="16">
        <x:v>65</x:v>
      </x:c>
      <x:c r="G8" s="17">
        <x:v>0.1</x:v>
      </x:c>
      <x:c r="I8" s="34">
        <x:v>10</x:v>
      </x:c>
      <x:c r="J8" s="3"/>
      <x:c r="K8" s="13">
        <x:v>0.25</x:v>
      </x:c>
      <x:c r="Q8" s="15" t="s">
        <x:v>327</x:v>
      </x:c>
      <x:c r="R8" s="62">
        <x:v>47.441376999999989</x:v>
      </x:c>
    </x:row>
    <x:row r="9" spans="2:16383" x14ac:dyDescent="0.35">
      <x:c r="B9" s="15"/>
      <x:c r="C9" s="15"/>
      <x:c r="D9" s="15"/>
      <x:c r="E9" s="15"/>
      <x:c r="F9" s="15"/>
      <x:c r="G9" s="15"/>
      <x:c r="H9" s="15"/>
      <x:c r="I9" s="15"/>
      <x:c r="J9" s="15"/>
      <x:c r="K9" s="15"/>
      <x:c r="L9" s="15"/>
      <x:c r="M9" s="15"/>
      <x:c r="N9" s="15"/>
      <x:c r="O9" s="15"/>
      <x:c r="P9" s="15"/>
      <x:c r="Q9" s="15" t="s">
        <x:v>334</x:v>
      </x:c>
      <x:c r="R9" s="63">
        <x:v>54.230409380000026</x:v>
      </x:c>
      <x:c r="S9" s="15"/>
      <x:c r="T9" s="15"/>
      <x:c r="U9" s="15"/>
      <x:c r="V9" s="15"/>
      <x:c r="W9" s="15"/>
      <x:c r="X9" s="15"/>
      <x:c r="Y9" s="15"/>
      <x:c r="Z9" s="15"/>
      <x:c r="AA9" s="15"/>
      <x:c r="AB9" s="15"/>
      <x:c r="AC9" s="15"/>
      <x:c r="AD9" s="15"/>
      <x:c r="AE9" s="15"/>
      <x:c r="AF9" s="15"/>
      <x:c r="AG9" s="15"/>
      <x:c r="AH9" s="15"/>
      <x:c r="AI9" s="15"/>
      <x:c r="AJ9" s="15"/>
      <x:c r="AK9" s="15"/>
      <x:c r="AL9" s="15"/>
      <x:c r="AM9" s="15"/>
      <x:c r="AN9" s="15"/>
      <x:c r="AO9" s="15"/>
      <x:c r="AP9" s="15"/>
      <x:c r="AQ9" s="15"/>
      <x:c r="AR9" s="15"/>
      <x:c r="AS9" s="15"/>
      <x:c r="AT9" s="15"/>
      <x:c r="AU9" s="15"/>
      <x:c r="AV9" s="15"/>
      <x:c r="AW9" s="15"/>
      <x:c r="AX9" s="15"/>
      <x:c r="AY9" s="15"/>
      <x:c r="AZ9" s="15"/>
      <x:c r="BA9" s="15"/>
      <x:c r="BB9" s="15"/>
      <x:c r="BC9" s="15"/>
      <x:c r="BD9" s="15"/>
      <x:c r="BE9" s="15"/>
      <x:c r="BF9" s="15"/>
      <x:c r="BG9" s="15"/>
      <x:c r="BH9" s="15"/>
      <x:c r="BI9" s="15"/>
      <x:c r="BJ9" s="15"/>
      <x:c r="BK9" s="15"/>
      <x:c r="BL9" s="15"/>
      <x:c r="BM9" s="15"/>
      <x:c r="BN9" s="15"/>
      <x:c r="BO9" s="15"/>
      <x:c r="BP9" s="15"/>
      <x:c r="BQ9" s="15"/>
      <x:c r="BR9" s="15"/>
      <x:c r="BS9" s="15"/>
      <x:c r="BT9" s="15"/>
      <x:c r="BU9" s="15"/>
      <x:c r="BV9" s="15"/>
      <x:c r="BW9" s="15"/>
      <x:c r="BX9" s="15"/>
      <x:c r="BY9" s="15"/>
      <x:c r="BZ9" s="15"/>
      <x:c r="CA9" s="15"/>
      <x:c r="CB9" s="15"/>
      <x:c r="CC9" s="15"/>
      <x:c r="CD9" s="15"/>
      <x:c r="CE9" s="15"/>
      <x:c r="CF9" s="15"/>
      <x:c r="CG9" s="15"/>
      <x:c r="CH9" s="15"/>
      <x:c r="CI9" s="15"/>
      <x:c r="CJ9" s="15"/>
      <x:c r="CK9" s="15"/>
      <x:c r="CL9" s="15"/>
      <x:c r="CM9" s="15"/>
      <x:c r="CN9" s="15"/>
      <x:c r="CO9" s="15"/>
      <x:c r="CP9" s="15"/>
      <x:c r="CQ9" s="15"/>
      <x:c r="CR9" s="15"/>
      <x:c r="CS9" s="15"/>
      <x:c r="CT9" s="15"/>
      <x:c r="CU9" s="15"/>
      <x:c r="CV9" s="15"/>
      <x:c r="CW9" s="15"/>
      <x:c r="CX9" s="15"/>
      <x:c r="CY9" s="15"/>
      <x:c r="CZ9" s="15"/>
      <x:c r="DA9" s="15"/>
      <x:c r="DB9" s="15"/>
      <x:c r="DC9" s="15"/>
      <x:c r="DD9" s="15"/>
      <x:c r="DE9" s="15"/>
      <x:c r="DF9" s="15"/>
      <x:c r="DG9" s="15"/>
      <x:c r="DH9" s="15"/>
      <x:c r="DI9" s="15"/>
      <x:c r="DJ9" s="15"/>
      <x:c r="DK9" s="15"/>
      <x:c r="DL9" s="15"/>
      <x:c r="DM9" s="15"/>
      <x:c r="DN9" s="15"/>
      <x:c r="DO9" s="15"/>
      <x:c r="DP9" s="15"/>
      <x:c r="DQ9" s="15"/>
      <x:c r="DR9" s="15"/>
      <x:c r="DS9" s="15"/>
      <x:c r="DT9" s="15"/>
      <x:c r="DU9" s="15"/>
      <x:c r="DV9" s="15"/>
      <x:c r="DW9" s="15"/>
      <x:c r="DX9" s="15"/>
      <x:c r="DY9" s="15"/>
      <x:c r="DZ9" s="15"/>
      <x:c r="EA9" s="15"/>
      <x:c r="EB9" s="15"/>
      <x:c r="EC9" s="15"/>
      <x:c r="ED9" s="15"/>
      <x:c r="EE9" s="15"/>
      <x:c r="EF9" s="15"/>
      <x:c r="EG9" s="15"/>
      <x:c r="EH9" s="15"/>
      <x:c r="EI9" s="15"/>
      <x:c r="EJ9" s="15"/>
      <x:c r="EK9" s="15"/>
      <x:c r="EL9" s="15"/>
      <x:c r="EM9" s="15"/>
      <x:c r="EN9" s="15"/>
      <x:c r="EO9" s="15"/>
      <x:c r="EP9" s="15"/>
      <x:c r="EQ9" s="15"/>
      <x:c r="ER9" s="15"/>
      <x:c r="ES9" s="15"/>
      <x:c r="ET9" s="15"/>
      <x:c r="EU9" s="15"/>
      <x:c r="EV9" s="15"/>
      <x:c r="EW9" s="15"/>
      <x:c r="EX9" s="15"/>
      <x:c r="EY9" s="15"/>
      <x:c r="EZ9" s="15"/>
      <x:c r="FA9" s="15"/>
      <x:c r="FB9" s="15"/>
      <x:c r="FC9" s="15"/>
      <x:c r="FD9" s="15"/>
      <x:c r="FE9" s="15"/>
      <x:c r="FF9" s="15"/>
      <x:c r="FG9" s="15"/>
      <x:c r="FH9" s="15"/>
      <x:c r="FI9" s="15"/>
      <x:c r="FJ9" s="15"/>
      <x:c r="FK9" s="15"/>
      <x:c r="FL9" s="15"/>
      <x:c r="FM9" s="15"/>
      <x:c r="FN9" s="15"/>
      <x:c r="FO9" s="15"/>
      <x:c r="FP9" s="15"/>
      <x:c r="FQ9" s="15"/>
      <x:c r="FR9" s="15"/>
      <x:c r="FS9" s="15"/>
      <x:c r="FT9" s="15"/>
      <x:c r="FU9" s="15"/>
      <x:c r="FV9" s="15"/>
      <x:c r="FW9" s="15"/>
      <x:c r="FX9" s="15"/>
      <x:c r="FY9" s="15"/>
      <x:c r="FZ9" s="15"/>
      <x:c r="GA9" s="15"/>
      <x:c r="GB9" s="15"/>
      <x:c r="GC9" s="15"/>
      <x:c r="GD9" s="15"/>
      <x:c r="GE9" s="15"/>
      <x:c r="GF9" s="15"/>
      <x:c r="GG9" s="15"/>
      <x:c r="GH9" s="15"/>
      <x:c r="GI9" s="15"/>
      <x:c r="GJ9" s="15"/>
      <x:c r="GK9" s="15"/>
      <x:c r="GL9" s="15"/>
      <x:c r="GM9" s="15"/>
      <x:c r="GN9" s="15"/>
      <x:c r="GO9" s="15"/>
      <x:c r="GP9" s="15"/>
      <x:c r="GQ9" s="15"/>
      <x:c r="GR9" s="15"/>
      <x:c r="GS9" s="15"/>
      <x:c r="GT9" s="15"/>
      <x:c r="GU9" s="15"/>
      <x:c r="GV9" s="15"/>
      <x:c r="GW9" s="15"/>
      <x:c r="GX9" s="15"/>
      <x:c r="GY9" s="15"/>
      <x:c r="GZ9" s="15"/>
      <x:c r="HA9" s="15"/>
      <x:c r="HB9" s="15"/>
      <x:c r="HC9" s="15"/>
      <x:c r="HD9" s="15"/>
      <x:c r="HE9" s="15"/>
      <x:c r="HF9" s="15"/>
      <x:c r="HG9" s="15"/>
      <x:c r="HH9" s="15"/>
      <x:c r="HI9" s="15"/>
      <x:c r="HJ9" s="15"/>
      <x:c r="HK9" s="15"/>
      <x:c r="HL9" s="15"/>
      <x:c r="HM9" s="15"/>
      <x:c r="HN9" s="15"/>
      <x:c r="HO9" s="15"/>
      <x:c r="HP9" s="15"/>
      <x:c r="HQ9" s="15"/>
      <x:c r="HR9" s="15"/>
      <x:c r="HS9" s="15"/>
      <x:c r="HT9" s="15"/>
      <x:c r="HU9" s="15"/>
      <x:c r="HV9" s="15"/>
      <x:c r="HW9" s="15"/>
      <x:c r="HX9" s="15"/>
      <x:c r="HY9" s="15"/>
      <x:c r="HZ9" s="15"/>
      <x:c r="IA9" s="15"/>
      <x:c r="IB9" s="15"/>
      <x:c r="IC9" s="15"/>
      <x:c r="ID9" s="15"/>
      <x:c r="IE9" s="15"/>
      <x:c r="IF9" s="15"/>
      <x:c r="IG9" s="15"/>
      <x:c r="IH9" s="15"/>
      <x:c r="II9" s="15"/>
      <x:c r="IJ9" s="15"/>
      <x:c r="IK9" s="15"/>
      <x:c r="IL9" s="15"/>
      <x:c r="IM9" s="15"/>
      <x:c r="IN9" s="15"/>
      <x:c r="IO9" s="15"/>
      <x:c r="IP9" s="15"/>
      <x:c r="IQ9" s="15"/>
      <x:c r="IR9" s="15"/>
      <x:c r="IS9" s="15"/>
      <x:c r="IT9" s="15"/>
      <x:c r="IU9" s="15"/>
      <x:c r="IV9" s="15"/>
      <x:c r="IW9" s="15"/>
      <x:c r="IX9" s="15"/>
      <x:c r="IY9" s="15"/>
      <x:c r="IZ9" s="15"/>
      <x:c r="JA9" s="15"/>
      <x:c r="JB9" s="15"/>
      <x:c r="JC9" s="15"/>
      <x:c r="JD9" s="15"/>
      <x:c r="JE9" s="15"/>
      <x:c r="JF9" s="15"/>
      <x:c r="JG9" s="15"/>
      <x:c r="JH9" s="15"/>
      <x:c r="JI9" s="15"/>
      <x:c r="JJ9" s="15"/>
      <x:c r="JK9" s="15"/>
      <x:c r="JL9" s="15"/>
      <x:c r="JM9" s="15"/>
      <x:c r="JN9" s="15"/>
      <x:c r="JO9" s="15"/>
      <x:c r="JP9" s="15"/>
      <x:c r="JQ9" s="15"/>
      <x:c r="JR9" s="15"/>
      <x:c r="JS9" s="15"/>
      <x:c r="JT9" s="15"/>
      <x:c r="JU9" s="15"/>
      <x:c r="JV9" s="15"/>
      <x:c r="JW9" s="15"/>
      <x:c r="JX9" s="15"/>
      <x:c r="JY9" s="15"/>
      <x:c r="JZ9" s="15"/>
      <x:c r="KA9" s="15"/>
      <x:c r="KB9" s="15"/>
      <x:c r="KC9" s="15"/>
      <x:c r="KD9" s="15"/>
      <x:c r="KE9" s="15"/>
      <x:c r="KF9" s="15"/>
      <x:c r="KG9" s="15"/>
      <x:c r="KH9" s="15"/>
      <x:c r="KI9" s="15"/>
      <x:c r="KJ9" s="15"/>
      <x:c r="KK9" s="15"/>
      <x:c r="KL9" s="15"/>
      <x:c r="KM9" s="15"/>
      <x:c r="KN9" s="15"/>
      <x:c r="KO9" s="15"/>
      <x:c r="KP9" s="15"/>
      <x:c r="KQ9" s="15"/>
      <x:c r="KR9" s="15"/>
      <x:c r="KS9" s="15"/>
      <x:c r="KT9" s="15"/>
      <x:c r="KU9" s="15"/>
      <x:c r="KV9" s="15"/>
      <x:c r="KW9" s="15"/>
      <x:c r="KX9" s="15"/>
      <x:c r="KY9" s="15"/>
      <x:c r="KZ9" s="15"/>
      <x:c r="LA9" s="15"/>
      <x:c r="LB9" s="15"/>
      <x:c r="LC9" s="15"/>
      <x:c r="LD9" s="15"/>
      <x:c r="LE9" s="15"/>
      <x:c r="LF9" s="15"/>
      <x:c r="LG9" s="15"/>
      <x:c r="LH9" s="15"/>
      <x:c r="LI9" s="15"/>
      <x:c r="LJ9" s="15"/>
      <x:c r="LK9" s="15"/>
      <x:c r="LL9" s="15"/>
      <x:c r="LM9" s="15"/>
      <x:c r="LN9" s="15"/>
      <x:c r="LO9" s="15"/>
      <x:c r="LP9" s="15"/>
      <x:c r="LQ9" s="15"/>
      <x:c r="LR9" s="15"/>
      <x:c r="LS9" s="15"/>
      <x:c r="LT9" s="15"/>
      <x:c r="LU9" s="15"/>
      <x:c r="LV9" s="15"/>
      <x:c r="LW9" s="15"/>
      <x:c r="LX9" s="15"/>
      <x:c r="LY9" s="15"/>
      <x:c r="LZ9" s="15"/>
      <x:c r="MA9" s="15"/>
      <x:c r="MB9" s="15"/>
      <x:c r="MC9" s="15"/>
      <x:c r="MD9" s="15"/>
      <x:c r="ME9" s="15"/>
      <x:c r="MF9" s="15"/>
      <x:c r="MG9" s="15"/>
      <x:c r="MH9" s="15"/>
      <x:c r="MI9" s="15"/>
      <x:c r="MJ9" s="15"/>
      <x:c r="MK9" s="15"/>
      <x:c r="ML9" s="15"/>
      <x:c r="MM9" s="15"/>
      <x:c r="MN9" s="15"/>
      <x:c r="MO9" s="15"/>
      <x:c r="MP9" s="15"/>
      <x:c r="MQ9" s="15"/>
      <x:c r="MR9" s="15"/>
      <x:c r="MS9" s="15"/>
      <x:c r="MT9" s="15"/>
      <x:c r="MU9" s="15"/>
      <x:c r="MV9" s="15"/>
      <x:c r="MW9" s="15"/>
      <x:c r="MX9" s="15"/>
      <x:c r="MY9" s="15"/>
      <x:c r="MZ9" s="15"/>
      <x:c r="NA9" s="15"/>
      <x:c r="NB9" s="15"/>
      <x:c r="NC9" s="15"/>
      <x:c r="ND9" s="15"/>
      <x:c r="NE9" s="15"/>
      <x:c r="NF9" s="15"/>
      <x:c r="NG9" s="15"/>
      <x:c r="NH9" s="15"/>
      <x:c r="NI9" s="15"/>
      <x:c r="NJ9" s="15"/>
      <x:c r="NK9" s="15"/>
      <x:c r="NL9" s="15"/>
      <x:c r="NM9" s="15"/>
      <x:c r="NN9" s="15"/>
      <x:c r="NO9" s="15"/>
      <x:c r="NP9" s="15"/>
      <x:c r="NQ9" s="15"/>
      <x:c r="NR9" s="15"/>
      <x:c r="NS9" s="15"/>
      <x:c r="NT9" s="15"/>
      <x:c r="NU9" s="15"/>
      <x:c r="NV9" s="15"/>
      <x:c r="NW9" s="15"/>
      <x:c r="NX9" s="15"/>
      <x:c r="NY9" s="15"/>
      <x:c r="NZ9" s="15"/>
      <x:c r="OA9" s="15"/>
      <x:c r="OB9" s="15"/>
      <x:c r="OC9" s="15"/>
      <x:c r="OD9" s="15"/>
      <x:c r="OE9" s="15"/>
      <x:c r="OF9" s="15"/>
      <x:c r="OG9" s="15"/>
      <x:c r="OH9" s="15"/>
      <x:c r="OI9" s="15"/>
      <x:c r="OJ9" s="15"/>
      <x:c r="OK9" s="15"/>
      <x:c r="OL9" s="15"/>
      <x:c r="OM9" s="15"/>
      <x:c r="ON9" s="15"/>
      <x:c r="OO9" s="15"/>
      <x:c r="OP9" s="15"/>
      <x:c r="OQ9" s="15"/>
      <x:c r="OR9" s="15"/>
      <x:c r="OS9" s="15"/>
      <x:c r="OT9" s="15"/>
      <x:c r="OU9" s="15"/>
      <x:c r="OV9" s="15"/>
      <x:c r="OW9" s="15"/>
      <x:c r="OX9" s="15"/>
      <x:c r="OY9" s="15"/>
      <x:c r="OZ9" s="15"/>
      <x:c r="PA9" s="15"/>
      <x:c r="PB9" s="15"/>
      <x:c r="PC9" s="15"/>
      <x:c r="PD9" s="15"/>
      <x:c r="PE9" s="15"/>
      <x:c r="PF9" s="15"/>
      <x:c r="PG9" s="15"/>
      <x:c r="PH9" s="15"/>
      <x:c r="PI9" s="15"/>
      <x:c r="PJ9" s="15"/>
      <x:c r="PK9" s="15"/>
      <x:c r="PL9" s="15"/>
      <x:c r="PM9" s="15"/>
      <x:c r="PN9" s="15"/>
      <x:c r="PO9" s="15"/>
      <x:c r="PP9" s="15"/>
      <x:c r="PQ9" s="15"/>
      <x:c r="PR9" s="15"/>
      <x:c r="PS9" s="15"/>
      <x:c r="PT9" s="15"/>
      <x:c r="PU9" s="15"/>
      <x:c r="PV9" s="15"/>
      <x:c r="PW9" s="15"/>
      <x:c r="PX9" s="15"/>
      <x:c r="PY9" s="15"/>
      <x:c r="PZ9" s="15"/>
      <x:c r="QA9" s="15"/>
      <x:c r="QB9" s="15"/>
      <x:c r="QC9" s="15"/>
      <x:c r="QD9" s="15"/>
      <x:c r="QE9" s="15"/>
      <x:c r="QF9" s="15"/>
      <x:c r="QG9" s="15"/>
      <x:c r="QH9" s="15"/>
      <x:c r="QI9" s="15"/>
      <x:c r="QJ9" s="15"/>
      <x:c r="QK9" s="15"/>
      <x:c r="QL9" s="15"/>
      <x:c r="QM9" s="15"/>
      <x:c r="QN9" s="15"/>
      <x:c r="QO9" s="15"/>
      <x:c r="QP9" s="15"/>
      <x:c r="QQ9" s="15"/>
      <x:c r="QR9" s="15"/>
      <x:c r="QS9" s="15"/>
      <x:c r="QT9" s="15"/>
      <x:c r="QU9" s="15"/>
      <x:c r="QV9" s="15"/>
      <x:c r="QW9" s="15"/>
      <x:c r="QX9" s="15"/>
      <x:c r="QY9" s="15"/>
      <x:c r="QZ9" s="15"/>
      <x:c r="RA9" s="15"/>
      <x:c r="RB9" s="15"/>
      <x:c r="RC9" s="15"/>
      <x:c r="RD9" s="15"/>
      <x:c r="RE9" s="15"/>
      <x:c r="RF9" s="15"/>
      <x:c r="RG9" s="15"/>
      <x:c r="RH9" s="15"/>
      <x:c r="RI9" s="15"/>
      <x:c r="RJ9" s="15"/>
      <x:c r="RK9" s="15"/>
      <x:c r="RL9" s="15"/>
      <x:c r="RM9" s="15"/>
      <x:c r="RN9" s="15"/>
      <x:c r="RO9" s="15"/>
      <x:c r="RP9" s="15"/>
      <x:c r="RQ9" s="15"/>
      <x:c r="RR9" s="15"/>
      <x:c r="RS9" s="15"/>
      <x:c r="RT9" s="15"/>
      <x:c r="RU9" s="15"/>
      <x:c r="RV9" s="15"/>
      <x:c r="RW9" s="15"/>
      <x:c r="RX9" s="15"/>
      <x:c r="RY9" s="15"/>
      <x:c r="RZ9" s="15"/>
      <x:c r="SA9" s="15"/>
      <x:c r="SB9" s="15"/>
      <x:c r="SC9" s="15"/>
      <x:c r="SD9" s="15"/>
      <x:c r="SE9" s="15"/>
      <x:c r="SF9" s="15"/>
      <x:c r="SG9" s="15"/>
      <x:c r="SH9" s="15"/>
      <x:c r="SI9" s="15"/>
      <x:c r="SJ9" s="15"/>
      <x:c r="SK9" s="15"/>
      <x:c r="SL9" s="15"/>
      <x:c r="SM9" s="15"/>
      <x:c r="SN9" s="15"/>
      <x:c r="SO9" s="15"/>
      <x:c r="SP9" s="15"/>
      <x:c r="SQ9" s="15"/>
      <x:c r="SR9" s="15"/>
      <x:c r="SS9" s="15"/>
      <x:c r="ST9" s="15"/>
      <x:c r="SU9" s="15"/>
      <x:c r="SV9" s="15"/>
      <x:c r="SW9" s="15"/>
      <x:c r="SX9" s="15"/>
      <x:c r="SY9" s="15"/>
      <x:c r="SZ9" s="15"/>
      <x:c r="TA9" s="15"/>
      <x:c r="TB9" s="15"/>
      <x:c r="TC9" s="15"/>
      <x:c r="TD9" s="15"/>
      <x:c r="TE9" s="15"/>
      <x:c r="TF9" s="15"/>
      <x:c r="TG9" s="15"/>
      <x:c r="TH9" s="15"/>
      <x:c r="TI9" s="15"/>
      <x:c r="TJ9" s="15"/>
      <x:c r="TK9" s="15"/>
      <x:c r="TL9" s="15"/>
      <x:c r="TM9" s="15"/>
      <x:c r="TN9" s="15"/>
      <x:c r="TO9" s="15"/>
      <x:c r="TP9" s="15"/>
      <x:c r="TQ9" s="15"/>
      <x:c r="TR9" s="15"/>
      <x:c r="TS9" s="15"/>
      <x:c r="TT9" s="15"/>
      <x:c r="TU9" s="15"/>
      <x:c r="TV9" s="15"/>
      <x:c r="TW9" s="15"/>
      <x:c r="TX9" s="15"/>
      <x:c r="TY9" s="15"/>
      <x:c r="TZ9" s="15"/>
      <x:c r="UA9" s="15"/>
      <x:c r="UB9" s="15"/>
      <x:c r="UC9" s="15"/>
      <x:c r="UD9" s="15"/>
      <x:c r="UE9" s="15"/>
      <x:c r="UF9" s="15"/>
      <x:c r="UG9" s="15"/>
      <x:c r="UH9" s="15"/>
      <x:c r="UI9" s="15"/>
      <x:c r="UJ9" s="15"/>
      <x:c r="UK9" s="15"/>
      <x:c r="UL9" s="15"/>
      <x:c r="UM9" s="15"/>
      <x:c r="UN9" s="15"/>
      <x:c r="UO9" s="15"/>
      <x:c r="UP9" s="15"/>
      <x:c r="UQ9" s="15"/>
      <x:c r="UR9" s="15"/>
      <x:c r="US9" s="15"/>
      <x:c r="UT9" s="15"/>
      <x:c r="UU9" s="15"/>
      <x:c r="UV9" s="15"/>
      <x:c r="UW9" s="15"/>
      <x:c r="UX9" s="15"/>
      <x:c r="UY9" s="15"/>
      <x:c r="UZ9" s="15"/>
      <x:c r="VA9" s="15"/>
      <x:c r="VB9" s="15"/>
      <x:c r="VC9" s="15"/>
      <x:c r="VD9" s="15"/>
      <x:c r="VE9" s="15"/>
      <x:c r="VF9" s="15"/>
      <x:c r="VG9" s="15"/>
      <x:c r="VH9" s="15"/>
      <x:c r="VI9" s="15"/>
      <x:c r="VJ9" s="15"/>
      <x:c r="VK9" s="15"/>
      <x:c r="VL9" s="15"/>
      <x:c r="VM9" s="15"/>
      <x:c r="VN9" s="15"/>
      <x:c r="VO9" s="15"/>
      <x:c r="VP9" s="15"/>
      <x:c r="VQ9" s="15"/>
      <x:c r="VR9" s="15"/>
      <x:c r="VS9" s="15"/>
      <x:c r="VT9" s="15"/>
      <x:c r="VU9" s="15"/>
      <x:c r="VV9" s="15"/>
      <x:c r="VW9" s="15"/>
      <x:c r="VX9" s="15"/>
      <x:c r="VY9" s="15"/>
      <x:c r="VZ9" s="15"/>
      <x:c r="WA9" s="15"/>
      <x:c r="WB9" s="15"/>
      <x:c r="WC9" s="15"/>
      <x:c r="WD9" s="15"/>
      <x:c r="WE9" s="15"/>
      <x:c r="WF9" s="15"/>
      <x:c r="WG9" s="15"/>
      <x:c r="WH9" s="15"/>
      <x:c r="WI9" s="15"/>
      <x:c r="WJ9" s="15"/>
      <x:c r="WK9" s="15"/>
      <x:c r="WL9" s="15"/>
      <x:c r="WM9" s="15"/>
      <x:c r="WN9" s="15"/>
      <x:c r="WO9" s="15"/>
      <x:c r="WP9" s="15"/>
      <x:c r="WQ9" s="15"/>
      <x:c r="WR9" s="15"/>
      <x:c r="WS9" s="15"/>
      <x:c r="WT9" s="15"/>
      <x:c r="WU9" s="15"/>
      <x:c r="WV9" s="15"/>
      <x:c r="WW9" s="15"/>
      <x:c r="WX9" s="15"/>
      <x:c r="WY9" s="15"/>
      <x:c r="WZ9" s="15"/>
      <x:c r="XA9" s="15"/>
      <x:c r="XB9" s="15"/>
      <x:c r="XC9" s="15"/>
      <x:c r="XD9" s="15"/>
      <x:c r="XE9" s="15"/>
      <x:c r="XF9" s="15"/>
      <x:c r="XG9" s="15"/>
      <x:c r="XH9" s="15"/>
      <x:c r="XI9" s="15"/>
      <x:c r="XJ9" s="15"/>
      <x:c r="XK9" s="15"/>
      <x:c r="XL9" s="15"/>
      <x:c r="XM9" s="15"/>
      <x:c r="XN9" s="15"/>
      <x:c r="XO9" s="15"/>
      <x:c r="XP9" s="15"/>
      <x:c r="XQ9" s="15"/>
      <x:c r="XR9" s="15"/>
      <x:c r="XS9" s="15"/>
      <x:c r="XT9" s="15"/>
      <x:c r="XU9" s="15"/>
      <x:c r="XV9" s="15"/>
      <x:c r="XW9" s="15"/>
      <x:c r="XX9" s="15"/>
      <x:c r="XY9" s="15"/>
      <x:c r="XZ9" s="15"/>
      <x:c r="YA9" s="15"/>
      <x:c r="YB9" s="15"/>
      <x:c r="YC9" s="15"/>
      <x:c r="YD9" s="15"/>
      <x:c r="YE9" s="15"/>
      <x:c r="YF9" s="15"/>
      <x:c r="YG9" s="15"/>
      <x:c r="YH9" s="15"/>
      <x:c r="YI9" s="15"/>
      <x:c r="YJ9" s="15"/>
      <x:c r="YK9" s="15"/>
      <x:c r="YL9" s="15"/>
      <x:c r="YM9" s="15"/>
      <x:c r="YN9" s="15"/>
      <x:c r="YO9" s="15"/>
      <x:c r="YP9" s="15"/>
      <x:c r="YQ9" s="15"/>
      <x:c r="YR9" s="15"/>
      <x:c r="YS9" s="15"/>
      <x:c r="YT9" s="15"/>
      <x:c r="YU9" s="15"/>
      <x:c r="YV9" s="15"/>
      <x:c r="YW9" s="15"/>
      <x:c r="YX9" s="15"/>
      <x:c r="YY9" s="15"/>
      <x:c r="YZ9" s="15"/>
      <x:c r="ZA9" s="15"/>
      <x:c r="ZB9" s="15"/>
      <x:c r="ZC9" s="15"/>
      <x:c r="ZD9" s="15"/>
      <x:c r="ZE9" s="15"/>
      <x:c r="ZF9" s="15"/>
      <x:c r="ZG9" s="15"/>
      <x:c r="ZH9" s="15"/>
      <x:c r="ZI9" s="15"/>
      <x:c r="ZJ9" s="15"/>
      <x:c r="ZK9" s="15"/>
      <x:c r="ZL9" s="15"/>
      <x:c r="ZM9" s="15"/>
      <x:c r="ZN9" s="15"/>
      <x:c r="ZO9" s="15"/>
      <x:c r="ZP9" s="15"/>
      <x:c r="ZQ9" s="15"/>
      <x:c r="ZR9" s="15"/>
      <x:c r="ZS9" s="15"/>
      <x:c r="ZT9" s="15"/>
      <x:c r="ZU9" s="15"/>
      <x:c r="ZV9" s="15"/>
      <x:c r="ZW9" s="15"/>
      <x:c r="ZX9" s="15"/>
      <x:c r="ZY9" s="15"/>
      <x:c r="ZZ9" s="15"/>
      <x:c r="AAA9" s="15"/>
      <x:c r="AAB9" s="15"/>
      <x:c r="AAC9" s="15"/>
      <x:c r="AAD9" s="15"/>
      <x:c r="AAE9" s="15"/>
      <x:c r="AAF9" s="15"/>
      <x:c r="AAG9" s="15"/>
      <x:c r="AAH9" s="15"/>
      <x:c r="AAI9" s="15"/>
      <x:c r="AAJ9" s="15"/>
      <x:c r="AAK9" s="15"/>
      <x:c r="AAL9" s="15"/>
      <x:c r="AAM9" s="15"/>
      <x:c r="AAN9" s="15"/>
      <x:c r="AAO9" s="15"/>
      <x:c r="AAP9" s="15"/>
      <x:c r="AAQ9" s="15"/>
      <x:c r="AAR9" s="15"/>
      <x:c r="AAS9" s="15"/>
      <x:c r="AAT9" s="15"/>
      <x:c r="AAU9" s="15"/>
      <x:c r="AAV9" s="15"/>
      <x:c r="AAW9" s="15"/>
      <x:c r="AAX9" s="15"/>
      <x:c r="AAY9" s="15"/>
      <x:c r="AAZ9" s="15"/>
      <x:c r="ABA9" s="15"/>
      <x:c r="ABB9" s="15"/>
      <x:c r="ABC9" s="15"/>
      <x:c r="ABD9" s="15"/>
      <x:c r="ABE9" s="15"/>
      <x:c r="ABF9" s="15"/>
      <x:c r="ABG9" s="15"/>
      <x:c r="ABH9" s="15"/>
      <x:c r="ABI9" s="15"/>
      <x:c r="ABJ9" s="15"/>
      <x:c r="ABK9" s="15"/>
      <x:c r="ABL9" s="15"/>
      <x:c r="ABM9" s="15"/>
      <x:c r="ABN9" s="15"/>
      <x:c r="ABO9" s="15"/>
      <x:c r="ABP9" s="15"/>
      <x:c r="ABQ9" s="15"/>
      <x:c r="ABR9" s="15"/>
      <x:c r="ABS9" s="15"/>
      <x:c r="ABT9" s="15"/>
      <x:c r="ABU9" s="15"/>
      <x:c r="ABV9" s="15"/>
      <x:c r="ABW9" s="15"/>
      <x:c r="ABX9" s="15"/>
      <x:c r="ABY9" s="15"/>
      <x:c r="ABZ9" s="15"/>
      <x:c r="ACA9" s="15"/>
      <x:c r="ACB9" s="15"/>
      <x:c r="ACC9" s="15"/>
      <x:c r="ACD9" s="15"/>
      <x:c r="ACE9" s="15"/>
      <x:c r="ACF9" s="15"/>
      <x:c r="ACG9" s="15"/>
      <x:c r="ACH9" s="15"/>
      <x:c r="ACI9" s="15"/>
      <x:c r="ACJ9" s="15"/>
      <x:c r="ACK9" s="15"/>
      <x:c r="ACL9" s="15"/>
      <x:c r="ACM9" s="15"/>
      <x:c r="ACN9" s="15"/>
      <x:c r="ACO9" s="15"/>
      <x:c r="ACP9" s="15"/>
      <x:c r="ACQ9" s="15"/>
      <x:c r="ACR9" s="15"/>
      <x:c r="ACS9" s="15"/>
      <x:c r="ACT9" s="15"/>
      <x:c r="ACU9" s="15"/>
      <x:c r="ACV9" s="15"/>
      <x:c r="ACW9" s="15"/>
      <x:c r="ACX9" s="15"/>
      <x:c r="ACY9" s="15"/>
      <x:c r="ACZ9" s="15"/>
      <x:c r="ADA9" s="15"/>
      <x:c r="ADB9" s="15"/>
      <x:c r="ADC9" s="15"/>
      <x:c r="ADD9" s="15"/>
      <x:c r="ADE9" s="15"/>
      <x:c r="ADF9" s="15"/>
      <x:c r="ADG9" s="15"/>
      <x:c r="ADH9" s="15"/>
      <x:c r="ADI9" s="15"/>
      <x:c r="ADJ9" s="15"/>
      <x:c r="ADK9" s="15"/>
      <x:c r="ADL9" s="15"/>
      <x:c r="ADM9" s="15"/>
      <x:c r="ADN9" s="15"/>
      <x:c r="ADO9" s="15"/>
      <x:c r="ADP9" s="15"/>
      <x:c r="ADQ9" s="15"/>
      <x:c r="ADR9" s="15"/>
      <x:c r="ADS9" s="15"/>
      <x:c r="ADT9" s="15"/>
      <x:c r="ADU9" s="15"/>
      <x:c r="ADV9" s="15"/>
      <x:c r="ADW9" s="15"/>
      <x:c r="ADX9" s="15"/>
      <x:c r="ADY9" s="15"/>
      <x:c r="ADZ9" s="15"/>
      <x:c r="AEA9" s="15"/>
      <x:c r="AEB9" s="15"/>
      <x:c r="AEC9" s="15"/>
      <x:c r="AED9" s="15"/>
      <x:c r="AEE9" s="15"/>
      <x:c r="AEF9" s="15"/>
      <x:c r="AEG9" s="15"/>
      <x:c r="AEH9" s="15"/>
      <x:c r="AEI9" s="15"/>
      <x:c r="AEJ9" s="15"/>
      <x:c r="AEK9" s="15"/>
      <x:c r="AEL9" s="15"/>
      <x:c r="AEM9" s="15"/>
      <x:c r="AEN9" s="15"/>
      <x:c r="AEO9" s="15"/>
      <x:c r="AEP9" s="15"/>
      <x:c r="AEQ9" s="15"/>
      <x:c r="AER9" s="15"/>
      <x:c r="AES9" s="15"/>
      <x:c r="AET9" s="15"/>
      <x:c r="AEU9" s="15"/>
      <x:c r="AEV9" s="15"/>
      <x:c r="AEW9" s="15"/>
      <x:c r="AEX9" s="15"/>
      <x:c r="AEY9" s="15"/>
      <x:c r="AEZ9" s="15"/>
      <x:c r="AFA9" s="15"/>
      <x:c r="AFB9" s="15"/>
      <x:c r="AFC9" s="15"/>
      <x:c r="AFD9" s="15"/>
      <x:c r="AFE9" s="15"/>
      <x:c r="AFF9" s="15"/>
      <x:c r="AFG9" s="15"/>
      <x:c r="AFH9" s="15"/>
      <x:c r="AFI9" s="15"/>
      <x:c r="AFJ9" s="15"/>
      <x:c r="AFK9" s="15"/>
      <x:c r="AFL9" s="15"/>
      <x:c r="AFM9" s="15"/>
      <x:c r="AFN9" s="15"/>
      <x:c r="AFO9" s="15"/>
      <x:c r="AFP9" s="15"/>
      <x:c r="AFQ9" s="15"/>
      <x:c r="AFR9" s="15"/>
      <x:c r="AFS9" s="15"/>
      <x:c r="AFT9" s="15"/>
      <x:c r="AFU9" s="15"/>
      <x:c r="AFV9" s="15"/>
      <x:c r="AFW9" s="15"/>
      <x:c r="AFX9" s="15"/>
      <x:c r="AFY9" s="15"/>
      <x:c r="AFZ9" s="15"/>
      <x:c r="AGA9" s="15"/>
      <x:c r="AGB9" s="15"/>
      <x:c r="AGC9" s="15"/>
      <x:c r="AGD9" s="15"/>
      <x:c r="AGE9" s="15"/>
      <x:c r="AGF9" s="15"/>
      <x:c r="AGG9" s="15"/>
      <x:c r="AGH9" s="15"/>
      <x:c r="AGI9" s="15"/>
      <x:c r="AGJ9" s="15"/>
      <x:c r="AGK9" s="15"/>
      <x:c r="AGL9" s="15"/>
      <x:c r="AGM9" s="15"/>
      <x:c r="AGN9" s="15"/>
      <x:c r="AGO9" s="15"/>
      <x:c r="AGP9" s="15"/>
      <x:c r="AGQ9" s="15"/>
      <x:c r="AGR9" s="15"/>
      <x:c r="AGS9" s="15"/>
      <x:c r="AGT9" s="15"/>
      <x:c r="AGU9" s="15"/>
      <x:c r="AGV9" s="15"/>
      <x:c r="AGW9" s="15"/>
      <x:c r="AGX9" s="15"/>
      <x:c r="AGY9" s="15"/>
      <x:c r="AGZ9" s="15"/>
      <x:c r="AHA9" s="15"/>
      <x:c r="AHB9" s="15"/>
      <x:c r="AHC9" s="15"/>
      <x:c r="AHD9" s="15"/>
      <x:c r="AHE9" s="15"/>
      <x:c r="AHF9" s="15"/>
      <x:c r="AHG9" s="15"/>
      <x:c r="AHH9" s="15"/>
      <x:c r="AHI9" s="15"/>
      <x:c r="AHJ9" s="15"/>
      <x:c r="AHK9" s="15"/>
      <x:c r="AHL9" s="15"/>
      <x:c r="AHM9" s="15"/>
      <x:c r="AHN9" s="15"/>
      <x:c r="AHO9" s="15"/>
      <x:c r="AHP9" s="15"/>
      <x:c r="AHQ9" s="15"/>
      <x:c r="AHR9" s="15"/>
      <x:c r="AHS9" s="15"/>
      <x:c r="AHT9" s="15"/>
      <x:c r="AHU9" s="15"/>
      <x:c r="AHV9" s="15"/>
      <x:c r="AHW9" s="15"/>
      <x:c r="AHX9" s="15"/>
      <x:c r="AHY9" s="15"/>
      <x:c r="AHZ9" s="15"/>
      <x:c r="AIA9" s="15"/>
      <x:c r="AIB9" s="15"/>
      <x:c r="AIC9" s="15"/>
      <x:c r="AID9" s="15"/>
      <x:c r="AIE9" s="15"/>
      <x:c r="AIF9" s="15"/>
      <x:c r="AIG9" s="15"/>
      <x:c r="AIH9" s="15"/>
      <x:c r="AII9" s="15"/>
      <x:c r="AIJ9" s="15"/>
      <x:c r="AIK9" s="15"/>
      <x:c r="AIL9" s="15"/>
      <x:c r="AIM9" s="15"/>
      <x:c r="AIN9" s="15"/>
      <x:c r="AIO9" s="15"/>
      <x:c r="AIP9" s="15"/>
      <x:c r="AIQ9" s="15"/>
      <x:c r="AIR9" s="15"/>
      <x:c r="AIS9" s="15"/>
      <x:c r="AIT9" s="15"/>
      <x:c r="AIU9" s="15"/>
      <x:c r="AIV9" s="15"/>
      <x:c r="AIW9" s="15"/>
      <x:c r="AIX9" s="15"/>
      <x:c r="AIY9" s="15"/>
      <x:c r="AIZ9" s="15"/>
      <x:c r="AJA9" s="15"/>
      <x:c r="AJB9" s="15"/>
      <x:c r="AJC9" s="15"/>
      <x:c r="AJD9" s="15"/>
      <x:c r="AJE9" s="15"/>
      <x:c r="AJF9" s="15"/>
      <x:c r="AJG9" s="15"/>
      <x:c r="AJH9" s="15"/>
      <x:c r="AJI9" s="15"/>
      <x:c r="AJJ9" s="15"/>
      <x:c r="AJK9" s="15"/>
      <x:c r="AJL9" s="15"/>
      <x:c r="AJM9" s="15"/>
      <x:c r="AJN9" s="15"/>
      <x:c r="AJO9" s="15"/>
      <x:c r="AJP9" s="15"/>
      <x:c r="AJQ9" s="15"/>
      <x:c r="AJR9" s="15"/>
      <x:c r="AJS9" s="15"/>
      <x:c r="AJT9" s="15"/>
      <x:c r="AJU9" s="15"/>
      <x:c r="AJV9" s="15"/>
      <x:c r="AJW9" s="15"/>
      <x:c r="AJX9" s="15"/>
      <x:c r="AJY9" s="15"/>
      <x:c r="AJZ9" s="15"/>
      <x:c r="AKA9" s="15"/>
      <x:c r="AKB9" s="15"/>
      <x:c r="AKC9" s="15"/>
      <x:c r="AKD9" s="15"/>
      <x:c r="AKE9" s="15"/>
      <x:c r="AKF9" s="15"/>
      <x:c r="AKG9" s="15"/>
      <x:c r="AKH9" s="15"/>
      <x:c r="AKI9" s="15"/>
      <x:c r="AKJ9" s="15"/>
      <x:c r="AKK9" s="15"/>
      <x:c r="AKL9" s="15"/>
      <x:c r="AKM9" s="15"/>
      <x:c r="AKN9" s="15"/>
      <x:c r="AKO9" s="15"/>
      <x:c r="AKP9" s="15"/>
      <x:c r="AKQ9" s="15"/>
      <x:c r="AKR9" s="15"/>
      <x:c r="AKS9" s="15"/>
      <x:c r="AKT9" s="15"/>
      <x:c r="AKU9" s="15"/>
      <x:c r="AKV9" s="15"/>
      <x:c r="AKW9" s="15"/>
      <x:c r="AKX9" s="15"/>
      <x:c r="AKY9" s="15"/>
      <x:c r="AKZ9" s="15"/>
      <x:c r="ALA9" s="15"/>
      <x:c r="ALB9" s="15"/>
      <x:c r="ALC9" s="15"/>
      <x:c r="ALD9" s="15"/>
      <x:c r="ALE9" s="15"/>
      <x:c r="ALF9" s="15"/>
      <x:c r="ALG9" s="15"/>
      <x:c r="ALH9" s="15"/>
      <x:c r="ALI9" s="15"/>
      <x:c r="ALJ9" s="15"/>
      <x:c r="ALK9" s="15"/>
      <x:c r="ALL9" s="15"/>
      <x:c r="ALM9" s="15"/>
      <x:c r="ALN9" s="15"/>
      <x:c r="ALO9" s="15"/>
      <x:c r="ALP9" s="15"/>
      <x:c r="ALQ9" s="15"/>
      <x:c r="ALR9" s="15"/>
      <x:c r="ALS9" s="15"/>
      <x:c r="ALT9" s="15"/>
      <x:c r="ALU9" s="15"/>
      <x:c r="ALV9" s="15"/>
      <x:c r="ALW9" s="15"/>
      <x:c r="ALX9" s="15"/>
      <x:c r="ALY9" s="15"/>
      <x:c r="ALZ9" s="15"/>
      <x:c r="AMA9" s="15"/>
      <x:c r="AMB9" s="15"/>
      <x:c r="AMC9" s="15"/>
      <x:c r="AMD9" s="15"/>
      <x:c r="AME9" s="15"/>
      <x:c r="AMF9" s="15"/>
      <x:c r="AMG9" s="15"/>
      <x:c r="AMH9" s="15"/>
      <x:c r="AMI9" s="15"/>
      <x:c r="AMJ9" s="15"/>
      <x:c r="AMK9" s="15"/>
      <x:c r="AML9" s="15"/>
      <x:c r="AMM9" s="15"/>
      <x:c r="AMN9" s="15"/>
      <x:c r="AMO9" s="15"/>
      <x:c r="AMP9" s="15"/>
      <x:c r="AMQ9" s="15"/>
      <x:c r="AMR9" s="15"/>
      <x:c r="AMS9" s="15"/>
      <x:c r="AMT9" s="15"/>
      <x:c r="AMU9" s="15"/>
      <x:c r="AMV9" s="15"/>
      <x:c r="AMW9" s="15"/>
      <x:c r="AMX9" s="15"/>
      <x:c r="AMY9" s="15"/>
      <x:c r="AMZ9" s="15"/>
      <x:c r="ANA9" s="15"/>
      <x:c r="ANB9" s="15"/>
      <x:c r="ANC9" s="15"/>
      <x:c r="AND9" s="15"/>
      <x:c r="ANE9" s="15"/>
      <x:c r="ANF9" s="15"/>
      <x:c r="ANG9" s="15"/>
      <x:c r="ANH9" s="15"/>
      <x:c r="ANI9" s="15"/>
      <x:c r="ANJ9" s="15"/>
      <x:c r="ANK9" s="15"/>
      <x:c r="ANL9" s="15"/>
      <x:c r="ANM9" s="15"/>
      <x:c r="ANN9" s="15"/>
      <x:c r="ANO9" s="15"/>
      <x:c r="ANP9" s="15"/>
      <x:c r="ANQ9" s="15"/>
      <x:c r="ANR9" s="15"/>
      <x:c r="ANS9" s="15"/>
      <x:c r="ANT9" s="15"/>
      <x:c r="ANU9" s="15"/>
      <x:c r="ANV9" s="15"/>
      <x:c r="ANW9" s="15"/>
      <x:c r="ANX9" s="15"/>
      <x:c r="ANY9" s="15"/>
      <x:c r="ANZ9" s="15"/>
      <x:c r="AOA9" s="15"/>
      <x:c r="AOB9" s="15"/>
      <x:c r="AOC9" s="15"/>
      <x:c r="AOD9" s="15"/>
      <x:c r="AOE9" s="15"/>
      <x:c r="AOF9" s="15"/>
      <x:c r="AOG9" s="15"/>
      <x:c r="AOH9" s="15"/>
      <x:c r="AOI9" s="15"/>
      <x:c r="AOJ9" s="15"/>
      <x:c r="AOK9" s="15"/>
      <x:c r="AOL9" s="15"/>
      <x:c r="AOM9" s="15"/>
      <x:c r="AON9" s="15"/>
      <x:c r="AOO9" s="15"/>
      <x:c r="AOP9" s="15"/>
      <x:c r="AOQ9" s="15"/>
      <x:c r="AOR9" s="15"/>
      <x:c r="AOS9" s="15"/>
      <x:c r="AOT9" s="15"/>
      <x:c r="AOU9" s="15"/>
      <x:c r="AOV9" s="15"/>
      <x:c r="AOW9" s="15"/>
      <x:c r="AOX9" s="15"/>
      <x:c r="AOY9" s="15"/>
      <x:c r="AOZ9" s="15"/>
      <x:c r="APA9" s="15"/>
      <x:c r="APB9" s="15"/>
      <x:c r="APC9" s="15"/>
      <x:c r="APD9" s="15"/>
      <x:c r="APE9" s="15"/>
      <x:c r="APF9" s="15"/>
      <x:c r="APG9" s="15"/>
      <x:c r="APH9" s="15"/>
      <x:c r="API9" s="15"/>
      <x:c r="APJ9" s="15"/>
      <x:c r="APK9" s="15"/>
      <x:c r="APL9" s="15"/>
      <x:c r="APM9" s="15"/>
      <x:c r="APN9" s="15"/>
      <x:c r="APO9" s="15"/>
      <x:c r="APP9" s="15"/>
      <x:c r="APQ9" s="15"/>
      <x:c r="APR9" s="15"/>
      <x:c r="APS9" s="15"/>
      <x:c r="APT9" s="15"/>
      <x:c r="APU9" s="15"/>
      <x:c r="APV9" s="15"/>
      <x:c r="APW9" s="15"/>
      <x:c r="APX9" s="15"/>
      <x:c r="APY9" s="15"/>
      <x:c r="APZ9" s="15"/>
      <x:c r="AQA9" s="15"/>
      <x:c r="AQB9" s="15"/>
      <x:c r="AQC9" s="15"/>
      <x:c r="AQD9" s="15"/>
      <x:c r="AQE9" s="15"/>
      <x:c r="AQF9" s="15"/>
      <x:c r="AQG9" s="15"/>
      <x:c r="AQH9" s="15"/>
      <x:c r="AQI9" s="15"/>
      <x:c r="AQJ9" s="15"/>
      <x:c r="AQK9" s="15"/>
      <x:c r="AQL9" s="15"/>
      <x:c r="AQM9" s="15"/>
      <x:c r="AQN9" s="15"/>
      <x:c r="AQO9" s="15"/>
      <x:c r="AQP9" s="15"/>
      <x:c r="AQQ9" s="15"/>
      <x:c r="AQR9" s="15"/>
      <x:c r="AQS9" s="15"/>
      <x:c r="AQT9" s="15"/>
      <x:c r="AQU9" s="15"/>
      <x:c r="AQV9" s="15"/>
      <x:c r="AQW9" s="15"/>
      <x:c r="AQX9" s="15"/>
      <x:c r="AQY9" s="15"/>
      <x:c r="AQZ9" s="15"/>
      <x:c r="ARA9" s="15"/>
      <x:c r="ARB9" s="15"/>
      <x:c r="ARC9" s="15"/>
      <x:c r="ARD9" s="15"/>
      <x:c r="ARE9" s="15"/>
      <x:c r="ARF9" s="15"/>
      <x:c r="ARG9" s="15"/>
      <x:c r="ARH9" s="15"/>
      <x:c r="ARI9" s="15"/>
      <x:c r="ARJ9" s="15"/>
      <x:c r="ARK9" s="15"/>
      <x:c r="ARL9" s="15"/>
      <x:c r="ARM9" s="15"/>
      <x:c r="ARN9" s="15"/>
      <x:c r="ARO9" s="15"/>
      <x:c r="ARP9" s="15"/>
      <x:c r="ARQ9" s="15"/>
      <x:c r="ARR9" s="15"/>
      <x:c r="ARS9" s="15"/>
      <x:c r="ART9" s="15"/>
      <x:c r="ARU9" s="15"/>
      <x:c r="ARV9" s="15"/>
      <x:c r="ARW9" s="15"/>
      <x:c r="ARX9" s="15"/>
      <x:c r="ARY9" s="15"/>
      <x:c r="ARZ9" s="15"/>
      <x:c r="ASA9" s="15"/>
      <x:c r="ASB9" s="15"/>
      <x:c r="ASC9" s="15"/>
      <x:c r="ASD9" s="15"/>
      <x:c r="ASE9" s="15"/>
      <x:c r="ASF9" s="15"/>
      <x:c r="ASG9" s="15"/>
      <x:c r="ASH9" s="15"/>
      <x:c r="ASI9" s="15"/>
      <x:c r="ASJ9" s="15"/>
      <x:c r="ASK9" s="15"/>
      <x:c r="ASL9" s="15"/>
      <x:c r="ASM9" s="15"/>
      <x:c r="ASN9" s="15"/>
      <x:c r="ASO9" s="15"/>
      <x:c r="ASP9" s="15"/>
      <x:c r="ASQ9" s="15"/>
      <x:c r="ASR9" s="15"/>
      <x:c r="ASS9" s="15"/>
      <x:c r="AST9" s="15"/>
      <x:c r="ASU9" s="15"/>
      <x:c r="ASV9" s="15"/>
      <x:c r="ASW9" s="15"/>
      <x:c r="ASX9" s="15"/>
      <x:c r="ASY9" s="15"/>
      <x:c r="ASZ9" s="15"/>
      <x:c r="ATA9" s="15"/>
      <x:c r="ATB9" s="15"/>
      <x:c r="ATC9" s="15"/>
      <x:c r="ATD9" s="15"/>
      <x:c r="ATE9" s="15"/>
      <x:c r="ATF9" s="15"/>
      <x:c r="ATG9" s="15"/>
      <x:c r="ATH9" s="15"/>
      <x:c r="ATI9" s="15"/>
      <x:c r="ATJ9" s="15"/>
      <x:c r="ATK9" s="15"/>
      <x:c r="ATL9" s="15"/>
      <x:c r="ATM9" s="15"/>
      <x:c r="ATN9" s="15"/>
      <x:c r="ATO9" s="15"/>
      <x:c r="ATP9" s="15"/>
      <x:c r="ATQ9" s="15"/>
      <x:c r="ATR9" s="15"/>
      <x:c r="ATS9" s="15"/>
      <x:c r="ATT9" s="15"/>
      <x:c r="ATU9" s="15"/>
      <x:c r="ATV9" s="15"/>
      <x:c r="ATW9" s="15"/>
      <x:c r="ATX9" s="15"/>
      <x:c r="ATY9" s="15"/>
      <x:c r="ATZ9" s="15"/>
      <x:c r="AUA9" s="15"/>
      <x:c r="AUB9" s="15"/>
      <x:c r="AUC9" s="15"/>
      <x:c r="AUD9" s="15"/>
      <x:c r="AUE9" s="15"/>
      <x:c r="AUF9" s="15"/>
      <x:c r="AUG9" s="15"/>
      <x:c r="AUH9" s="15"/>
      <x:c r="AUI9" s="15"/>
      <x:c r="AUJ9" s="15"/>
      <x:c r="AUK9" s="15"/>
      <x:c r="AUL9" s="15"/>
      <x:c r="AUM9" s="15"/>
      <x:c r="AUN9" s="15"/>
      <x:c r="AUO9" s="15"/>
      <x:c r="AUP9" s="15"/>
      <x:c r="AUQ9" s="15"/>
      <x:c r="AUR9" s="15"/>
      <x:c r="AUS9" s="15"/>
      <x:c r="AUT9" s="15"/>
      <x:c r="AUU9" s="15"/>
      <x:c r="AUV9" s="15"/>
      <x:c r="AUW9" s="15"/>
      <x:c r="AUX9" s="15"/>
      <x:c r="AUY9" s="15"/>
      <x:c r="AUZ9" s="15"/>
      <x:c r="AVA9" s="15"/>
      <x:c r="AVB9" s="15"/>
      <x:c r="AVC9" s="15"/>
      <x:c r="AVD9" s="15"/>
      <x:c r="AVE9" s="15"/>
      <x:c r="AVF9" s="15"/>
      <x:c r="AVG9" s="15"/>
      <x:c r="AVH9" s="15"/>
      <x:c r="AVI9" s="15"/>
      <x:c r="AVJ9" s="15"/>
      <x:c r="AVK9" s="15"/>
      <x:c r="AVL9" s="15"/>
      <x:c r="AVM9" s="15"/>
      <x:c r="AVN9" s="15"/>
      <x:c r="AVO9" s="15"/>
      <x:c r="AVP9" s="15"/>
      <x:c r="AVQ9" s="15"/>
      <x:c r="AVR9" s="15"/>
      <x:c r="AVS9" s="15"/>
      <x:c r="AVT9" s="15"/>
      <x:c r="AVU9" s="15"/>
      <x:c r="AVV9" s="15"/>
      <x:c r="AVW9" s="15"/>
      <x:c r="AVX9" s="15"/>
      <x:c r="AVY9" s="15"/>
      <x:c r="AVZ9" s="15"/>
      <x:c r="AWA9" s="15"/>
      <x:c r="AWB9" s="15"/>
      <x:c r="AWC9" s="15"/>
      <x:c r="AWD9" s="15"/>
      <x:c r="AWE9" s="15"/>
      <x:c r="AWF9" s="15"/>
      <x:c r="AWG9" s="15"/>
      <x:c r="AWH9" s="15"/>
      <x:c r="AWI9" s="15"/>
      <x:c r="AWJ9" s="15"/>
      <x:c r="AWK9" s="15"/>
      <x:c r="AWL9" s="15"/>
      <x:c r="AWM9" s="15"/>
      <x:c r="AWN9" s="15"/>
      <x:c r="AWO9" s="15"/>
      <x:c r="AWP9" s="15"/>
      <x:c r="AWQ9" s="15"/>
      <x:c r="AWR9" s="15"/>
      <x:c r="AWS9" s="15"/>
      <x:c r="AWT9" s="15"/>
      <x:c r="AWU9" s="15"/>
      <x:c r="AWV9" s="15"/>
      <x:c r="AWW9" s="15"/>
      <x:c r="AWX9" s="15"/>
      <x:c r="AWY9" s="15"/>
      <x:c r="AWZ9" s="15"/>
      <x:c r="AXA9" s="15"/>
      <x:c r="AXB9" s="15"/>
      <x:c r="AXC9" s="15"/>
      <x:c r="AXD9" s="15"/>
      <x:c r="AXE9" s="15"/>
      <x:c r="AXF9" s="15"/>
      <x:c r="AXG9" s="15"/>
      <x:c r="AXH9" s="15"/>
      <x:c r="AXI9" s="15"/>
      <x:c r="AXJ9" s="15"/>
      <x:c r="AXK9" s="15"/>
      <x:c r="AXL9" s="15"/>
      <x:c r="AXM9" s="15"/>
      <x:c r="AXN9" s="15"/>
      <x:c r="AXO9" s="15"/>
      <x:c r="AXP9" s="15"/>
      <x:c r="AXQ9" s="15"/>
      <x:c r="AXR9" s="15"/>
      <x:c r="AXS9" s="15"/>
      <x:c r="AXT9" s="15"/>
      <x:c r="AXU9" s="15"/>
      <x:c r="AXV9" s="15"/>
      <x:c r="AXW9" s="15"/>
      <x:c r="AXX9" s="15"/>
      <x:c r="AXY9" s="15"/>
      <x:c r="AXZ9" s="15"/>
      <x:c r="AYA9" s="15"/>
      <x:c r="AYB9" s="15"/>
      <x:c r="AYC9" s="15"/>
      <x:c r="AYD9" s="15"/>
      <x:c r="AYE9" s="15"/>
      <x:c r="AYF9" s="15"/>
      <x:c r="AYG9" s="15"/>
      <x:c r="AYH9" s="15"/>
      <x:c r="AYI9" s="15"/>
      <x:c r="AYJ9" s="15"/>
      <x:c r="AYK9" s="15"/>
      <x:c r="AYL9" s="15"/>
      <x:c r="AYM9" s="15"/>
      <x:c r="AYN9" s="15"/>
      <x:c r="AYO9" s="15"/>
      <x:c r="AYP9" s="15"/>
      <x:c r="AYQ9" s="15"/>
      <x:c r="AYR9" s="15"/>
      <x:c r="AYS9" s="15"/>
      <x:c r="AYT9" s="15"/>
      <x:c r="AYU9" s="15"/>
      <x:c r="AYV9" s="15"/>
      <x:c r="AYW9" s="15"/>
      <x:c r="AYX9" s="15"/>
      <x:c r="AYY9" s="15"/>
      <x:c r="AYZ9" s="15"/>
      <x:c r="AZA9" s="15"/>
      <x:c r="AZB9" s="15"/>
      <x:c r="AZC9" s="15"/>
      <x:c r="AZD9" s="15"/>
      <x:c r="AZE9" s="15"/>
      <x:c r="AZF9" s="15"/>
      <x:c r="AZG9" s="15"/>
      <x:c r="AZH9" s="15"/>
      <x:c r="AZI9" s="15"/>
      <x:c r="AZJ9" s="15"/>
      <x:c r="AZK9" s="15"/>
      <x:c r="AZL9" s="15"/>
      <x:c r="AZM9" s="15"/>
      <x:c r="AZN9" s="15"/>
      <x:c r="AZO9" s="15"/>
      <x:c r="AZP9" s="15"/>
      <x:c r="AZQ9" s="15"/>
      <x:c r="AZR9" s="15"/>
      <x:c r="AZS9" s="15"/>
      <x:c r="AZT9" s="15"/>
      <x:c r="AZU9" s="15"/>
      <x:c r="AZV9" s="15"/>
      <x:c r="AZW9" s="15"/>
      <x:c r="AZX9" s="15"/>
      <x:c r="AZY9" s="15"/>
      <x:c r="AZZ9" s="15"/>
      <x:c r="BAA9" s="15"/>
      <x:c r="BAB9" s="15"/>
      <x:c r="BAC9" s="15"/>
      <x:c r="BAD9" s="15"/>
      <x:c r="BAE9" s="15"/>
      <x:c r="BAF9" s="15"/>
      <x:c r="BAG9" s="15"/>
      <x:c r="BAH9" s="15"/>
      <x:c r="BAI9" s="15"/>
      <x:c r="BAJ9" s="15"/>
      <x:c r="BAK9" s="15"/>
      <x:c r="BAL9" s="15"/>
      <x:c r="BAM9" s="15"/>
      <x:c r="BAN9" s="15"/>
      <x:c r="BAO9" s="15"/>
      <x:c r="BAP9" s="15"/>
      <x:c r="BAQ9" s="15"/>
      <x:c r="BAR9" s="15"/>
      <x:c r="BAS9" s="15"/>
      <x:c r="BAT9" s="15"/>
      <x:c r="BAU9" s="15"/>
      <x:c r="BAV9" s="15"/>
      <x:c r="BAW9" s="15"/>
      <x:c r="BAX9" s="15"/>
      <x:c r="BAY9" s="15"/>
      <x:c r="BAZ9" s="15"/>
      <x:c r="BBA9" s="15"/>
      <x:c r="BBB9" s="15"/>
      <x:c r="BBC9" s="15"/>
      <x:c r="BBD9" s="15"/>
      <x:c r="BBE9" s="15"/>
      <x:c r="BBF9" s="15"/>
      <x:c r="BBG9" s="15"/>
      <x:c r="BBH9" s="15"/>
      <x:c r="BBI9" s="15"/>
      <x:c r="BBJ9" s="15"/>
      <x:c r="BBK9" s="15"/>
      <x:c r="BBL9" s="15"/>
      <x:c r="BBM9" s="15"/>
      <x:c r="BBN9" s="15"/>
      <x:c r="BBO9" s="15"/>
      <x:c r="BBP9" s="15"/>
      <x:c r="BBQ9" s="15"/>
      <x:c r="BBR9" s="15"/>
      <x:c r="BBS9" s="15"/>
      <x:c r="BBT9" s="15"/>
      <x:c r="BBU9" s="15"/>
      <x:c r="BBV9" s="15"/>
      <x:c r="BBW9" s="15"/>
      <x:c r="BBX9" s="15"/>
      <x:c r="BBY9" s="15"/>
      <x:c r="BBZ9" s="15"/>
      <x:c r="BCA9" s="15"/>
      <x:c r="BCB9" s="15"/>
      <x:c r="BCC9" s="15"/>
      <x:c r="BCD9" s="15"/>
      <x:c r="BCE9" s="15"/>
      <x:c r="BCF9" s="15"/>
      <x:c r="BCG9" s="15"/>
      <x:c r="BCH9" s="15"/>
      <x:c r="BCI9" s="15"/>
      <x:c r="BCJ9" s="15"/>
      <x:c r="BCK9" s="15"/>
      <x:c r="BCL9" s="15"/>
      <x:c r="BCM9" s="15"/>
      <x:c r="BCN9" s="15"/>
      <x:c r="BCO9" s="15"/>
      <x:c r="BCP9" s="15"/>
      <x:c r="BCQ9" s="15"/>
      <x:c r="BCR9" s="15"/>
      <x:c r="BCS9" s="15"/>
      <x:c r="BCT9" s="15"/>
      <x:c r="BCU9" s="15"/>
      <x:c r="BCV9" s="15"/>
      <x:c r="BCW9" s="15"/>
      <x:c r="BCX9" s="15"/>
      <x:c r="BCY9" s="15"/>
      <x:c r="BCZ9" s="15"/>
      <x:c r="BDA9" s="15"/>
      <x:c r="BDB9" s="15"/>
      <x:c r="BDC9" s="15"/>
      <x:c r="BDD9" s="15"/>
      <x:c r="BDE9" s="15"/>
      <x:c r="BDF9" s="15"/>
      <x:c r="BDG9" s="15"/>
      <x:c r="BDH9" s="15"/>
      <x:c r="BDI9" s="15"/>
      <x:c r="BDJ9" s="15"/>
      <x:c r="BDK9" s="15"/>
      <x:c r="BDL9" s="15"/>
      <x:c r="BDM9" s="15"/>
      <x:c r="BDN9" s="15"/>
      <x:c r="BDO9" s="15"/>
      <x:c r="BDP9" s="15"/>
      <x:c r="BDQ9" s="15"/>
      <x:c r="BDR9" s="15"/>
      <x:c r="BDS9" s="15"/>
      <x:c r="BDT9" s="15"/>
      <x:c r="BDU9" s="15"/>
      <x:c r="BDV9" s="15"/>
      <x:c r="BDW9" s="15"/>
      <x:c r="BDX9" s="15"/>
      <x:c r="BDY9" s="15"/>
      <x:c r="BDZ9" s="15"/>
      <x:c r="BEA9" s="15"/>
      <x:c r="BEB9" s="15"/>
      <x:c r="BEC9" s="15"/>
      <x:c r="BED9" s="15"/>
      <x:c r="BEE9" s="15"/>
      <x:c r="BEF9" s="15"/>
      <x:c r="BEG9" s="15"/>
      <x:c r="BEH9" s="15"/>
      <x:c r="BEI9" s="15"/>
      <x:c r="BEJ9" s="15"/>
      <x:c r="BEK9" s="15"/>
      <x:c r="BEL9" s="15"/>
      <x:c r="BEM9" s="15"/>
      <x:c r="BEN9" s="15"/>
      <x:c r="BEO9" s="15"/>
      <x:c r="BEP9" s="15"/>
      <x:c r="BEQ9" s="15"/>
      <x:c r="BER9" s="15"/>
      <x:c r="BES9" s="15"/>
      <x:c r="BET9" s="15"/>
      <x:c r="BEU9" s="15"/>
      <x:c r="BEV9" s="15"/>
      <x:c r="BEW9" s="15"/>
      <x:c r="BEX9" s="15"/>
      <x:c r="BEY9" s="15"/>
      <x:c r="BEZ9" s="15"/>
      <x:c r="BFA9" s="15"/>
      <x:c r="BFB9" s="15"/>
      <x:c r="BFC9" s="15"/>
      <x:c r="BFD9" s="15"/>
      <x:c r="BFE9" s="15"/>
      <x:c r="BFF9" s="15"/>
      <x:c r="BFG9" s="15"/>
      <x:c r="BFH9" s="15"/>
      <x:c r="BFI9" s="15"/>
      <x:c r="BFJ9" s="15"/>
      <x:c r="BFK9" s="15"/>
      <x:c r="BFL9" s="15"/>
      <x:c r="BFM9" s="15"/>
      <x:c r="BFN9" s="15"/>
      <x:c r="BFO9" s="15"/>
      <x:c r="BFP9" s="15"/>
      <x:c r="BFQ9" s="15"/>
      <x:c r="BFR9" s="15"/>
      <x:c r="BFS9" s="15"/>
      <x:c r="BFT9" s="15"/>
      <x:c r="BFU9" s="15"/>
      <x:c r="BFV9" s="15"/>
      <x:c r="BFW9" s="15"/>
      <x:c r="BFX9" s="15"/>
      <x:c r="BFY9" s="15"/>
      <x:c r="BFZ9" s="15"/>
      <x:c r="BGA9" s="15"/>
      <x:c r="BGB9" s="15"/>
      <x:c r="BGC9" s="15"/>
      <x:c r="BGD9" s="15"/>
      <x:c r="BGE9" s="15"/>
      <x:c r="BGF9" s="15"/>
      <x:c r="BGG9" s="15"/>
      <x:c r="BGH9" s="15"/>
      <x:c r="BGI9" s="15"/>
      <x:c r="BGJ9" s="15"/>
      <x:c r="BGK9" s="15"/>
      <x:c r="BGL9" s="15"/>
      <x:c r="BGM9" s="15"/>
      <x:c r="BGN9" s="15"/>
      <x:c r="BGO9" s="15"/>
      <x:c r="BGP9" s="15"/>
      <x:c r="BGQ9" s="15"/>
      <x:c r="BGR9" s="15"/>
      <x:c r="BGS9" s="15"/>
      <x:c r="BGT9" s="15"/>
      <x:c r="BGU9" s="15"/>
      <x:c r="BGV9" s="15"/>
      <x:c r="BGW9" s="15"/>
      <x:c r="BGX9" s="15"/>
      <x:c r="BGY9" s="15"/>
      <x:c r="BGZ9" s="15"/>
      <x:c r="BHA9" s="15"/>
      <x:c r="BHB9" s="15"/>
      <x:c r="BHC9" s="15"/>
      <x:c r="BHD9" s="15"/>
      <x:c r="BHE9" s="15"/>
      <x:c r="BHF9" s="15"/>
      <x:c r="BHG9" s="15"/>
      <x:c r="BHH9" s="15"/>
      <x:c r="BHI9" s="15"/>
      <x:c r="BHJ9" s="15"/>
      <x:c r="BHK9" s="15"/>
      <x:c r="BHL9" s="15"/>
      <x:c r="BHM9" s="15"/>
      <x:c r="BHN9" s="15"/>
      <x:c r="BHO9" s="15"/>
      <x:c r="BHP9" s="15"/>
      <x:c r="BHQ9" s="15"/>
      <x:c r="BHR9" s="15"/>
      <x:c r="BHS9" s="15"/>
      <x:c r="BHT9" s="15"/>
      <x:c r="BHU9" s="15"/>
      <x:c r="BHV9" s="15"/>
      <x:c r="BHW9" s="15"/>
      <x:c r="BHX9" s="15"/>
      <x:c r="BHY9" s="15"/>
      <x:c r="BHZ9" s="15"/>
      <x:c r="BIA9" s="15"/>
      <x:c r="BIB9" s="15"/>
      <x:c r="BIC9" s="15"/>
      <x:c r="BID9" s="15"/>
      <x:c r="BIE9" s="15"/>
      <x:c r="BIF9" s="15"/>
      <x:c r="BIG9" s="15"/>
      <x:c r="BIH9" s="15"/>
      <x:c r="BII9" s="15"/>
      <x:c r="BIJ9" s="15"/>
      <x:c r="BIK9" s="15"/>
      <x:c r="BIL9" s="15"/>
      <x:c r="BIM9" s="15"/>
      <x:c r="BIN9" s="15"/>
      <x:c r="BIO9" s="15"/>
      <x:c r="BIP9" s="15"/>
      <x:c r="BIQ9" s="15"/>
      <x:c r="BIR9" s="15"/>
      <x:c r="BIS9" s="15"/>
      <x:c r="BIT9" s="15"/>
      <x:c r="BIU9" s="15"/>
      <x:c r="BIV9" s="15"/>
      <x:c r="BIW9" s="15"/>
      <x:c r="BIX9" s="15"/>
      <x:c r="BIY9" s="15"/>
      <x:c r="BIZ9" s="15"/>
      <x:c r="BJA9" s="15"/>
      <x:c r="BJB9" s="15"/>
      <x:c r="BJC9" s="15"/>
      <x:c r="BJD9" s="15"/>
      <x:c r="BJE9" s="15"/>
      <x:c r="BJF9" s="15"/>
      <x:c r="BJG9" s="15"/>
      <x:c r="BJH9" s="15"/>
      <x:c r="BJI9" s="15"/>
      <x:c r="BJJ9" s="15"/>
      <x:c r="BJK9" s="15"/>
      <x:c r="BJL9" s="15"/>
      <x:c r="BJM9" s="15"/>
      <x:c r="BJN9" s="15"/>
      <x:c r="BJO9" s="15"/>
      <x:c r="BJP9" s="15"/>
      <x:c r="BJQ9" s="15"/>
      <x:c r="BJR9" s="15"/>
      <x:c r="BJS9" s="15"/>
      <x:c r="BJT9" s="15"/>
      <x:c r="BJU9" s="15"/>
      <x:c r="BJV9" s="15"/>
      <x:c r="BJW9" s="15"/>
      <x:c r="BJX9" s="15"/>
      <x:c r="BJY9" s="15"/>
      <x:c r="BJZ9" s="15"/>
      <x:c r="BKA9" s="15"/>
      <x:c r="BKB9" s="15"/>
      <x:c r="BKC9" s="15"/>
      <x:c r="BKD9" s="15"/>
      <x:c r="BKE9" s="15"/>
      <x:c r="BKF9" s="15"/>
      <x:c r="BKG9" s="15"/>
      <x:c r="BKH9" s="15"/>
      <x:c r="BKI9" s="15"/>
      <x:c r="BKJ9" s="15"/>
      <x:c r="BKK9" s="15"/>
      <x:c r="BKL9" s="15"/>
      <x:c r="BKM9" s="15"/>
      <x:c r="BKN9" s="15"/>
      <x:c r="BKO9" s="15"/>
      <x:c r="BKP9" s="15"/>
      <x:c r="BKQ9" s="15"/>
      <x:c r="BKR9" s="15"/>
      <x:c r="BKS9" s="15"/>
      <x:c r="BKT9" s="15"/>
      <x:c r="BKU9" s="15"/>
      <x:c r="BKV9" s="15"/>
      <x:c r="BKW9" s="15"/>
      <x:c r="BKX9" s="15"/>
      <x:c r="BKY9" s="15"/>
      <x:c r="BKZ9" s="15"/>
      <x:c r="BLA9" s="15"/>
      <x:c r="BLB9" s="15"/>
      <x:c r="BLC9" s="15"/>
      <x:c r="BLD9" s="15"/>
      <x:c r="BLE9" s="15"/>
      <x:c r="BLF9" s="15"/>
      <x:c r="BLG9" s="15"/>
      <x:c r="BLH9" s="15"/>
      <x:c r="BLI9" s="15"/>
      <x:c r="BLJ9" s="15"/>
      <x:c r="BLK9" s="15"/>
      <x:c r="BLL9" s="15"/>
      <x:c r="BLM9" s="15"/>
      <x:c r="BLN9" s="15"/>
      <x:c r="BLO9" s="15"/>
      <x:c r="BLP9" s="15"/>
      <x:c r="BLQ9" s="15"/>
      <x:c r="BLR9" s="15"/>
      <x:c r="BLS9" s="15"/>
      <x:c r="BLT9" s="15"/>
      <x:c r="BLU9" s="15"/>
      <x:c r="BLV9" s="15"/>
      <x:c r="BLW9" s="15"/>
      <x:c r="BLX9" s="15"/>
      <x:c r="BLY9" s="15"/>
      <x:c r="BLZ9" s="15"/>
      <x:c r="BMA9" s="15"/>
      <x:c r="BMB9" s="15"/>
      <x:c r="BMC9" s="15"/>
      <x:c r="BMD9" s="15"/>
      <x:c r="BME9" s="15"/>
      <x:c r="BMF9" s="15"/>
      <x:c r="BMG9" s="15"/>
      <x:c r="BMH9" s="15"/>
      <x:c r="BMI9" s="15"/>
      <x:c r="BMJ9" s="15"/>
      <x:c r="BMK9" s="15"/>
      <x:c r="BML9" s="15"/>
      <x:c r="BMM9" s="15"/>
      <x:c r="BMN9" s="15"/>
      <x:c r="BMO9" s="15"/>
      <x:c r="BMP9" s="15"/>
      <x:c r="BMQ9" s="15"/>
      <x:c r="BMR9" s="15"/>
      <x:c r="BMS9" s="15"/>
      <x:c r="BMT9" s="15"/>
      <x:c r="BMU9" s="15"/>
      <x:c r="BMV9" s="15"/>
      <x:c r="BMW9" s="15"/>
      <x:c r="BMX9" s="15"/>
      <x:c r="BMY9" s="15"/>
      <x:c r="BMZ9" s="15"/>
      <x:c r="BNA9" s="15"/>
      <x:c r="BNB9" s="15"/>
      <x:c r="BNC9" s="15"/>
      <x:c r="BND9" s="15"/>
      <x:c r="BNE9" s="15"/>
      <x:c r="BNF9" s="15"/>
      <x:c r="BNG9" s="15"/>
      <x:c r="BNH9" s="15"/>
      <x:c r="BNI9" s="15"/>
      <x:c r="BNJ9" s="15"/>
      <x:c r="BNK9" s="15"/>
      <x:c r="BNL9" s="15"/>
      <x:c r="BNM9" s="15"/>
      <x:c r="BNN9" s="15"/>
      <x:c r="BNO9" s="15"/>
      <x:c r="BNP9" s="15"/>
      <x:c r="BNQ9" s="15"/>
      <x:c r="BNR9" s="15"/>
      <x:c r="BNS9" s="15"/>
      <x:c r="BNT9" s="15"/>
      <x:c r="BNU9" s="15"/>
      <x:c r="BNV9" s="15"/>
      <x:c r="BNW9" s="15"/>
      <x:c r="BNX9" s="15"/>
      <x:c r="BNY9" s="15"/>
      <x:c r="BNZ9" s="15"/>
      <x:c r="BOA9" s="15"/>
      <x:c r="BOB9" s="15"/>
      <x:c r="BOC9" s="15"/>
      <x:c r="BOD9" s="15"/>
      <x:c r="BOE9" s="15"/>
      <x:c r="BOF9" s="15"/>
      <x:c r="BOG9" s="15"/>
      <x:c r="BOH9" s="15"/>
      <x:c r="BOI9" s="15"/>
      <x:c r="BOJ9" s="15"/>
      <x:c r="BOK9" s="15"/>
      <x:c r="BOL9" s="15"/>
      <x:c r="BOM9" s="15"/>
      <x:c r="BON9" s="15"/>
      <x:c r="BOO9" s="15"/>
      <x:c r="BOP9" s="15"/>
      <x:c r="BOQ9" s="15"/>
      <x:c r="BOR9" s="15"/>
      <x:c r="BOS9" s="15"/>
      <x:c r="BOT9" s="15"/>
      <x:c r="BOU9" s="15"/>
      <x:c r="BOV9" s="15"/>
      <x:c r="BOW9" s="15"/>
      <x:c r="BOX9" s="15"/>
      <x:c r="BOY9" s="15"/>
      <x:c r="BOZ9" s="15"/>
      <x:c r="BPA9" s="15"/>
      <x:c r="BPB9" s="15"/>
      <x:c r="BPC9" s="15"/>
      <x:c r="BPD9" s="15"/>
      <x:c r="BPE9" s="15"/>
      <x:c r="BPF9" s="15"/>
      <x:c r="BPG9" s="15"/>
      <x:c r="BPH9" s="15"/>
      <x:c r="BPI9" s="15"/>
      <x:c r="BPJ9" s="15"/>
      <x:c r="BPK9" s="15"/>
      <x:c r="BPL9" s="15"/>
      <x:c r="BPM9" s="15"/>
      <x:c r="BPN9" s="15"/>
      <x:c r="BPO9" s="15"/>
      <x:c r="BPP9" s="15"/>
      <x:c r="BPQ9" s="15"/>
      <x:c r="BPR9" s="15"/>
      <x:c r="BPS9" s="15"/>
      <x:c r="BPT9" s="15"/>
      <x:c r="BPU9" s="15"/>
      <x:c r="BPV9" s="15"/>
      <x:c r="BPW9" s="15"/>
      <x:c r="BPX9" s="15"/>
      <x:c r="BPY9" s="15"/>
      <x:c r="BPZ9" s="15"/>
      <x:c r="BQA9" s="15"/>
      <x:c r="BQB9" s="15"/>
      <x:c r="BQC9" s="15"/>
      <x:c r="BQD9" s="15"/>
      <x:c r="BQE9" s="15"/>
      <x:c r="BQF9" s="15"/>
      <x:c r="BQG9" s="15"/>
      <x:c r="BQH9" s="15"/>
      <x:c r="BQI9" s="15"/>
      <x:c r="BQJ9" s="15"/>
      <x:c r="BQK9" s="15"/>
      <x:c r="BQL9" s="15"/>
      <x:c r="BQM9" s="15"/>
      <x:c r="BQN9" s="15"/>
      <x:c r="BQO9" s="15"/>
      <x:c r="BQP9" s="15"/>
      <x:c r="BQQ9" s="15"/>
      <x:c r="BQR9" s="15"/>
      <x:c r="BQS9" s="15"/>
      <x:c r="BQT9" s="15"/>
      <x:c r="BQU9" s="15"/>
      <x:c r="BQV9" s="15"/>
      <x:c r="BQW9" s="15"/>
      <x:c r="BQX9" s="15"/>
      <x:c r="BQY9" s="15"/>
      <x:c r="BQZ9" s="15"/>
      <x:c r="BRA9" s="15"/>
      <x:c r="BRB9" s="15"/>
      <x:c r="BRC9" s="15"/>
      <x:c r="BRD9" s="15"/>
      <x:c r="BRE9" s="15"/>
      <x:c r="BRF9" s="15"/>
      <x:c r="BRG9" s="15"/>
      <x:c r="BRH9" s="15"/>
      <x:c r="BRI9" s="15"/>
      <x:c r="BRJ9" s="15"/>
      <x:c r="BRK9" s="15"/>
      <x:c r="BRL9" s="15"/>
      <x:c r="BRM9" s="15"/>
      <x:c r="BRN9" s="15"/>
      <x:c r="BRO9" s="15"/>
      <x:c r="BRP9" s="15"/>
      <x:c r="BRQ9" s="15"/>
      <x:c r="BRR9" s="15"/>
      <x:c r="BRS9" s="15"/>
      <x:c r="BRT9" s="15"/>
      <x:c r="BRU9" s="15"/>
      <x:c r="BRV9" s="15"/>
      <x:c r="BRW9" s="15"/>
      <x:c r="BRX9" s="15"/>
      <x:c r="BRY9" s="15"/>
      <x:c r="BRZ9" s="15"/>
      <x:c r="BSA9" s="15"/>
      <x:c r="BSB9" s="15"/>
      <x:c r="BSC9" s="15"/>
      <x:c r="BSD9" s="15"/>
      <x:c r="BSE9" s="15"/>
      <x:c r="BSF9" s="15"/>
      <x:c r="BSG9" s="15"/>
      <x:c r="BSH9" s="15"/>
      <x:c r="BSI9" s="15"/>
      <x:c r="BSJ9" s="15"/>
      <x:c r="BSK9" s="15"/>
      <x:c r="BSL9" s="15"/>
      <x:c r="BSM9" s="15"/>
      <x:c r="BSN9" s="15"/>
      <x:c r="BSO9" s="15"/>
      <x:c r="BSP9" s="15"/>
      <x:c r="BSQ9" s="15"/>
      <x:c r="BSR9" s="15"/>
      <x:c r="BSS9" s="15"/>
      <x:c r="BST9" s="15"/>
      <x:c r="BSU9" s="15"/>
      <x:c r="BSV9" s="15"/>
      <x:c r="BSW9" s="15"/>
      <x:c r="BSX9" s="15"/>
      <x:c r="BSY9" s="15"/>
      <x:c r="BSZ9" s="15"/>
      <x:c r="BTA9" s="15"/>
      <x:c r="BTB9" s="15"/>
      <x:c r="BTC9" s="15"/>
      <x:c r="BTD9" s="15"/>
      <x:c r="BTE9" s="15"/>
      <x:c r="BTF9" s="15"/>
      <x:c r="BTG9" s="15"/>
      <x:c r="BTH9" s="15"/>
      <x:c r="BTI9" s="15"/>
      <x:c r="BTJ9" s="15"/>
      <x:c r="BTK9" s="15"/>
      <x:c r="BTL9" s="15"/>
      <x:c r="BTM9" s="15"/>
      <x:c r="BTN9" s="15"/>
      <x:c r="BTO9" s="15"/>
      <x:c r="BTP9" s="15"/>
      <x:c r="BTQ9" s="15"/>
      <x:c r="BTR9" s="15"/>
      <x:c r="BTS9" s="15"/>
      <x:c r="BTT9" s="15"/>
      <x:c r="BTU9" s="15"/>
      <x:c r="BTV9" s="15"/>
      <x:c r="BTW9" s="15"/>
      <x:c r="BTX9" s="15"/>
      <x:c r="BTY9" s="15"/>
      <x:c r="BTZ9" s="15"/>
      <x:c r="BUA9" s="15"/>
      <x:c r="BUB9" s="15"/>
      <x:c r="BUC9" s="15"/>
      <x:c r="BUD9" s="15"/>
      <x:c r="BUE9" s="15"/>
      <x:c r="BUF9" s="15"/>
      <x:c r="BUG9" s="15"/>
      <x:c r="BUH9" s="15"/>
      <x:c r="BUI9" s="15"/>
      <x:c r="BUJ9" s="15"/>
      <x:c r="BUK9" s="15"/>
      <x:c r="BUL9" s="15"/>
      <x:c r="BUM9" s="15"/>
      <x:c r="BUN9" s="15"/>
      <x:c r="BUO9" s="15"/>
      <x:c r="BUP9" s="15"/>
      <x:c r="BUQ9" s="15"/>
      <x:c r="BUR9" s="15"/>
      <x:c r="BUS9" s="15"/>
      <x:c r="BUT9" s="15"/>
      <x:c r="BUU9" s="15"/>
      <x:c r="BUV9" s="15"/>
      <x:c r="BUW9" s="15"/>
      <x:c r="BUX9" s="15"/>
      <x:c r="BUY9" s="15"/>
      <x:c r="BUZ9" s="15"/>
      <x:c r="BVA9" s="15"/>
      <x:c r="BVB9" s="15"/>
      <x:c r="BVC9" s="15"/>
      <x:c r="BVD9" s="15"/>
      <x:c r="BVE9" s="15"/>
      <x:c r="BVF9" s="15"/>
      <x:c r="BVG9" s="15"/>
      <x:c r="BVH9" s="15"/>
      <x:c r="BVI9" s="15"/>
      <x:c r="BVJ9" s="15"/>
      <x:c r="BVK9" s="15"/>
      <x:c r="BVL9" s="15"/>
      <x:c r="BVM9" s="15"/>
      <x:c r="BVN9" s="15"/>
      <x:c r="BVO9" s="15"/>
      <x:c r="BVP9" s="15"/>
      <x:c r="BVQ9" s="15"/>
      <x:c r="BVR9" s="15"/>
      <x:c r="BVS9" s="15"/>
      <x:c r="BVT9" s="15"/>
      <x:c r="BVU9" s="15"/>
      <x:c r="BVV9" s="15"/>
      <x:c r="BVW9" s="15"/>
      <x:c r="BVX9" s="15"/>
      <x:c r="BVY9" s="15"/>
      <x:c r="BVZ9" s="15"/>
      <x:c r="BWA9" s="15"/>
      <x:c r="BWB9" s="15"/>
      <x:c r="BWC9" s="15"/>
      <x:c r="BWD9" s="15"/>
      <x:c r="BWE9" s="15"/>
      <x:c r="BWF9" s="15"/>
      <x:c r="BWG9" s="15"/>
      <x:c r="BWH9" s="15"/>
      <x:c r="BWI9" s="15"/>
      <x:c r="BWJ9" s="15"/>
      <x:c r="BWK9" s="15"/>
      <x:c r="BWL9" s="15"/>
      <x:c r="BWM9" s="15"/>
      <x:c r="BWN9" s="15"/>
      <x:c r="BWO9" s="15"/>
      <x:c r="BWP9" s="15"/>
      <x:c r="BWQ9" s="15"/>
      <x:c r="BWR9" s="15"/>
      <x:c r="BWS9" s="15"/>
      <x:c r="BWT9" s="15"/>
      <x:c r="BWU9" s="15"/>
      <x:c r="BWV9" s="15"/>
      <x:c r="BWW9" s="15"/>
      <x:c r="BWX9" s="15"/>
      <x:c r="BWY9" s="15"/>
      <x:c r="BWZ9" s="15"/>
      <x:c r="BXA9" s="15"/>
      <x:c r="BXB9" s="15"/>
      <x:c r="BXC9" s="15"/>
      <x:c r="BXD9" s="15"/>
      <x:c r="BXE9" s="15"/>
      <x:c r="BXF9" s="15"/>
      <x:c r="BXG9" s="15"/>
      <x:c r="BXH9" s="15"/>
      <x:c r="BXI9" s="15"/>
      <x:c r="BXJ9" s="15"/>
      <x:c r="BXK9" s="15"/>
      <x:c r="BXL9" s="15"/>
      <x:c r="BXM9" s="15"/>
      <x:c r="BXN9" s="15"/>
      <x:c r="BXO9" s="15"/>
      <x:c r="BXP9" s="15"/>
      <x:c r="BXQ9" s="15"/>
      <x:c r="BXR9" s="15"/>
      <x:c r="BXS9" s="15"/>
      <x:c r="BXT9" s="15"/>
      <x:c r="BXU9" s="15"/>
      <x:c r="BXV9" s="15"/>
      <x:c r="BXW9" s="15"/>
      <x:c r="BXX9" s="15"/>
      <x:c r="BXY9" s="15"/>
      <x:c r="BXZ9" s="15"/>
      <x:c r="BYA9" s="15"/>
      <x:c r="BYB9" s="15"/>
      <x:c r="BYC9" s="15"/>
      <x:c r="BYD9" s="15"/>
      <x:c r="BYE9" s="15"/>
      <x:c r="BYF9" s="15"/>
      <x:c r="BYG9" s="15"/>
      <x:c r="BYH9" s="15"/>
      <x:c r="BYI9" s="15"/>
      <x:c r="BYJ9" s="15"/>
      <x:c r="BYK9" s="15"/>
      <x:c r="BYL9" s="15"/>
      <x:c r="BYM9" s="15"/>
      <x:c r="BYN9" s="15"/>
      <x:c r="BYO9" s="15"/>
      <x:c r="BYP9" s="15"/>
      <x:c r="BYQ9" s="15"/>
      <x:c r="BYR9" s="15"/>
      <x:c r="BYS9" s="15"/>
      <x:c r="BYT9" s="15"/>
      <x:c r="BYU9" s="15"/>
      <x:c r="BYV9" s="15"/>
      <x:c r="BYW9" s="15"/>
      <x:c r="BYX9" s="15"/>
      <x:c r="BYY9" s="15"/>
      <x:c r="BYZ9" s="15"/>
      <x:c r="BZA9" s="15"/>
      <x:c r="BZB9" s="15"/>
      <x:c r="BZC9" s="15"/>
      <x:c r="BZD9" s="15"/>
      <x:c r="BZE9" s="15"/>
      <x:c r="BZF9" s="15"/>
      <x:c r="BZG9" s="15"/>
      <x:c r="BZH9" s="15"/>
      <x:c r="BZI9" s="15"/>
      <x:c r="BZJ9" s="15"/>
      <x:c r="BZK9" s="15"/>
      <x:c r="BZL9" s="15"/>
      <x:c r="BZM9" s="15"/>
      <x:c r="BZN9" s="15"/>
      <x:c r="BZO9" s="15"/>
      <x:c r="BZP9" s="15"/>
      <x:c r="BZQ9" s="15"/>
      <x:c r="BZR9" s="15"/>
      <x:c r="BZS9" s="15"/>
      <x:c r="BZT9" s="15"/>
      <x:c r="BZU9" s="15"/>
      <x:c r="BZV9" s="15"/>
      <x:c r="BZW9" s="15"/>
      <x:c r="BZX9" s="15"/>
      <x:c r="BZY9" s="15"/>
      <x:c r="BZZ9" s="15"/>
      <x:c r="CAA9" s="15"/>
      <x:c r="CAB9" s="15"/>
      <x:c r="CAC9" s="15"/>
      <x:c r="CAD9" s="15"/>
      <x:c r="CAE9" s="15"/>
      <x:c r="CAF9" s="15"/>
      <x:c r="CAG9" s="15"/>
      <x:c r="CAH9" s="15"/>
      <x:c r="CAI9" s="15"/>
      <x:c r="CAJ9" s="15"/>
      <x:c r="CAK9" s="15"/>
      <x:c r="CAL9" s="15"/>
      <x:c r="CAM9" s="15"/>
      <x:c r="CAN9" s="15"/>
      <x:c r="CAO9" s="15"/>
      <x:c r="CAP9" s="15"/>
      <x:c r="CAQ9" s="15"/>
      <x:c r="CAR9" s="15"/>
      <x:c r="CAS9" s="15"/>
      <x:c r="CAT9" s="15"/>
      <x:c r="CAU9" s="15"/>
      <x:c r="CAV9" s="15"/>
      <x:c r="CAW9" s="15"/>
      <x:c r="CAX9" s="15"/>
      <x:c r="CAY9" s="15"/>
      <x:c r="CAZ9" s="15"/>
      <x:c r="CBA9" s="15"/>
      <x:c r="CBB9" s="15"/>
      <x:c r="CBC9" s="15"/>
      <x:c r="CBD9" s="15"/>
      <x:c r="CBE9" s="15"/>
      <x:c r="CBF9" s="15"/>
      <x:c r="CBG9" s="15"/>
      <x:c r="CBH9" s="15"/>
      <x:c r="CBI9" s="15"/>
      <x:c r="CBJ9" s="15"/>
      <x:c r="CBK9" s="15"/>
      <x:c r="CBL9" s="15"/>
      <x:c r="CBM9" s="15"/>
      <x:c r="CBN9" s="15"/>
      <x:c r="CBO9" s="15"/>
      <x:c r="CBP9" s="15"/>
      <x:c r="CBQ9" s="15"/>
      <x:c r="CBR9" s="15"/>
      <x:c r="CBS9" s="15"/>
      <x:c r="CBT9" s="15"/>
      <x:c r="CBU9" s="15"/>
      <x:c r="CBV9" s="15"/>
      <x:c r="CBW9" s="15"/>
      <x:c r="CBX9" s="15"/>
      <x:c r="CBY9" s="15"/>
      <x:c r="CBZ9" s="15"/>
      <x:c r="CCA9" s="15"/>
      <x:c r="CCB9" s="15"/>
      <x:c r="CCC9" s="15"/>
      <x:c r="CCD9" s="15"/>
      <x:c r="CCE9" s="15"/>
      <x:c r="CCF9" s="15"/>
      <x:c r="CCG9" s="15"/>
      <x:c r="CCH9" s="15"/>
      <x:c r="CCI9" s="15"/>
      <x:c r="CCJ9" s="15"/>
      <x:c r="CCK9" s="15"/>
      <x:c r="CCL9" s="15"/>
      <x:c r="CCM9" s="15"/>
      <x:c r="CCN9" s="15"/>
      <x:c r="CCO9" s="15"/>
      <x:c r="CCP9" s="15"/>
      <x:c r="CCQ9" s="15"/>
      <x:c r="CCR9" s="15"/>
      <x:c r="CCS9" s="15"/>
      <x:c r="CCT9" s="15"/>
      <x:c r="CCU9" s="15"/>
      <x:c r="CCV9" s="15"/>
      <x:c r="CCW9" s="15"/>
      <x:c r="CCX9" s="15"/>
      <x:c r="CCY9" s="15"/>
      <x:c r="CCZ9" s="15"/>
      <x:c r="CDA9" s="15"/>
      <x:c r="CDB9" s="15"/>
      <x:c r="CDC9" s="15"/>
      <x:c r="CDD9" s="15"/>
      <x:c r="CDE9" s="15"/>
      <x:c r="CDF9" s="15"/>
      <x:c r="CDG9" s="15"/>
      <x:c r="CDH9" s="15"/>
      <x:c r="CDI9" s="15"/>
      <x:c r="CDJ9" s="15"/>
      <x:c r="CDK9" s="15"/>
      <x:c r="CDL9" s="15"/>
      <x:c r="CDM9" s="15"/>
      <x:c r="CDN9" s="15"/>
      <x:c r="CDO9" s="15"/>
      <x:c r="CDP9" s="15"/>
      <x:c r="CDQ9" s="15"/>
      <x:c r="CDR9" s="15"/>
      <x:c r="CDS9" s="15"/>
      <x:c r="CDT9" s="15"/>
      <x:c r="CDU9" s="15"/>
      <x:c r="CDV9" s="15"/>
      <x:c r="CDW9" s="15"/>
      <x:c r="CDX9" s="15"/>
      <x:c r="CDY9" s="15"/>
      <x:c r="CDZ9" s="15"/>
      <x:c r="CEA9" s="15"/>
      <x:c r="CEB9" s="15"/>
      <x:c r="CEC9" s="15"/>
      <x:c r="CED9" s="15"/>
      <x:c r="CEE9" s="15"/>
      <x:c r="CEF9" s="15"/>
      <x:c r="CEG9" s="15"/>
      <x:c r="CEH9" s="15"/>
      <x:c r="CEI9" s="15"/>
      <x:c r="CEJ9" s="15"/>
      <x:c r="CEK9" s="15"/>
      <x:c r="CEL9" s="15"/>
      <x:c r="CEM9" s="15"/>
      <x:c r="CEN9" s="15"/>
      <x:c r="CEO9" s="15"/>
      <x:c r="CEP9" s="15"/>
      <x:c r="CEQ9" s="15"/>
      <x:c r="CER9" s="15"/>
      <x:c r="CES9" s="15"/>
      <x:c r="CET9" s="15"/>
      <x:c r="CEU9" s="15"/>
      <x:c r="CEV9" s="15"/>
      <x:c r="CEW9" s="15"/>
      <x:c r="CEX9" s="15"/>
      <x:c r="CEY9" s="15"/>
      <x:c r="CEZ9" s="15"/>
      <x:c r="CFA9" s="15"/>
      <x:c r="CFB9" s="15"/>
      <x:c r="CFC9" s="15"/>
      <x:c r="CFD9" s="15"/>
      <x:c r="CFE9" s="15"/>
      <x:c r="CFF9" s="15"/>
      <x:c r="CFG9" s="15"/>
      <x:c r="CFH9" s="15"/>
      <x:c r="CFI9" s="15"/>
      <x:c r="CFJ9" s="15"/>
      <x:c r="CFK9" s="15"/>
      <x:c r="CFL9" s="15"/>
      <x:c r="CFM9" s="15"/>
      <x:c r="CFN9" s="15"/>
      <x:c r="CFO9" s="15"/>
      <x:c r="CFP9" s="15"/>
      <x:c r="CFQ9" s="15"/>
      <x:c r="CFR9" s="15"/>
      <x:c r="CFS9" s="15"/>
      <x:c r="CFT9" s="15"/>
      <x:c r="CFU9" s="15"/>
      <x:c r="CFV9" s="15"/>
      <x:c r="CFW9" s="15"/>
      <x:c r="CFX9" s="15"/>
      <x:c r="CFY9" s="15"/>
      <x:c r="CFZ9" s="15"/>
      <x:c r="CGA9" s="15"/>
      <x:c r="CGB9" s="15"/>
      <x:c r="CGC9" s="15"/>
      <x:c r="CGD9" s="15"/>
      <x:c r="CGE9" s="15"/>
      <x:c r="CGF9" s="15"/>
      <x:c r="CGG9" s="15"/>
      <x:c r="CGH9" s="15"/>
      <x:c r="CGI9" s="15"/>
      <x:c r="CGJ9" s="15"/>
      <x:c r="CGK9" s="15"/>
      <x:c r="CGL9" s="15"/>
      <x:c r="CGM9" s="15"/>
      <x:c r="CGN9" s="15"/>
      <x:c r="CGO9" s="15"/>
      <x:c r="CGP9" s="15"/>
      <x:c r="CGQ9" s="15"/>
      <x:c r="CGR9" s="15"/>
      <x:c r="CGS9" s="15"/>
      <x:c r="CGT9" s="15"/>
      <x:c r="CGU9" s="15"/>
      <x:c r="CGV9" s="15"/>
      <x:c r="CGW9" s="15"/>
      <x:c r="CGX9" s="15"/>
      <x:c r="CGY9" s="15"/>
      <x:c r="CGZ9" s="15"/>
      <x:c r="CHA9" s="15"/>
      <x:c r="CHB9" s="15"/>
      <x:c r="CHC9" s="15"/>
      <x:c r="CHD9" s="15"/>
      <x:c r="CHE9" s="15"/>
      <x:c r="CHF9" s="15"/>
      <x:c r="CHG9" s="15"/>
      <x:c r="CHH9" s="15"/>
      <x:c r="CHI9" s="15"/>
      <x:c r="CHJ9" s="15"/>
      <x:c r="CHK9" s="15"/>
      <x:c r="CHL9" s="15"/>
      <x:c r="CHM9" s="15"/>
      <x:c r="CHN9" s="15"/>
      <x:c r="CHO9" s="15"/>
      <x:c r="CHP9" s="15"/>
      <x:c r="CHQ9" s="15"/>
      <x:c r="CHR9" s="15"/>
      <x:c r="CHS9" s="15"/>
      <x:c r="CHT9" s="15"/>
      <x:c r="CHU9" s="15"/>
      <x:c r="CHV9" s="15"/>
      <x:c r="CHW9" s="15"/>
      <x:c r="CHX9" s="15"/>
      <x:c r="CHY9" s="15"/>
      <x:c r="CHZ9" s="15"/>
      <x:c r="CIA9" s="15"/>
      <x:c r="CIB9" s="15"/>
      <x:c r="CIC9" s="15"/>
      <x:c r="CID9" s="15"/>
      <x:c r="CIE9" s="15"/>
      <x:c r="CIF9" s="15"/>
      <x:c r="CIG9" s="15"/>
      <x:c r="CIH9" s="15"/>
      <x:c r="CII9" s="15"/>
      <x:c r="CIJ9" s="15"/>
      <x:c r="CIK9" s="15"/>
      <x:c r="CIL9" s="15"/>
      <x:c r="CIM9" s="15"/>
      <x:c r="CIN9" s="15"/>
      <x:c r="CIO9" s="15"/>
      <x:c r="CIP9" s="15"/>
      <x:c r="CIQ9" s="15"/>
      <x:c r="CIR9" s="15"/>
      <x:c r="CIS9" s="15"/>
      <x:c r="CIT9" s="15"/>
      <x:c r="CIU9" s="15"/>
      <x:c r="CIV9" s="15"/>
      <x:c r="CIW9" s="15"/>
      <x:c r="CIX9" s="15"/>
      <x:c r="CIY9" s="15"/>
      <x:c r="CIZ9" s="15"/>
      <x:c r="CJA9" s="15"/>
      <x:c r="CJB9" s="15"/>
      <x:c r="CJC9" s="15"/>
      <x:c r="CJD9" s="15"/>
      <x:c r="CJE9" s="15"/>
      <x:c r="CJF9" s="15"/>
      <x:c r="CJG9" s="15"/>
      <x:c r="CJH9" s="15"/>
      <x:c r="CJI9" s="15"/>
      <x:c r="CJJ9" s="15"/>
      <x:c r="CJK9" s="15"/>
      <x:c r="CJL9" s="15"/>
      <x:c r="CJM9" s="15"/>
      <x:c r="CJN9" s="15"/>
      <x:c r="CJO9" s="15"/>
      <x:c r="CJP9" s="15"/>
      <x:c r="CJQ9" s="15"/>
      <x:c r="CJR9" s="15"/>
      <x:c r="CJS9" s="15"/>
      <x:c r="CJT9" s="15"/>
      <x:c r="CJU9" s="15"/>
      <x:c r="CJV9" s="15"/>
      <x:c r="CJW9" s="15"/>
      <x:c r="CJX9" s="15"/>
      <x:c r="CJY9" s="15"/>
      <x:c r="CJZ9" s="15"/>
      <x:c r="CKA9" s="15"/>
      <x:c r="CKB9" s="15"/>
      <x:c r="CKC9" s="15"/>
      <x:c r="CKD9" s="15"/>
      <x:c r="CKE9" s="15"/>
      <x:c r="CKF9" s="15"/>
      <x:c r="CKG9" s="15"/>
      <x:c r="CKH9" s="15"/>
      <x:c r="CKI9" s="15"/>
      <x:c r="CKJ9" s="15"/>
      <x:c r="CKK9" s="15"/>
      <x:c r="CKL9" s="15"/>
      <x:c r="CKM9" s="15"/>
      <x:c r="CKN9" s="15"/>
      <x:c r="CKO9" s="15"/>
      <x:c r="CKP9" s="15"/>
      <x:c r="CKQ9" s="15"/>
      <x:c r="CKR9" s="15"/>
      <x:c r="CKS9" s="15"/>
      <x:c r="CKT9" s="15"/>
      <x:c r="CKU9" s="15"/>
      <x:c r="CKV9" s="15"/>
      <x:c r="CKW9" s="15"/>
      <x:c r="CKX9" s="15"/>
      <x:c r="CKY9" s="15"/>
      <x:c r="CKZ9" s="15"/>
      <x:c r="CLA9" s="15"/>
      <x:c r="CLB9" s="15"/>
      <x:c r="CLC9" s="15"/>
      <x:c r="CLD9" s="15"/>
      <x:c r="CLE9" s="15"/>
      <x:c r="CLF9" s="15"/>
      <x:c r="CLG9" s="15"/>
      <x:c r="CLH9" s="15"/>
      <x:c r="CLI9" s="15"/>
      <x:c r="CLJ9" s="15"/>
      <x:c r="CLK9" s="15"/>
      <x:c r="CLL9" s="15"/>
      <x:c r="CLM9" s="15"/>
      <x:c r="CLN9" s="15"/>
      <x:c r="CLO9" s="15"/>
      <x:c r="CLP9" s="15"/>
      <x:c r="CLQ9" s="15"/>
      <x:c r="CLR9" s="15"/>
      <x:c r="CLS9" s="15"/>
      <x:c r="CLT9" s="15"/>
      <x:c r="CLU9" s="15"/>
      <x:c r="CLV9" s="15"/>
      <x:c r="CLW9" s="15"/>
      <x:c r="CLX9" s="15"/>
      <x:c r="CLY9" s="15"/>
      <x:c r="CLZ9" s="15"/>
      <x:c r="CMA9" s="15"/>
      <x:c r="CMB9" s="15"/>
      <x:c r="CMC9" s="15"/>
      <x:c r="CMD9" s="15"/>
      <x:c r="CME9" s="15"/>
      <x:c r="CMF9" s="15"/>
      <x:c r="CMG9" s="15"/>
      <x:c r="CMH9" s="15"/>
      <x:c r="CMI9" s="15"/>
      <x:c r="CMJ9" s="15"/>
      <x:c r="CMK9" s="15"/>
      <x:c r="CML9" s="15"/>
      <x:c r="CMM9" s="15"/>
      <x:c r="CMN9" s="15"/>
      <x:c r="CMO9" s="15"/>
      <x:c r="CMP9" s="15"/>
      <x:c r="CMQ9" s="15"/>
      <x:c r="CMR9" s="15"/>
      <x:c r="CMS9" s="15"/>
      <x:c r="CMT9" s="15"/>
      <x:c r="CMU9" s="15"/>
      <x:c r="CMV9" s="15"/>
      <x:c r="CMW9" s="15"/>
      <x:c r="CMX9" s="15"/>
      <x:c r="CMY9" s="15"/>
      <x:c r="CMZ9" s="15"/>
      <x:c r="CNA9" s="15"/>
      <x:c r="CNB9" s="15"/>
      <x:c r="CNC9" s="15"/>
      <x:c r="CND9" s="15"/>
      <x:c r="CNE9" s="15"/>
      <x:c r="CNF9" s="15"/>
      <x:c r="CNG9" s="15"/>
      <x:c r="CNH9" s="15"/>
      <x:c r="CNI9" s="15"/>
      <x:c r="CNJ9" s="15"/>
      <x:c r="CNK9" s="15"/>
      <x:c r="CNL9" s="15"/>
      <x:c r="CNM9" s="15"/>
      <x:c r="CNN9" s="15"/>
      <x:c r="CNO9" s="15"/>
      <x:c r="CNP9" s="15"/>
      <x:c r="CNQ9" s="15"/>
      <x:c r="CNR9" s="15"/>
      <x:c r="CNS9" s="15"/>
      <x:c r="CNT9" s="15"/>
      <x:c r="CNU9" s="15"/>
      <x:c r="CNV9" s="15"/>
      <x:c r="CNW9" s="15"/>
      <x:c r="CNX9" s="15"/>
      <x:c r="CNY9" s="15"/>
      <x:c r="CNZ9" s="15"/>
      <x:c r="COA9" s="15"/>
      <x:c r="COB9" s="15"/>
      <x:c r="COC9" s="15"/>
      <x:c r="COD9" s="15"/>
      <x:c r="COE9" s="15"/>
      <x:c r="COF9" s="15"/>
      <x:c r="COG9" s="15"/>
      <x:c r="COH9" s="15"/>
      <x:c r="COI9" s="15"/>
      <x:c r="COJ9" s="15"/>
      <x:c r="COK9" s="15"/>
      <x:c r="COL9" s="15"/>
      <x:c r="COM9" s="15"/>
      <x:c r="CON9" s="15"/>
      <x:c r="COO9" s="15"/>
      <x:c r="COP9" s="15"/>
      <x:c r="COQ9" s="15"/>
      <x:c r="COR9" s="15"/>
      <x:c r="COS9" s="15"/>
      <x:c r="COT9" s="15"/>
      <x:c r="COU9" s="15"/>
      <x:c r="COV9" s="15"/>
      <x:c r="COW9" s="15"/>
      <x:c r="COX9" s="15"/>
      <x:c r="COY9" s="15"/>
      <x:c r="COZ9" s="15"/>
      <x:c r="CPA9" s="15"/>
      <x:c r="CPB9" s="15"/>
      <x:c r="CPC9" s="15"/>
      <x:c r="CPD9" s="15"/>
      <x:c r="CPE9" s="15"/>
      <x:c r="CPF9" s="15"/>
      <x:c r="CPG9" s="15"/>
      <x:c r="CPH9" s="15"/>
      <x:c r="CPI9" s="15"/>
      <x:c r="CPJ9" s="15"/>
      <x:c r="CPK9" s="15"/>
      <x:c r="CPL9" s="15"/>
      <x:c r="CPM9" s="15"/>
      <x:c r="CPN9" s="15"/>
      <x:c r="CPO9" s="15"/>
      <x:c r="CPP9" s="15"/>
      <x:c r="CPQ9" s="15"/>
      <x:c r="CPR9" s="15"/>
      <x:c r="CPS9" s="15"/>
      <x:c r="CPT9" s="15"/>
      <x:c r="CPU9" s="15"/>
      <x:c r="CPV9" s="15"/>
      <x:c r="CPW9" s="15"/>
      <x:c r="CPX9" s="15"/>
      <x:c r="CPY9" s="15"/>
      <x:c r="CPZ9" s="15"/>
      <x:c r="CQA9" s="15"/>
      <x:c r="CQB9" s="15"/>
      <x:c r="CQC9" s="15"/>
      <x:c r="CQD9" s="15"/>
      <x:c r="CQE9" s="15"/>
      <x:c r="CQF9" s="15"/>
      <x:c r="CQG9" s="15"/>
      <x:c r="CQH9" s="15"/>
      <x:c r="CQI9" s="15"/>
      <x:c r="CQJ9" s="15"/>
      <x:c r="CQK9" s="15"/>
      <x:c r="CQL9" s="15"/>
      <x:c r="CQM9" s="15"/>
      <x:c r="CQN9" s="15"/>
      <x:c r="CQO9" s="15"/>
      <x:c r="CQP9" s="15"/>
      <x:c r="CQQ9" s="15"/>
      <x:c r="CQR9" s="15"/>
      <x:c r="CQS9" s="15"/>
      <x:c r="CQT9" s="15"/>
      <x:c r="CQU9" s="15"/>
      <x:c r="CQV9" s="15"/>
      <x:c r="CQW9" s="15"/>
      <x:c r="CQX9" s="15"/>
      <x:c r="CQY9" s="15"/>
      <x:c r="CQZ9" s="15"/>
      <x:c r="CRA9" s="15"/>
      <x:c r="CRB9" s="15"/>
      <x:c r="CRC9" s="15"/>
      <x:c r="CRD9" s="15"/>
      <x:c r="CRE9" s="15"/>
      <x:c r="CRF9" s="15"/>
      <x:c r="CRG9" s="15"/>
      <x:c r="CRH9" s="15"/>
      <x:c r="CRI9" s="15"/>
      <x:c r="CRJ9" s="15"/>
      <x:c r="CRK9" s="15"/>
      <x:c r="CRL9" s="15"/>
      <x:c r="CRM9" s="15"/>
      <x:c r="CRN9" s="15"/>
      <x:c r="CRO9" s="15"/>
      <x:c r="CRP9" s="15"/>
      <x:c r="CRQ9" s="15"/>
      <x:c r="CRR9" s="15"/>
      <x:c r="CRS9" s="15"/>
      <x:c r="CRT9" s="15"/>
      <x:c r="CRU9" s="15"/>
      <x:c r="CRV9" s="15"/>
      <x:c r="CRW9" s="15"/>
      <x:c r="CRX9" s="15"/>
      <x:c r="CRY9" s="15"/>
      <x:c r="CRZ9" s="15"/>
      <x:c r="CSA9" s="15"/>
      <x:c r="CSB9" s="15"/>
      <x:c r="CSC9" s="15"/>
      <x:c r="CSD9" s="15"/>
      <x:c r="CSE9" s="15"/>
      <x:c r="CSF9" s="15"/>
      <x:c r="CSG9" s="15"/>
      <x:c r="CSH9" s="15"/>
      <x:c r="CSI9" s="15"/>
      <x:c r="CSJ9" s="15"/>
      <x:c r="CSK9" s="15"/>
      <x:c r="CSL9" s="15"/>
      <x:c r="CSM9" s="15"/>
      <x:c r="CSN9" s="15"/>
      <x:c r="CSO9" s="15"/>
      <x:c r="CSP9" s="15"/>
      <x:c r="CSQ9" s="15"/>
      <x:c r="CSR9" s="15"/>
      <x:c r="CSS9" s="15"/>
      <x:c r="CST9" s="15"/>
      <x:c r="CSU9" s="15"/>
      <x:c r="CSV9" s="15"/>
      <x:c r="CSW9" s="15"/>
      <x:c r="CSX9" s="15"/>
      <x:c r="CSY9" s="15"/>
      <x:c r="CSZ9" s="15"/>
      <x:c r="CTA9" s="15"/>
      <x:c r="CTB9" s="15"/>
      <x:c r="CTC9" s="15"/>
      <x:c r="CTD9" s="15"/>
      <x:c r="CTE9" s="15"/>
      <x:c r="CTF9" s="15"/>
      <x:c r="CTG9" s="15"/>
      <x:c r="CTH9" s="15"/>
      <x:c r="CTI9" s="15"/>
      <x:c r="CTJ9" s="15"/>
      <x:c r="CTK9" s="15"/>
      <x:c r="CTL9" s="15"/>
      <x:c r="CTM9" s="15"/>
      <x:c r="CTN9" s="15"/>
      <x:c r="CTO9" s="15"/>
      <x:c r="CTP9" s="15"/>
      <x:c r="CTQ9" s="15"/>
      <x:c r="CTR9" s="15"/>
      <x:c r="CTS9" s="15"/>
      <x:c r="CTT9" s="15"/>
      <x:c r="CTU9" s="15"/>
      <x:c r="CTV9" s="15"/>
      <x:c r="CTW9" s="15"/>
      <x:c r="CTX9" s="15"/>
      <x:c r="CTY9" s="15"/>
      <x:c r="CTZ9" s="15"/>
      <x:c r="CUA9" s="15"/>
      <x:c r="CUB9" s="15"/>
      <x:c r="CUC9" s="15"/>
      <x:c r="CUD9" s="15"/>
      <x:c r="CUE9" s="15"/>
      <x:c r="CUF9" s="15"/>
      <x:c r="CUG9" s="15"/>
      <x:c r="CUH9" s="15"/>
      <x:c r="CUI9" s="15"/>
      <x:c r="CUJ9" s="15"/>
      <x:c r="CUK9" s="15"/>
      <x:c r="CUL9" s="15"/>
      <x:c r="CUM9" s="15"/>
      <x:c r="CUN9" s="15"/>
      <x:c r="CUO9" s="15"/>
      <x:c r="CUP9" s="15"/>
      <x:c r="CUQ9" s="15"/>
      <x:c r="CUR9" s="15"/>
      <x:c r="CUS9" s="15"/>
      <x:c r="CUT9" s="15"/>
      <x:c r="CUU9" s="15"/>
      <x:c r="CUV9" s="15"/>
      <x:c r="CUW9" s="15"/>
      <x:c r="CUX9" s="15"/>
      <x:c r="CUY9" s="15"/>
      <x:c r="CUZ9" s="15"/>
      <x:c r="CVA9" s="15"/>
      <x:c r="CVB9" s="15"/>
      <x:c r="CVC9" s="15"/>
      <x:c r="CVD9" s="15"/>
      <x:c r="CVE9" s="15"/>
      <x:c r="CVF9" s="15"/>
      <x:c r="CVG9" s="15"/>
      <x:c r="CVH9" s="15"/>
      <x:c r="CVI9" s="15"/>
      <x:c r="CVJ9" s="15"/>
      <x:c r="CVK9" s="15"/>
      <x:c r="CVL9" s="15"/>
      <x:c r="CVM9" s="15"/>
      <x:c r="CVN9" s="15"/>
      <x:c r="CVO9" s="15"/>
      <x:c r="CVP9" s="15"/>
      <x:c r="CVQ9" s="15"/>
      <x:c r="CVR9" s="15"/>
      <x:c r="CVS9" s="15"/>
      <x:c r="CVT9" s="15"/>
      <x:c r="CVU9" s="15"/>
      <x:c r="CVV9" s="15"/>
      <x:c r="CVW9" s="15"/>
      <x:c r="CVX9" s="15"/>
      <x:c r="CVY9" s="15"/>
      <x:c r="CVZ9" s="15"/>
      <x:c r="CWA9" s="15"/>
      <x:c r="CWB9" s="15"/>
      <x:c r="CWC9" s="15"/>
      <x:c r="CWD9" s="15"/>
      <x:c r="CWE9" s="15"/>
      <x:c r="CWF9" s="15"/>
      <x:c r="CWG9" s="15"/>
      <x:c r="CWH9" s="15"/>
      <x:c r="CWI9" s="15"/>
      <x:c r="CWJ9" s="15"/>
      <x:c r="CWK9" s="15"/>
      <x:c r="CWL9" s="15"/>
      <x:c r="CWM9" s="15"/>
      <x:c r="CWN9" s="15"/>
      <x:c r="CWO9" s="15"/>
      <x:c r="CWP9" s="15"/>
      <x:c r="CWQ9" s="15"/>
      <x:c r="CWR9" s="15"/>
      <x:c r="CWS9" s="15"/>
      <x:c r="CWT9" s="15"/>
      <x:c r="CWU9" s="15"/>
      <x:c r="CWV9" s="15"/>
      <x:c r="CWW9" s="15"/>
      <x:c r="CWX9" s="15"/>
      <x:c r="CWY9" s="15"/>
      <x:c r="CWZ9" s="15"/>
      <x:c r="CXA9" s="15"/>
      <x:c r="CXB9" s="15"/>
      <x:c r="CXC9" s="15"/>
      <x:c r="CXD9" s="15"/>
      <x:c r="CXE9" s="15"/>
      <x:c r="CXF9" s="15"/>
      <x:c r="CXG9" s="15"/>
      <x:c r="CXH9" s="15"/>
      <x:c r="CXI9" s="15"/>
      <x:c r="CXJ9" s="15"/>
      <x:c r="CXK9" s="15"/>
      <x:c r="CXL9" s="15"/>
      <x:c r="CXM9" s="15"/>
      <x:c r="CXN9" s="15"/>
      <x:c r="CXO9" s="15"/>
      <x:c r="CXP9" s="15"/>
      <x:c r="CXQ9" s="15"/>
      <x:c r="CXR9" s="15"/>
      <x:c r="CXS9" s="15"/>
      <x:c r="CXT9" s="15"/>
      <x:c r="CXU9" s="15"/>
      <x:c r="CXV9" s="15"/>
      <x:c r="CXW9" s="15"/>
      <x:c r="CXX9" s="15"/>
      <x:c r="CXY9" s="15"/>
      <x:c r="CXZ9" s="15"/>
      <x:c r="CYA9" s="15"/>
      <x:c r="CYB9" s="15"/>
      <x:c r="CYC9" s="15"/>
      <x:c r="CYD9" s="15"/>
      <x:c r="CYE9" s="15"/>
      <x:c r="CYF9" s="15"/>
      <x:c r="CYG9" s="15"/>
      <x:c r="CYH9" s="15"/>
      <x:c r="CYI9" s="15"/>
      <x:c r="CYJ9" s="15"/>
      <x:c r="CYK9" s="15"/>
      <x:c r="CYL9" s="15"/>
      <x:c r="CYM9" s="15"/>
      <x:c r="CYN9" s="15"/>
      <x:c r="CYO9" s="15"/>
      <x:c r="CYP9" s="15"/>
      <x:c r="CYQ9" s="15"/>
      <x:c r="CYR9" s="15"/>
      <x:c r="CYS9" s="15"/>
      <x:c r="CYT9" s="15"/>
      <x:c r="CYU9" s="15"/>
      <x:c r="CYV9" s="15"/>
      <x:c r="CYW9" s="15"/>
      <x:c r="CYX9" s="15"/>
      <x:c r="CYY9" s="15"/>
      <x:c r="CYZ9" s="15"/>
      <x:c r="CZA9" s="15"/>
      <x:c r="CZB9" s="15"/>
      <x:c r="CZC9" s="15"/>
      <x:c r="CZD9" s="15"/>
      <x:c r="CZE9" s="15"/>
      <x:c r="CZF9" s="15"/>
      <x:c r="CZG9" s="15"/>
      <x:c r="CZH9" s="15"/>
      <x:c r="CZI9" s="15"/>
      <x:c r="CZJ9" s="15"/>
      <x:c r="CZK9" s="15"/>
      <x:c r="CZL9" s="15"/>
      <x:c r="CZM9" s="15"/>
      <x:c r="CZN9" s="15"/>
      <x:c r="CZO9" s="15"/>
      <x:c r="CZP9" s="15"/>
      <x:c r="CZQ9" s="15"/>
      <x:c r="CZR9" s="15"/>
      <x:c r="CZS9" s="15"/>
      <x:c r="CZT9" s="15"/>
      <x:c r="CZU9" s="15"/>
      <x:c r="CZV9" s="15"/>
      <x:c r="CZW9" s="15"/>
      <x:c r="CZX9" s="15"/>
      <x:c r="CZY9" s="15"/>
      <x:c r="CZZ9" s="15"/>
      <x:c r="DAA9" s="15"/>
      <x:c r="DAB9" s="15"/>
      <x:c r="DAC9" s="15"/>
      <x:c r="DAD9" s="15"/>
      <x:c r="DAE9" s="15"/>
      <x:c r="DAF9" s="15"/>
      <x:c r="DAG9" s="15"/>
      <x:c r="DAH9" s="15"/>
      <x:c r="DAI9" s="15"/>
      <x:c r="DAJ9" s="15"/>
      <x:c r="DAK9" s="15"/>
      <x:c r="DAL9" s="15"/>
      <x:c r="DAM9" s="15"/>
      <x:c r="DAN9" s="15"/>
      <x:c r="DAO9" s="15"/>
      <x:c r="DAP9" s="15"/>
      <x:c r="DAQ9" s="15"/>
      <x:c r="DAR9" s="15"/>
      <x:c r="DAS9" s="15"/>
      <x:c r="DAT9" s="15"/>
      <x:c r="DAU9" s="15"/>
      <x:c r="DAV9" s="15"/>
      <x:c r="DAW9" s="15"/>
      <x:c r="DAX9" s="15"/>
      <x:c r="DAY9" s="15"/>
      <x:c r="DAZ9" s="15"/>
      <x:c r="DBA9" s="15"/>
      <x:c r="DBB9" s="15"/>
      <x:c r="DBC9" s="15"/>
      <x:c r="DBD9" s="15"/>
      <x:c r="DBE9" s="15"/>
      <x:c r="DBF9" s="15"/>
      <x:c r="DBG9" s="15"/>
      <x:c r="DBH9" s="15"/>
      <x:c r="DBI9" s="15"/>
      <x:c r="DBJ9" s="15"/>
      <x:c r="DBK9" s="15"/>
      <x:c r="DBL9" s="15"/>
      <x:c r="DBM9" s="15"/>
      <x:c r="DBN9" s="15"/>
      <x:c r="DBO9" s="15"/>
      <x:c r="DBP9" s="15"/>
      <x:c r="DBQ9" s="15"/>
      <x:c r="DBR9" s="15"/>
      <x:c r="DBS9" s="15"/>
      <x:c r="DBT9" s="15"/>
      <x:c r="DBU9" s="15"/>
      <x:c r="DBV9" s="15"/>
      <x:c r="DBW9" s="15"/>
      <x:c r="DBX9" s="15"/>
      <x:c r="DBY9" s="15"/>
      <x:c r="DBZ9" s="15"/>
      <x:c r="DCA9" s="15"/>
      <x:c r="DCB9" s="15"/>
      <x:c r="DCC9" s="15"/>
      <x:c r="DCD9" s="15"/>
      <x:c r="DCE9" s="15"/>
      <x:c r="DCF9" s="15"/>
      <x:c r="DCG9" s="15"/>
      <x:c r="DCH9" s="15"/>
      <x:c r="DCI9" s="15"/>
      <x:c r="DCJ9" s="15"/>
      <x:c r="DCK9" s="15"/>
      <x:c r="DCL9" s="15"/>
      <x:c r="DCM9" s="15"/>
      <x:c r="DCN9" s="15"/>
      <x:c r="DCO9" s="15"/>
      <x:c r="DCP9" s="15"/>
      <x:c r="DCQ9" s="15"/>
      <x:c r="DCR9" s="15"/>
      <x:c r="DCS9" s="15"/>
      <x:c r="DCT9" s="15"/>
      <x:c r="DCU9" s="15"/>
      <x:c r="DCV9" s="15"/>
      <x:c r="DCW9" s="15"/>
      <x:c r="DCX9" s="15"/>
      <x:c r="DCY9" s="15"/>
      <x:c r="DCZ9" s="15"/>
      <x:c r="DDA9" s="15"/>
      <x:c r="DDB9" s="15"/>
      <x:c r="DDC9" s="15"/>
      <x:c r="DDD9" s="15"/>
      <x:c r="DDE9" s="15"/>
      <x:c r="DDF9" s="15"/>
      <x:c r="DDG9" s="15"/>
      <x:c r="DDH9" s="15"/>
      <x:c r="DDI9" s="15"/>
      <x:c r="DDJ9" s="15"/>
      <x:c r="DDK9" s="15"/>
      <x:c r="DDL9" s="15"/>
      <x:c r="DDM9" s="15"/>
      <x:c r="DDN9" s="15"/>
      <x:c r="DDO9" s="15"/>
      <x:c r="DDP9" s="15"/>
      <x:c r="DDQ9" s="15"/>
      <x:c r="DDR9" s="15"/>
      <x:c r="DDS9" s="15"/>
      <x:c r="DDT9" s="15"/>
      <x:c r="DDU9" s="15"/>
      <x:c r="DDV9" s="15"/>
      <x:c r="DDW9" s="15"/>
      <x:c r="DDX9" s="15"/>
      <x:c r="DDY9" s="15"/>
      <x:c r="DDZ9" s="15"/>
      <x:c r="DEA9" s="15"/>
      <x:c r="DEB9" s="15"/>
      <x:c r="DEC9" s="15"/>
      <x:c r="DED9" s="15"/>
      <x:c r="DEE9" s="15"/>
      <x:c r="DEF9" s="15"/>
      <x:c r="DEG9" s="15"/>
      <x:c r="DEH9" s="15"/>
      <x:c r="DEI9" s="15"/>
      <x:c r="DEJ9" s="15"/>
      <x:c r="DEK9" s="15"/>
      <x:c r="DEL9" s="15"/>
      <x:c r="DEM9" s="15"/>
      <x:c r="DEN9" s="15"/>
      <x:c r="DEO9" s="15"/>
      <x:c r="DEP9" s="15"/>
      <x:c r="DEQ9" s="15"/>
      <x:c r="DER9" s="15"/>
      <x:c r="DES9" s="15"/>
      <x:c r="DET9" s="15"/>
      <x:c r="DEU9" s="15"/>
      <x:c r="DEV9" s="15"/>
      <x:c r="DEW9" s="15"/>
      <x:c r="DEX9" s="15"/>
      <x:c r="DEY9" s="15"/>
      <x:c r="DEZ9" s="15"/>
      <x:c r="DFA9" s="15"/>
      <x:c r="DFB9" s="15"/>
      <x:c r="DFC9" s="15"/>
      <x:c r="DFD9" s="15"/>
      <x:c r="DFE9" s="15"/>
      <x:c r="DFF9" s="15"/>
      <x:c r="DFG9" s="15"/>
      <x:c r="DFH9" s="15"/>
      <x:c r="DFI9" s="15"/>
      <x:c r="DFJ9" s="15"/>
      <x:c r="DFK9" s="15"/>
      <x:c r="DFL9" s="15"/>
      <x:c r="DFM9" s="15"/>
      <x:c r="DFN9" s="15"/>
      <x:c r="DFO9" s="15"/>
      <x:c r="DFP9" s="15"/>
      <x:c r="DFQ9" s="15"/>
      <x:c r="DFR9" s="15"/>
      <x:c r="DFS9" s="15"/>
      <x:c r="DFT9" s="15"/>
      <x:c r="DFU9" s="15"/>
      <x:c r="DFV9" s="15"/>
      <x:c r="DFW9" s="15"/>
      <x:c r="DFX9" s="15"/>
      <x:c r="DFY9" s="15"/>
      <x:c r="DFZ9" s="15"/>
      <x:c r="DGA9" s="15"/>
      <x:c r="DGB9" s="15"/>
      <x:c r="DGC9" s="15"/>
      <x:c r="DGD9" s="15"/>
      <x:c r="DGE9" s="15"/>
      <x:c r="DGF9" s="15"/>
      <x:c r="DGG9" s="15"/>
      <x:c r="DGH9" s="15"/>
      <x:c r="DGI9" s="15"/>
      <x:c r="DGJ9" s="15"/>
      <x:c r="DGK9" s="15"/>
      <x:c r="DGL9" s="15"/>
      <x:c r="DGM9" s="15"/>
      <x:c r="DGN9" s="15"/>
      <x:c r="DGO9" s="15"/>
      <x:c r="DGP9" s="15"/>
      <x:c r="DGQ9" s="15"/>
      <x:c r="DGR9" s="15"/>
      <x:c r="DGS9" s="15"/>
      <x:c r="DGT9" s="15"/>
      <x:c r="DGU9" s="15"/>
      <x:c r="DGV9" s="15"/>
      <x:c r="DGW9" s="15"/>
      <x:c r="DGX9" s="15"/>
      <x:c r="DGY9" s="15"/>
      <x:c r="DGZ9" s="15"/>
      <x:c r="DHA9" s="15"/>
      <x:c r="DHB9" s="15"/>
      <x:c r="DHC9" s="15"/>
      <x:c r="DHD9" s="15"/>
      <x:c r="DHE9" s="15"/>
      <x:c r="DHF9" s="15"/>
      <x:c r="DHG9" s="15"/>
      <x:c r="DHH9" s="15"/>
      <x:c r="DHI9" s="15"/>
      <x:c r="DHJ9" s="15"/>
      <x:c r="DHK9" s="15"/>
      <x:c r="DHL9" s="15"/>
      <x:c r="DHM9" s="15"/>
      <x:c r="DHN9" s="15"/>
      <x:c r="DHO9" s="15"/>
      <x:c r="DHP9" s="15"/>
      <x:c r="DHQ9" s="15"/>
      <x:c r="DHR9" s="15"/>
      <x:c r="DHS9" s="15"/>
      <x:c r="DHT9" s="15"/>
      <x:c r="DHU9" s="15"/>
      <x:c r="DHV9" s="15"/>
      <x:c r="DHW9" s="15"/>
      <x:c r="DHX9" s="15"/>
      <x:c r="DHY9" s="15"/>
      <x:c r="DHZ9" s="15"/>
      <x:c r="DIA9" s="15"/>
      <x:c r="DIB9" s="15"/>
      <x:c r="DIC9" s="15"/>
      <x:c r="DID9" s="15"/>
      <x:c r="DIE9" s="15"/>
      <x:c r="DIF9" s="15"/>
      <x:c r="DIG9" s="15"/>
      <x:c r="DIH9" s="15"/>
      <x:c r="DII9" s="15"/>
      <x:c r="DIJ9" s="15"/>
      <x:c r="DIK9" s="15"/>
      <x:c r="DIL9" s="15"/>
      <x:c r="DIM9" s="15"/>
      <x:c r="DIN9" s="15"/>
      <x:c r="DIO9" s="15"/>
      <x:c r="DIP9" s="15"/>
      <x:c r="DIQ9" s="15"/>
      <x:c r="DIR9" s="15"/>
      <x:c r="DIS9" s="15"/>
      <x:c r="DIT9" s="15"/>
      <x:c r="DIU9" s="15"/>
      <x:c r="DIV9" s="15"/>
      <x:c r="DIW9" s="15"/>
      <x:c r="DIX9" s="15"/>
      <x:c r="DIY9" s="15"/>
      <x:c r="DIZ9" s="15"/>
      <x:c r="DJA9" s="15"/>
      <x:c r="DJB9" s="15"/>
      <x:c r="DJC9" s="15"/>
      <x:c r="DJD9" s="15"/>
      <x:c r="DJE9" s="15"/>
      <x:c r="DJF9" s="15"/>
      <x:c r="DJG9" s="15"/>
      <x:c r="DJH9" s="15"/>
      <x:c r="DJI9" s="15"/>
      <x:c r="DJJ9" s="15"/>
      <x:c r="DJK9" s="15"/>
      <x:c r="DJL9" s="15"/>
      <x:c r="DJM9" s="15"/>
      <x:c r="DJN9" s="15"/>
      <x:c r="DJO9" s="15"/>
      <x:c r="DJP9" s="15"/>
      <x:c r="DJQ9" s="15"/>
      <x:c r="DJR9" s="15"/>
      <x:c r="DJS9" s="15"/>
      <x:c r="DJT9" s="15"/>
      <x:c r="DJU9" s="15"/>
      <x:c r="DJV9" s="15"/>
      <x:c r="DJW9" s="15"/>
      <x:c r="DJX9" s="15"/>
      <x:c r="DJY9" s="15"/>
      <x:c r="DJZ9" s="15"/>
      <x:c r="DKA9" s="15"/>
      <x:c r="DKB9" s="15"/>
      <x:c r="DKC9" s="15"/>
      <x:c r="DKD9" s="15"/>
      <x:c r="DKE9" s="15"/>
      <x:c r="DKF9" s="15"/>
      <x:c r="DKG9" s="15"/>
      <x:c r="DKH9" s="15"/>
      <x:c r="DKI9" s="15"/>
      <x:c r="DKJ9" s="15"/>
      <x:c r="DKK9" s="15"/>
      <x:c r="DKL9" s="15"/>
      <x:c r="DKM9" s="15"/>
      <x:c r="DKN9" s="15"/>
      <x:c r="DKO9" s="15"/>
      <x:c r="DKP9" s="15"/>
      <x:c r="DKQ9" s="15"/>
      <x:c r="DKR9" s="15"/>
      <x:c r="DKS9" s="15"/>
      <x:c r="DKT9" s="15"/>
      <x:c r="DKU9" s="15"/>
      <x:c r="DKV9" s="15"/>
      <x:c r="DKW9" s="15"/>
      <x:c r="DKX9" s="15"/>
      <x:c r="DKY9" s="15"/>
      <x:c r="DKZ9" s="15"/>
      <x:c r="DLA9" s="15"/>
      <x:c r="DLB9" s="15"/>
      <x:c r="DLC9" s="15"/>
      <x:c r="DLD9" s="15"/>
      <x:c r="DLE9" s="15"/>
      <x:c r="DLF9" s="15"/>
      <x:c r="DLG9" s="15"/>
      <x:c r="DLH9" s="15"/>
      <x:c r="DLI9" s="15"/>
      <x:c r="DLJ9" s="15"/>
      <x:c r="DLK9" s="15"/>
      <x:c r="DLL9" s="15"/>
      <x:c r="DLM9" s="15"/>
      <x:c r="DLN9" s="15"/>
      <x:c r="DLO9" s="15"/>
      <x:c r="DLP9" s="15"/>
      <x:c r="DLQ9" s="15"/>
      <x:c r="DLR9" s="15"/>
      <x:c r="DLS9" s="15"/>
      <x:c r="DLT9" s="15"/>
      <x:c r="DLU9" s="15"/>
      <x:c r="DLV9" s="15"/>
      <x:c r="DLW9" s="15"/>
      <x:c r="DLX9" s="15"/>
      <x:c r="DLY9" s="15"/>
      <x:c r="DLZ9" s="15"/>
      <x:c r="DMA9" s="15"/>
      <x:c r="DMB9" s="15"/>
      <x:c r="DMC9" s="15"/>
      <x:c r="DMD9" s="15"/>
      <x:c r="DME9" s="15"/>
      <x:c r="DMF9" s="15"/>
      <x:c r="DMG9" s="15"/>
      <x:c r="DMH9" s="15"/>
      <x:c r="DMI9" s="15"/>
      <x:c r="DMJ9" s="15"/>
      <x:c r="DMK9" s="15"/>
      <x:c r="DML9" s="15"/>
      <x:c r="DMM9" s="15"/>
      <x:c r="DMN9" s="15"/>
      <x:c r="DMO9" s="15"/>
      <x:c r="DMP9" s="15"/>
      <x:c r="DMQ9" s="15"/>
      <x:c r="DMR9" s="15"/>
      <x:c r="DMS9" s="15"/>
      <x:c r="DMT9" s="15"/>
      <x:c r="DMU9" s="15"/>
      <x:c r="DMV9" s="15"/>
      <x:c r="DMW9" s="15"/>
      <x:c r="DMX9" s="15"/>
      <x:c r="DMY9" s="15"/>
      <x:c r="DMZ9" s="15"/>
      <x:c r="DNA9" s="15"/>
      <x:c r="DNB9" s="15"/>
      <x:c r="DNC9" s="15"/>
      <x:c r="DND9" s="15"/>
      <x:c r="DNE9" s="15"/>
      <x:c r="DNF9" s="15"/>
      <x:c r="DNG9" s="15"/>
      <x:c r="DNH9" s="15"/>
      <x:c r="DNI9" s="15"/>
      <x:c r="DNJ9" s="15"/>
      <x:c r="DNK9" s="15"/>
      <x:c r="DNL9" s="15"/>
      <x:c r="DNM9" s="15"/>
      <x:c r="DNN9" s="15"/>
      <x:c r="DNO9" s="15"/>
      <x:c r="DNP9" s="15"/>
      <x:c r="DNQ9" s="15"/>
      <x:c r="DNR9" s="15"/>
      <x:c r="DNS9" s="15"/>
      <x:c r="DNT9" s="15"/>
      <x:c r="DNU9" s="15"/>
      <x:c r="DNV9" s="15"/>
      <x:c r="DNW9" s="15"/>
      <x:c r="DNX9" s="15"/>
      <x:c r="DNY9" s="15"/>
      <x:c r="DNZ9" s="15"/>
      <x:c r="DOA9" s="15"/>
      <x:c r="DOB9" s="15"/>
      <x:c r="DOC9" s="15"/>
      <x:c r="DOD9" s="15"/>
      <x:c r="DOE9" s="15"/>
      <x:c r="DOF9" s="15"/>
      <x:c r="DOG9" s="15"/>
      <x:c r="DOH9" s="15"/>
      <x:c r="DOI9" s="15"/>
      <x:c r="DOJ9" s="15"/>
      <x:c r="DOK9" s="15"/>
      <x:c r="DOL9" s="15"/>
      <x:c r="DOM9" s="15"/>
      <x:c r="DON9" s="15"/>
      <x:c r="DOO9" s="15"/>
      <x:c r="DOP9" s="15"/>
      <x:c r="DOQ9" s="15"/>
      <x:c r="DOR9" s="15"/>
      <x:c r="DOS9" s="15"/>
      <x:c r="DOT9" s="15"/>
      <x:c r="DOU9" s="15"/>
      <x:c r="DOV9" s="15"/>
      <x:c r="DOW9" s="15"/>
      <x:c r="DOX9" s="15"/>
      <x:c r="DOY9" s="15"/>
      <x:c r="DOZ9" s="15"/>
      <x:c r="DPA9" s="15"/>
      <x:c r="DPB9" s="15"/>
      <x:c r="DPC9" s="15"/>
      <x:c r="DPD9" s="15"/>
      <x:c r="DPE9" s="15"/>
      <x:c r="DPF9" s="15"/>
      <x:c r="DPG9" s="15"/>
      <x:c r="DPH9" s="15"/>
      <x:c r="DPI9" s="15"/>
      <x:c r="DPJ9" s="15"/>
      <x:c r="DPK9" s="15"/>
      <x:c r="DPL9" s="15"/>
      <x:c r="DPM9" s="15"/>
      <x:c r="DPN9" s="15"/>
      <x:c r="DPO9" s="15"/>
      <x:c r="DPP9" s="15"/>
      <x:c r="DPQ9" s="15"/>
      <x:c r="DPR9" s="15"/>
      <x:c r="DPS9" s="15"/>
      <x:c r="DPT9" s="15"/>
      <x:c r="DPU9" s="15"/>
      <x:c r="DPV9" s="15"/>
      <x:c r="DPW9" s="15"/>
      <x:c r="DPX9" s="15"/>
      <x:c r="DPY9" s="15"/>
      <x:c r="DPZ9" s="15"/>
      <x:c r="DQA9" s="15"/>
      <x:c r="DQB9" s="15"/>
      <x:c r="DQC9" s="15"/>
      <x:c r="DQD9" s="15"/>
      <x:c r="DQE9" s="15"/>
      <x:c r="DQF9" s="15"/>
      <x:c r="DQG9" s="15"/>
      <x:c r="DQH9" s="15"/>
      <x:c r="DQI9" s="15"/>
      <x:c r="DQJ9" s="15"/>
      <x:c r="DQK9" s="15"/>
      <x:c r="DQL9" s="15"/>
      <x:c r="DQM9" s="15"/>
      <x:c r="DQN9" s="15"/>
      <x:c r="DQO9" s="15"/>
      <x:c r="DQP9" s="15"/>
      <x:c r="DQQ9" s="15"/>
      <x:c r="DQR9" s="15"/>
      <x:c r="DQS9" s="15"/>
      <x:c r="DQT9" s="15"/>
      <x:c r="DQU9" s="15"/>
      <x:c r="DQV9" s="15"/>
      <x:c r="DQW9" s="15"/>
      <x:c r="DQX9" s="15"/>
      <x:c r="DQY9" s="15"/>
      <x:c r="DQZ9" s="15"/>
      <x:c r="DRA9" s="15"/>
      <x:c r="DRB9" s="15"/>
      <x:c r="DRC9" s="15"/>
      <x:c r="DRD9" s="15"/>
      <x:c r="DRE9" s="15"/>
      <x:c r="DRF9" s="15"/>
      <x:c r="DRG9" s="15"/>
      <x:c r="DRH9" s="15"/>
      <x:c r="DRI9" s="15"/>
      <x:c r="DRJ9" s="15"/>
      <x:c r="DRK9" s="15"/>
      <x:c r="DRL9" s="15"/>
      <x:c r="DRM9" s="15"/>
      <x:c r="DRN9" s="15"/>
      <x:c r="DRO9" s="15"/>
      <x:c r="DRP9" s="15"/>
      <x:c r="DRQ9" s="15"/>
      <x:c r="DRR9" s="15"/>
      <x:c r="DRS9" s="15"/>
      <x:c r="DRT9" s="15"/>
      <x:c r="DRU9" s="15"/>
      <x:c r="DRV9" s="15"/>
      <x:c r="DRW9" s="15"/>
      <x:c r="DRX9" s="15"/>
      <x:c r="DRY9" s="15"/>
      <x:c r="DRZ9" s="15"/>
      <x:c r="DSA9" s="15"/>
      <x:c r="DSB9" s="15"/>
      <x:c r="DSC9" s="15"/>
      <x:c r="DSD9" s="15"/>
      <x:c r="DSE9" s="15"/>
      <x:c r="DSF9" s="15"/>
      <x:c r="DSG9" s="15"/>
      <x:c r="DSH9" s="15"/>
      <x:c r="DSI9" s="15"/>
      <x:c r="DSJ9" s="15"/>
      <x:c r="DSK9" s="15"/>
      <x:c r="DSL9" s="15"/>
      <x:c r="DSM9" s="15"/>
      <x:c r="DSN9" s="15"/>
      <x:c r="DSO9" s="15"/>
      <x:c r="DSP9" s="15"/>
      <x:c r="DSQ9" s="15"/>
      <x:c r="DSR9" s="15"/>
      <x:c r="DSS9" s="15"/>
      <x:c r="DST9" s="15"/>
      <x:c r="DSU9" s="15"/>
      <x:c r="DSV9" s="15"/>
      <x:c r="DSW9" s="15"/>
      <x:c r="DSX9" s="15"/>
      <x:c r="DSY9" s="15"/>
      <x:c r="DSZ9" s="15"/>
      <x:c r="DTA9" s="15"/>
      <x:c r="DTB9" s="15"/>
      <x:c r="DTC9" s="15"/>
      <x:c r="DTD9" s="15"/>
      <x:c r="DTE9" s="15"/>
      <x:c r="DTF9" s="15"/>
      <x:c r="DTG9" s="15"/>
      <x:c r="DTH9" s="15"/>
      <x:c r="DTI9" s="15"/>
      <x:c r="DTJ9" s="15"/>
      <x:c r="DTK9" s="15"/>
      <x:c r="DTL9" s="15"/>
      <x:c r="DTM9" s="15"/>
      <x:c r="DTN9" s="15"/>
      <x:c r="DTO9" s="15"/>
      <x:c r="DTP9" s="15"/>
      <x:c r="DTQ9" s="15"/>
      <x:c r="DTR9" s="15"/>
      <x:c r="DTS9" s="15"/>
      <x:c r="DTT9" s="15"/>
      <x:c r="DTU9" s="15"/>
      <x:c r="DTV9" s="15"/>
      <x:c r="DTW9" s="15"/>
      <x:c r="DTX9" s="15"/>
      <x:c r="DTY9" s="15"/>
      <x:c r="DTZ9" s="15"/>
      <x:c r="DUA9" s="15"/>
      <x:c r="DUB9" s="15"/>
      <x:c r="DUC9" s="15"/>
      <x:c r="DUD9" s="15"/>
      <x:c r="DUE9" s="15"/>
      <x:c r="DUF9" s="15"/>
      <x:c r="DUG9" s="15"/>
      <x:c r="DUH9" s="15"/>
      <x:c r="DUI9" s="15"/>
      <x:c r="DUJ9" s="15"/>
      <x:c r="DUK9" s="15"/>
      <x:c r="DUL9" s="15"/>
      <x:c r="DUM9" s="15"/>
      <x:c r="DUN9" s="15"/>
      <x:c r="DUO9" s="15"/>
      <x:c r="DUP9" s="15"/>
      <x:c r="DUQ9" s="15"/>
      <x:c r="DUR9" s="15"/>
      <x:c r="DUS9" s="15"/>
      <x:c r="DUT9" s="15"/>
      <x:c r="DUU9" s="15"/>
      <x:c r="DUV9" s="15"/>
      <x:c r="DUW9" s="15"/>
      <x:c r="DUX9" s="15"/>
      <x:c r="DUY9" s="15"/>
      <x:c r="DUZ9" s="15"/>
      <x:c r="DVA9" s="15"/>
      <x:c r="DVB9" s="15"/>
      <x:c r="DVC9" s="15"/>
      <x:c r="DVD9" s="15"/>
      <x:c r="DVE9" s="15"/>
      <x:c r="DVF9" s="15"/>
      <x:c r="DVG9" s="15"/>
      <x:c r="DVH9" s="15"/>
      <x:c r="DVI9" s="15"/>
      <x:c r="DVJ9" s="15"/>
      <x:c r="DVK9" s="15"/>
      <x:c r="DVL9" s="15"/>
      <x:c r="DVM9" s="15"/>
      <x:c r="DVN9" s="15"/>
      <x:c r="DVO9" s="15"/>
      <x:c r="DVP9" s="15"/>
      <x:c r="DVQ9" s="15"/>
      <x:c r="DVR9" s="15"/>
      <x:c r="DVS9" s="15"/>
      <x:c r="DVT9" s="15"/>
      <x:c r="DVU9" s="15"/>
      <x:c r="DVV9" s="15"/>
      <x:c r="DVW9" s="15"/>
      <x:c r="DVX9" s="15"/>
      <x:c r="DVY9" s="15"/>
      <x:c r="DVZ9" s="15"/>
      <x:c r="DWA9" s="15"/>
      <x:c r="DWB9" s="15"/>
      <x:c r="DWC9" s="15"/>
      <x:c r="DWD9" s="15"/>
      <x:c r="DWE9" s="15"/>
      <x:c r="DWF9" s="15"/>
      <x:c r="DWG9" s="15"/>
      <x:c r="DWH9" s="15"/>
      <x:c r="DWI9" s="15"/>
      <x:c r="DWJ9" s="15"/>
      <x:c r="DWK9" s="15"/>
      <x:c r="DWL9" s="15"/>
      <x:c r="DWM9" s="15"/>
      <x:c r="DWN9" s="15"/>
      <x:c r="DWO9" s="15"/>
      <x:c r="DWP9" s="15"/>
      <x:c r="DWQ9" s="15"/>
      <x:c r="DWR9" s="15"/>
      <x:c r="DWS9" s="15"/>
      <x:c r="DWT9" s="15"/>
      <x:c r="DWU9" s="15"/>
      <x:c r="DWV9" s="15"/>
      <x:c r="DWW9" s="15"/>
      <x:c r="DWX9" s="15"/>
      <x:c r="DWY9" s="15"/>
      <x:c r="DWZ9" s="15"/>
      <x:c r="DXA9" s="15"/>
      <x:c r="DXB9" s="15"/>
      <x:c r="DXC9" s="15"/>
      <x:c r="DXD9" s="15"/>
      <x:c r="DXE9" s="15"/>
      <x:c r="DXF9" s="15"/>
      <x:c r="DXG9" s="15"/>
      <x:c r="DXH9" s="15"/>
      <x:c r="DXI9" s="15"/>
      <x:c r="DXJ9" s="15"/>
      <x:c r="DXK9" s="15"/>
      <x:c r="DXL9" s="15"/>
      <x:c r="DXM9" s="15"/>
      <x:c r="DXN9" s="15"/>
      <x:c r="DXO9" s="15"/>
      <x:c r="DXP9" s="15"/>
      <x:c r="DXQ9" s="15"/>
      <x:c r="DXR9" s="15"/>
      <x:c r="DXS9" s="15"/>
      <x:c r="DXT9" s="15"/>
      <x:c r="DXU9" s="15"/>
      <x:c r="DXV9" s="15"/>
      <x:c r="DXW9" s="15"/>
      <x:c r="DXX9" s="15"/>
      <x:c r="DXY9" s="15"/>
      <x:c r="DXZ9" s="15"/>
      <x:c r="DYA9" s="15"/>
      <x:c r="DYB9" s="15"/>
      <x:c r="DYC9" s="15"/>
      <x:c r="DYD9" s="15"/>
      <x:c r="DYE9" s="15"/>
      <x:c r="DYF9" s="15"/>
      <x:c r="DYG9" s="15"/>
      <x:c r="DYH9" s="15"/>
      <x:c r="DYI9" s="15"/>
      <x:c r="DYJ9" s="15"/>
      <x:c r="DYK9" s="15"/>
      <x:c r="DYL9" s="15"/>
      <x:c r="DYM9" s="15"/>
      <x:c r="DYN9" s="15"/>
      <x:c r="DYO9" s="15"/>
      <x:c r="DYP9" s="15"/>
      <x:c r="DYQ9" s="15"/>
      <x:c r="DYR9" s="15"/>
      <x:c r="DYS9" s="15"/>
      <x:c r="DYT9" s="15"/>
      <x:c r="DYU9" s="15"/>
      <x:c r="DYV9" s="15"/>
      <x:c r="DYW9" s="15"/>
      <x:c r="DYX9" s="15"/>
      <x:c r="DYY9" s="15"/>
      <x:c r="DYZ9" s="15"/>
      <x:c r="DZA9" s="15"/>
      <x:c r="DZB9" s="15"/>
      <x:c r="DZC9" s="15"/>
      <x:c r="DZD9" s="15"/>
      <x:c r="DZE9" s="15"/>
      <x:c r="DZF9" s="15"/>
      <x:c r="DZG9" s="15"/>
      <x:c r="DZH9" s="15"/>
      <x:c r="DZI9" s="15"/>
      <x:c r="DZJ9" s="15"/>
      <x:c r="DZK9" s="15"/>
      <x:c r="DZL9" s="15"/>
      <x:c r="DZM9" s="15"/>
      <x:c r="DZN9" s="15"/>
      <x:c r="DZO9" s="15"/>
      <x:c r="DZP9" s="15"/>
      <x:c r="DZQ9" s="15"/>
      <x:c r="DZR9" s="15"/>
      <x:c r="DZS9" s="15"/>
      <x:c r="DZT9" s="15"/>
      <x:c r="DZU9" s="15"/>
      <x:c r="DZV9" s="15"/>
      <x:c r="DZW9" s="15"/>
      <x:c r="DZX9" s="15"/>
      <x:c r="DZY9" s="15"/>
      <x:c r="DZZ9" s="15"/>
      <x:c r="EAA9" s="15"/>
      <x:c r="EAB9" s="15"/>
      <x:c r="EAC9" s="15"/>
      <x:c r="EAD9" s="15"/>
      <x:c r="EAE9" s="15"/>
      <x:c r="EAF9" s="15"/>
      <x:c r="EAG9" s="15"/>
      <x:c r="EAH9" s="15"/>
      <x:c r="EAI9" s="15"/>
      <x:c r="EAJ9" s="15"/>
      <x:c r="EAK9" s="15"/>
      <x:c r="EAL9" s="15"/>
      <x:c r="EAM9" s="15"/>
      <x:c r="EAN9" s="15"/>
      <x:c r="EAO9" s="15"/>
      <x:c r="EAP9" s="15"/>
      <x:c r="EAQ9" s="15"/>
      <x:c r="EAR9" s="15"/>
      <x:c r="EAS9" s="15"/>
      <x:c r="EAT9" s="15"/>
      <x:c r="EAU9" s="15"/>
      <x:c r="EAV9" s="15"/>
      <x:c r="EAW9" s="15"/>
      <x:c r="EAX9" s="15"/>
      <x:c r="EAY9" s="15"/>
      <x:c r="EAZ9" s="15"/>
      <x:c r="EBA9" s="15"/>
      <x:c r="EBB9" s="15"/>
      <x:c r="EBC9" s="15"/>
      <x:c r="EBD9" s="15"/>
      <x:c r="EBE9" s="15"/>
      <x:c r="EBF9" s="15"/>
      <x:c r="EBG9" s="15"/>
      <x:c r="EBH9" s="15"/>
      <x:c r="EBI9" s="15"/>
      <x:c r="EBJ9" s="15"/>
      <x:c r="EBK9" s="15"/>
      <x:c r="EBL9" s="15"/>
      <x:c r="EBM9" s="15"/>
      <x:c r="EBN9" s="15"/>
      <x:c r="EBO9" s="15"/>
      <x:c r="EBP9" s="15"/>
      <x:c r="EBQ9" s="15"/>
      <x:c r="EBR9" s="15"/>
      <x:c r="EBS9" s="15"/>
      <x:c r="EBT9" s="15"/>
      <x:c r="EBU9" s="15"/>
      <x:c r="EBV9" s="15"/>
      <x:c r="EBW9" s="15"/>
      <x:c r="EBX9" s="15"/>
      <x:c r="EBY9" s="15"/>
      <x:c r="EBZ9" s="15"/>
      <x:c r="ECA9" s="15"/>
      <x:c r="ECB9" s="15"/>
      <x:c r="ECC9" s="15"/>
      <x:c r="ECD9" s="15"/>
      <x:c r="ECE9" s="15"/>
      <x:c r="ECF9" s="15"/>
      <x:c r="ECG9" s="15"/>
      <x:c r="ECH9" s="15"/>
      <x:c r="ECI9" s="15"/>
      <x:c r="ECJ9" s="15"/>
      <x:c r="ECK9" s="15"/>
      <x:c r="ECL9" s="15"/>
      <x:c r="ECM9" s="15"/>
      <x:c r="ECN9" s="15"/>
      <x:c r="ECO9" s="15"/>
      <x:c r="ECP9" s="15"/>
      <x:c r="ECQ9" s="15"/>
      <x:c r="ECR9" s="15"/>
      <x:c r="ECS9" s="15"/>
      <x:c r="ECT9" s="15"/>
      <x:c r="ECU9" s="15"/>
      <x:c r="ECV9" s="15"/>
      <x:c r="ECW9" s="15"/>
      <x:c r="ECX9" s="15"/>
      <x:c r="ECY9" s="15"/>
      <x:c r="ECZ9" s="15"/>
      <x:c r="EDA9" s="15"/>
      <x:c r="EDB9" s="15"/>
      <x:c r="EDC9" s="15"/>
      <x:c r="EDD9" s="15"/>
      <x:c r="EDE9" s="15"/>
      <x:c r="EDF9" s="15"/>
      <x:c r="EDG9" s="15"/>
      <x:c r="EDH9" s="15"/>
      <x:c r="EDI9" s="15"/>
      <x:c r="EDJ9" s="15"/>
      <x:c r="EDK9" s="15"/>
      <x:c r="EDL9" s="15"/>
      <x:c r="EDM9" s="15"/>
      <x:c r="EDN9" s="15"/>
      <x:c r="EDO9" s="15"/>
      <x:c r="EDP9" s="15"/>
      <x:c r="EDQ9" s="15"/>
      <x:c r="EDR9" s="15"/>
      <x:c r="EDS9" s="15"/>
      <x:c r="EDT9" s="15"/>
      <x:c r="EDU9" s="15"/>
      <x:c r="EDV9" s="15"/>
      <x:c r="EDW9" s="15"/>
      <x:c r="EDX9" s="15"/>
      <x:c r="EDY9" s="15"/>
      <x:c r="EDZ9" s="15"/>
      <x:c r="EEA9" s="15"/>
      <x:c r="EEB9" s="15"/>
      <x:c r="EEC9" s="15"/>
      <x:c r="EED9" s="15"/>
      <x:c r="EEE9" s="15"/>
      <x:c r="EEF9" s="15"/>
      <x:c r="EEG9" s="15"/>
      <x:c r="EEH9" s="15"/>
      <x:c r="EEI9" s="15"/>
      <x:c r="EEJ9" s="15"/>
      <x:c r="EEK9" s="15"/>
      <x:c r="EEL9" s="15"/>
      <x:c r="EEM9" s="15"/>
      <x:c r="EEN9" s="15"/>
      <x:c r="EEO9" s="15"/>
      <x:c r="EEP9" s="15"/>
      <x:c r="EEQ9" s="15"/>
      <x:c r="EER9" s="15"/>
      <x:c r="EES9" s="15"/>
      <x:c r="EET9" s="15"/>
      <x:c r="EEU9" s="15"/>
      <x:c r="EEV9" s="15"/>
      <x:c r="EEW9" s="15"/>
      <x:c r="EEX9" s="15"/>
      <x:c r="EEY9" s="15"/>
      <x:c r="EEZ9" s="15"/>
      <x:c r="EFA9" s="15"/>
      <x:c r="EFB9" s="15"/>
      <x:c r="EFC9" s="15"/>
      <x:c r="EFD9" s="15"/>
      <x:c r="EFE9" s="15"/>
      <x:c r="EFF9" s="15"/>
      <x:c r="EFG9" s="15"/>
      <x:c r="EFH9" s="15"/>
      <x:c r="EFI9" s="15"/>
      <x:c r="EFJ9" s="15"/>
      <x:c r="EFK9" s="15"/>
      <x:c r="EFL9" s="15"/>
      <x:c r="EFM9" s="15"/>
      <x:c r="EFN9" s="15"/>
      <x:c r="EFO9" s="15"/>
      <x:c r="EFP9" s="15"/>
      <x:c r="EFQ9" s="15"/>
      <x:c r="EFR9" s="15"/>
      <x:c r="EFS9" s="15"/>
      <x:c r="EFT9" s="15"/>
      <x:c r="EFU9" s="15"/>
      <x:c r="EFV9" s="15"/>
      <x:c r="EFW9" s="15"/>
      <x:c r="EFX9" s="15"/>
      <x:c r="EFY9" s="15"/>
      <x:c r="EFZ9" s="15"/>
      <x:c r="EGA9" s="15"/>
      <x:c r="EGB9" s="15"/>
      <x:c r="EGC9" s="15"/>
      <x:c r="EGD9" s="15"/>
      <x:c r="EGE9" s="15"/>
      <x:c r="EGF9" s="15"/>
      <x:c r="EGG9" s="15"/>
      <x:c r="EGH9" s="15"/>
      <x:c r="EGI9" s="15"/>
      <x:c r="EGJ9" s="15"/>
      <x:c r="EGK9" s="15"/>
      <x:c r="EGL9" s="15"/>
      <x:c r="EGM9" s="15"/>
      <x:c r="EGN9" s="15"/>
      <x:c r="EGO9" s="15"/>
      <x:c r="EGP9" s="15"/>
      <x:c r="EGQ9" s="15"/>
      <x:c r="EGR9" s="15"/>
      <x:c r="EGS9" s="15"/>
      <x:c r="EGT9" s="15"/>
      <x:c r="EGU9" s="15"/>
      <x:c r="EGV9" s="15"/>
      <x:c r="EGW9" s="15"/>
      <x:c r="EGX9" s="15"/>
      <x:c r="EGY9" s="15"/>
      <x:c r="EGZ9" s="15"/>
      <x:c r="EHA9" s="15"/>
      <x:c r="EHB9" s="15"/>
      <x:c r="EHC9" s="15"/>
      <x:c r="EHD9" s="15"/>
      <x:c r="EHE9" s="15"/>
      <x:c r="EHF9" s="15"/>
      <x:c r="EHG9" s="15"/>
      <x:c r="EHH9" s="15"/>
      <x:c r="EHI9" s="15"/>
      <x:c r="EHJ9" s="15"/>
      <x:c r="EHK9" s="15"/>
      <x:c r="EHL9" s="15"/>
      <x:c r="EHM9" s="15"/>
      <x:c r="EHN9" s="15"/>
      <x:c r="EHO9" s="15"/>
      <x:c r="EHP9" s="15"/>
      <x:c r="EHQ9" s="15"/>
      <x:c r="EHR9" s="15"/>
      <x:c r="EHS9" s="15"/>
      <x:c r="EHT9" s="15"/>
      <x:c r="EHU9" s="15"/>
      <x:c r="EHV9" s="15"/>
      <x:c r="EHW9" s="15"/>
      <x:c r="EHX9" s="15"/>
      <x:c r="EHY9" s="15"/>
      <x:c r="EHZ9" s="15"/>
      <x:c r="EIA9" s="15"/>
      <x:c r="EIB9" s="15"/>
      <x:c r="EIC9" s="15"/>
      <x:c r="EID9" s="15"/>
      <x:c r="EIE9" s="15"/>
      <x:c r="EIF9" s="15"/>
      <x:c r="EIG9" s="15"/>
      <x:c r="EIH9" s="15"/>
      <x:c r="EII9" s="15"/>
      <x:c r="EIJ9" s="15"/>
      <x:c r="EIK9" s="15"/>
      <x:c r="EIL9" s="15"/>
      <x:c r="EIM9" s="15"/>
      <x:c r="EIN9" s="15"/>
      <x:c r="EIO9" s="15"/>
      <x:c r="EIP9" s="15"/>
      <x:c r="EIQ9" s="15"/>
      <x:c r="EIR9" s="15"/>
      <x:c r="EIS9" s="15"/>
      <x:c r="EIT9" s="15"/>
      <x:c r="EIU9" s="15"/>
      <x:c r="EIV9" s="15"/>
      <x:c r="EIW9" s="15"/>
      <x:c r="EIX9" s="15"/>
      <x:c r="EIY9" s="15"/>
      <x:c r="EIZ9" s="15"/>
      <x:c r="EJA9" s="15"/>
      <x:c r="EJB9" s="15"/>
      <x:c r="EJC9" s="15"/>
      <x:c r="EJD9" s="15"/>
      <x:c r="EJE9" s="15"/>
      <x:c r="EJF9" s="15"/>
      <x:c r="EJG9" s="15"/>
      <x:c r="EJH9" s="15"/>
      <x:c r="EJI9" s="15"/>
      <x:c r="EJJ9" s="15"/>
      <x:c r="EJK9" s="15"/>
      <x:c r="EJL9" s="15"/>
      <x:c r="EJM9" s="15"/>
      <x:c r="EJN9" s="15"/>
      <x:c r="EJO9" s="15"/>
      <x:c r="EJP9" s="15"/>
      <x:c r="EJQ9" s="15"/>
      <x:c r="EJR9" s="15"/>
      <x:c r="EJS9" s="15"/>
      <x:c r="EJT9" s="15"/>
      <x:c r="EJU9" s="15"/>
      <x:c r="EJV9" s="15"/>
      <x:c r="EJW9" s="15"/>
      <x:c r="EJX9" s="15"/>
      <x:c r="EJY9" s="15"/>
      <x:c r="EJZ9" s="15"/>
      <x:c r="EKA9" s="15"/>
      <x:c r="EKB9" s="15"/>
      <x:c r="EKC9" s="15"/>
      <x:c r="EKD9" s="15"/>
      <x:c r="EKE9" s="15"/>
      <x:c r="EKF9" s="15"/>
      <x:c r="EKG9" s="15"/>
      <x:c r="EKH9" s="15"/>
      <x:c r="EKI9" s="15"/>
      <x:c r="EKJ9" s="15"/>
      <x:c r="EKK9" s="15"/>
      <x:c r="EKL9" s="15"/>
      <x:c r="EKM9" s="15"/>
      <x:c r="EKN9" s="15"/>
      <x:c r="EKO9" s="15"/>
      <x:c r="EKP9" s="15"/>
      <x:c r="EKQ9" s="15"/>
      <x:c r="EKR9" s="15"/>
      <x:c r="EKS9" s="15"/>
      <x:c r="EKT9" s="15"/>
      <x:c r="EKU9" s="15"/>
      <x:c r="EKV9" s="15"/>
      <x:c r="EKW9" s="15"/>
      <x:c r="EKX9" s="15"/>
      <x:c r="EKY9" s="15"/>
      <x:c r="EKZ9" s="15"/>
      <x:c r="ELA9" s="15"/>
      <x:c r="ELB9" s="15"/>
      <x:c r="ELC9" s="15"/>
      <x:c r="ELD9" s="15"/>
      <x:c r="ELE9" s="15"/>
      <x:c r="ELF9" s="15"/>
      <x:c r="ELG9" s="15"/>
      <x:c r="ELH9" s="15"/>
      <x:c r="ELI9" s="15"/>
      <x:c r="ELJ9" s="15"/>
      <x:c r="ELK9" s="15"/>
      <x:c r="ELL9" s="15"/>
      <x:c r="ELM9" s="15"/>
      <x:c r="ELN9" s="15"/>
      <x:c r="ELO9" s="15"/>
      <x:c r="ELP9" s="15"/>
      <x:c r="ELQ9" s="15"/>
      <x:c r="ELR9" s="15"/>
      <x:c r="ELS9" s="15"/>
      <x:c r="ELT9" s="15"/>
      <x:c r="ELU9" s="15"/>
      <x:c r="ELV9" s="15"/>
      <x:c r="ELW9" s="15"/>
      <x:c r="ELX9" s="15"/>
      <x:c r="ELY9" s="15"/>
      <x:c r="ELZ9" s="15"/>
      <x:c r="EMA9" s="15"/>
      <x:c r="EMB9" s="15"/>
      <x:c r="EMC9" s="15"/>
      <x:c r="EMD9" s="15"/>
      <x:c r="EME9" s="15"/>
      <x:c r="EMF9" s="15"/>
      <x:c r="EMG9" s="15"/>
      <x:c r="EMH9" s="15"/>
      <x:c r="EMI9" s="15"/>
      <x:c r="EMJ9" s="15"/>
      <x:c r="EMK9" s="15"/>
      <x:c r="EML9" s="15"/>
      <x:c r="EMM9" s="15"/>
      <x:c r="EMN9" s="15"/>
      <x:c r="EMO9" s="15"/>
      <x:c r="EMP9" s="15"/>
      <x:c r="EMQ9" s="15"/>
      <x:c r="EMR9" s="15"/>
      <x:c r="EMS9" s="15"/>
      <x:c r="EMT9" s="15"/>
      <x:c r="EMU9" s="15"/>
      <x:c r="EMV9" s="15"/>
      <x:c r="EMW9" s="15"/>
      <x:c r="EMX9" s="15"/>
      <x:c r="EMY9" s="15"/>
      <x:c r="EMZ9" s="15"/>
      <x:c r="ENA9" s="15"/>
      <x:c r="ENB9" s="15"/>
      <x:c r="ENC9" s="15"/>
      <x:c r="END9" s="15"/>
      <x:c r="ENE9" s="15"/>
      <x:c r="ENF9" s="15"/>
      <x:c r="ENG9" s="15"/>
      <x:c r="ENH9" s="15"/>
      <x:c r="ENI9" s="15"/>
      <x:c r="ENJ9" s="15"/>
      <x:c r="ENK9" s="15"/>
      <x:c r="ENL9" s="15"/>
      <x:c r="ENM9" s="15"/>
      <x:c r="ENN9" s="15"/>
      <x:c r="ENO9" s="15"/>
      <x:c r="ENP9" s="15"/>
      <x:c r="ENQ9" s="15"/>
      <x:c r="ENR9" s="15"/>
      <x:c r="ENS9" s="15"/>
      <x:c r="ENT9" s="15"/>
      <x:c r="ENU9" s="15"/>
      <x:c r="ENV9" s="15"/>
      <x:c r="ENW9" s="15"/>
      <x:c r="ENX9" s="15"/>
      <x:c r="ENY9" s="15"/>
      <x:c r="ENZ9" s="15"/>
      <x:c r="EOA9" s="15"/>
      <x:c r="EOB9" s="15"/>
      <x:c r="EOC9" s="15"/>
      <x:c r="EOD9" s="15"/>
      <x:c r="EOE9" s="15"/>
      <x:c r="EOF9" s="15"/>
      <x:c r="EOG9" s="15"/>
      <x:c r="EOH9" s="15"/>
      <x:c r="EOI9" s="15"/>
      <x:c r="EOJ9" s="15"/>
      <x:c r="EOK9" s="15"/>
      <x:c r="EOL9" s="15"/>
      <x:c r="EOM9" s="15"/>
      <x:c r="EON9" s="15"/>
      <x:c r="EOO9" s="15"/>
      <x:c r="EOP9" s="15"/>
      <x:c r="EOQ9" s="15"/>
      <x:c r="EOR9" s="15"/>
      <x:c r="EOS9" s="15"/>
      <x:c r="EOT9" s="15"/>
      <x:c r="EOU9" s="15"/>
      <x:c r="EOV9" s="15"/>
      <x:c r="EOW9" s="15"/>
      <x:c r="EOX9" s="15"/>
      <x:c r="EOY9" s="15"/>
      <x:c r="EOZ9" s="15"/>
      <x:c r="EPA9" s="15"/>
      <x:c r="EPB9" s="15"/>
      <x:c r="EPC9" s="15"/>
      <x:c r="EPD9" s="15"/>
      <x:c r="EPE9" s="15"/>
      <x:c r="EPF9" s="15"/>
      <x:c r="EPG9" s="15"/>
      <x:c r="EPH9" s="15"/>
      <x:c r="EPI9" s="15"/>
      <x:c r="EPJ9" s="15"/>
      <x:c r="EPK9" s="15"/>
      <x:c r="EPL9" s="15"/>
      <x:c r="EPM9" s="15"/>
      <x:c r="EPN9" s="15"/>
      <x:c r="EPO9" s="15"/>
      <x:c r="EPP9" s="15"/>
      <x:c r="EPQ9" s="15"/>
      <x:c r="EPR9" s="15"/>
      <x:c r="EPS9" s="15"/>
      <x:c r="EPT9" s="15"/>
      <x:c r="EPU9" s="15"/>
      <x:c r="EPV9" s="15"/>
      <x:c r="EPW9" s="15"/>
      <x:c r="EPX9" s="15"/>
      <x:c r="EPY9" s="15"/>
      <x:c r="EPZ9" s="15"/>
      <x:c r="EQA9" s="15"/>
      <x:c r="EQB9" s="15"/>
      <x:c r="EQC9" s="15"/>
      <x:c r="EQD9" s="15"/>
      <x:c r="EQE9" s="15"/>
      <x:c r="EQF9" s="15"/>
      <x:c r="EQG9" s="15"/>
      <x:c r="EQH9" s="15"/>
      <x:c r="EQI9" s="15"/>
      <x:c r="EQJ9" s="15"/>
      <x:c r="EQK9" s="15"/>
      <x:c r="EQL9" s="15"/>
      <x:c r="EQM9" s="15"/>
      <x:c r="EQN9" s="15"/>
      <x:c r="EQO9" s="15"/>
      <x:c r="EQP9" s="15"/>
      <x:c r="EQQ9" s="15"/>
      <x:c r="EQR9" s="15"/>
      <x:c r="EQS9" s="15"/>
      <x:c r="EQT9" s="15"/>
      <x:c r="EQU9" s="15"/>
      <x:c r="EQV9" s="15"/>
      <x:c r="EQW9" s="15"/>
      <x:c r="EQX9" s="15"/>
      <x:c r="EQY9" s="15"/>
      <x:c r="EQZ9" s="15"/>
      <x:c r="ERA9" s="15"/>
      <x:c r="ERB9" s="15"/>
      <x:c r="ERC9" s="15"/>
      <x:c r="ERD9" s="15"/>
      <x:c r="ERE9" s="15"/>
      <x:c r="ERF9" s="15"/>
      <x:c r="ERG9" s="15"/>
      <x:c r="ERH9" s="15"/>
      <x:c r="ERI9" s="15"/>
      <x:c r="ERJ9" s="15"/>
      <x:c r="ERK9" s="15"/>
      <x:c r="ERL9" s="15"/>
      <x:c r="ERM9" s="15"/>
      <x:c r="ERN9" s="15"/>
      <x:c r="ERO9" s="15"/>
      <x:c r="ERP9" s="15"/>
      <x:c r="ERQ9" s="15"/>
      <x:c r="ERR9" s="15"/>
      <x:c r="ERS9" s="15"/>
      <x:c r="ERT9" s="15"/>
      <x:c r="ERU9" s="15"/>
      <x:c r="ERV9" s="15"/>
      <x:c r="ERW9" s="15"/>
      <x:c r="ERX9" s="15"/>
      <x:c r="ERY9" s="15"/>
      <x:c r="ERZ9" s="15"/>
      <x:c r="ESA9" s="15"/>
      <x:c r="ESB9" s="15"/>
      <x:c r="ESC9" s="15"/>
      <x:c r="ESD9" s="15"/>
      <x:c r="ESE9" s="15"/>
      <x:c r="ESF9" s="15"/>
      <x:c r="ESG9" s="15"/>
      <x:c r="ESH9" s="15"/>
      <x:c r="ESI9" s="15"/>
      <x:c r="ESJ9" s="15"/>
      <x:c r="ESK9" s="15"/>
      <x:c r="ESL9" s="15"/>
      <x:c r="ESM9" s="15"/>
      <x:c r="ESN9" s="15"/>
      <x:c r="ESO9" s="15"/>
      <x:c r="ESP9" s="15"/>
      <x:c r="ESQ9" s="15"/>
      <x:c r="ESR9" s="15"/>
      <x:c r="ESS9" s="15"/>
      <x:c r="EST9" s="15"/>
      <x:c r="ESU9" s="15"/>
      <x:c r="ESV9" s="15"/>
      <x:c r="ESW9" s="15"/>
      <x:c r="ESX9" s="15"/>
      <x:c r="ESY9" s="15"/>
      <x:c r="ESZ9" s="15"/>
      <x:c r="ETA9" s="15"/>
      <x:c r="ETB9" s="15"/>
      <x:c r="ETC9" s="15"/>
      <x:c r="ETD9" s="15"/>
      <x:c r="ETE9" s="15"/>
      <x:c r="ETF9" s="15"/>
      <x:c r="ETG9" s="15"/>
      <x:c r="ETH9" s="15"/>
      <x:c r="ETI9" s="15"/>
      <x:c r="ETJ9" s="15"/>
      <x:c r="ETK9" s="15"/>
      <x:c r="ETL9" s="15"/>
      <x:c r="ETM9" s="15"/>
      <x:c r="ETN9" s="15"/>
      <x:c r="ETO9" s="15"/>
      <x:c r="ETP9" s="15"/>
      <x:c r="ETQ9" s="15"/>
      <x:c r="ETR9" s="15"/>
      <x:c r="ETS9" s="15"/>
      <x:c r="ETT9" s="15"/>
      <x:c r="ETU9" s="15"/>
      <x:c r="ETV9" s="15"/>
      <x:c r="ETW9" s="15"/>
      <x:c r="ETX9" s="15"/>
      <x:c r="ETY9" s="15"/>
      <x:c r="ETZ9" s="15"/>
      <x:c r="EUA9" s="15"/>
      <x:c r="EUB9" s="15"/>
      <x:c r="EUC9" s="15"/>
      <x:c r="EUD9" s="15"/>
      <x:c r="EUE9" s="15"/>
      <x:c r="EUF9" s="15"/>
      <x:c r="EUG9" s="15"/>
      <x:c r="EUH9" s="15"/>
      <x:c r="EUI9" s="15"/>
      <x:c r="EUJ9" s="15"/>
      <x:c r="EUK9" s="15"/>
      <x:c r="EUL9" s="15"/>
      <x:c r="EUM9" s="15"/>
      <x:c r="EUN9" s="15"/>
      <x:c r="EUO9" s="15"/>
      <x:c r="EUP9" s="15"/>
      <x:c r="EUQ9" s="15"/>
      <x:c r="EUR9" s="15"/>
      <x:c r="EUS9" s="15"/>
      <x:c r="EUT9" s="15"/>
      <x:c r="EUU9" s="15"/>
      <x:c r="EUV9" s="15"/>
      <x:c r="EUW9" s="15"/>
      <x:c r="EUX9" s="15"/>
      <x:c r="EUY9" s="15"/>
      <x:c r="EUZ9" s="15"/>
      <x:c r="EVA9" s="15"/>
      <x:c r="EVB9" s="15"/>
      <x:c r="EVC9" s="15"/>
      <x:c r="EVD9" s="15"/>
      <x:c r="EVE9" s="15"/>
      <x:c r="EVF9" s="15"/>
      <x:c r="EVG9" s="15"/>
      <x:c r="EVH9" s="15"/>
      <x:c r="EVI9" s="15"/>
      <x:c r="EVJ9" s="15"/>
      <x:c r="EVK9" s="15"/>
      <x:c r="EVL9" s="15"/>
      <x:c r="EVM9" s="15"/>
      <x:c r="EVN9" s="15"/>
      <x:c r="EVO9" s="15"/>
      <x:c r="EVP9" s="15"/>
      <x:c r="EVQ9" s="15"/>
      <x:c r="EVR9" s="15"/>
      <x:c r="EVS9" s="15"/>
      <x:c r="EVT9" s="15"/>
      <x:c r="EVU9" s="15"/>
      <x:c r="EVV9" s="15"/>
      <x:c r="EVW9" s="15"/>
      <x:c r="EVX9" s="15"/>
      <x:c r="EVY9" s="15"/>
      <x:c r="EVZ9" s="15"/>
      <x:c r="EWA9" s="15"/>
      <x:c r="EWB9" s="15"/>
      <x:c r="EWC9" s="15"/>
      <x:c r="EWD9" s="15"/>
      <x:c r="EWE9" s="15"/>
      <x:c r="EWF9" s="15"/>
      <x:c r="EWG9" s="15"/>
      <x:c r="EWH9" s="15"/>
      <x:c r="EWI9" s="15"/>
      <x:c r="EWJ9" s="15"/>
      <x:c r="EWK9" s="15"/>
      <x:c r="EWL9" s="15"/>
      <x:c r="EWM9" s="15"/>
      <x:c r="EWN9" s="15"/>
      <x:c r="EWO9" s="15"/>
      <x:c r="EWP9" s="15"/>
      <x:c r="EWQ9" s="15"/>
      <x:c r="EWR9" s="15"/>
      <x:c r="EWS9" s="15"/>
      <x:c r="EWT9" s="15"/>
      <x:c r="EWU9" s="15"/>
      <x:c r="EWV9" s="15"/>
      <x:c r="EWW9" s="15"/>
      <x:c r="EWX9" s="15"/>
      <x:c r="EWY9" s="15"/>
      <x:c r="EWZ9" s="15"/>
      <x:c r="EXA9" s="15"/>
      <x:c r="EXB9" s="15"/>
      <x:c r="EXC9" s="15"/>
      <x:c r="EXD9" s="15"/>
      <x:c r="EXE9" s="15"/>
      <x:c r="EXF9" s="15"/>
      <x:c r="EXG9" s="15"/>
      <x:c r="EXH9" s="15"/>
      <x:c r="EXI9" s="15"/>
      <x:c r="EXJ9" s="15"/>
      <x:c r="EXK9" s="15"/>
      <x:c r="EXL9" s="15"/>
      <x:c r="EXM9" s="15"/>
      <x:c r="EXN9" s="15"/>
      <x:c r="EXO9" s="15"/>
      <x:c r="EXP9" s="15"/>
      <x:c r="EXQ9" s="15"/>
      <x:c r="EXR9" s="15"/>
      <x:c r="EXS9" s="15"/>
      <x:c r="EXT9" s="15"/>
      <x:c r="EXU9" s="15"/>
      <x:c r="EXV9" s="15"/>
      <x:c r="EXW9" s="15"/>
      <x:c r="EXX9" s="15"/>
      <x:c r="EXY9" s="15"/>
      <x:c r="EXZ9" s="15"/>
      <x:c r="EYA9" s="15"/>
      <x:c r="EYB9" s="15"/>
      <x:c r="EYC9" s="15"/>
      <x:c r="EYD9" s="15"/>
      <x:c r="EYE9" s="15"/>
      <x:c r="EYF9" s="15"/>
      <x:c r="EYG9" s="15"/>
      <x:c r="EYH9" s="15"/>
      <x:c r="EYI9" s="15"/>
      <x:c r="EYJ9" s="15"/>
      <x:c r="EYK9" s="15"/>
      <x:c r="EYL9" s="15"/>
      <x:c r="EYM9" s="15"/>
      <x:c r="EYN9" s="15"/>
      <x:c r="EYO9" s="15"/>
      <x:c r="EYP9" s="15"/>
      <x:c r="EYQ9" s="15"/>
      <x:c r="EYR9" s="15"/>
      <x:c r="EYS9" s="15"/>
      <x:c r="EYT9" s="15"/>
      <x:c r="EYU9" s="15"/>
      <x:c r="EYV9" s="15"/>
      <x:c r="EYW9" s="15"/>
      <x:c r="EYX9" s="15"/>
      <x:c r="EYY9" s="15"/>
      <x:c r="EYZ9" s="15"/>
      <x:c r="EZA9" s="15"/>
      <x:c r="EZB9" s="15"/>
      <x:c r="EZC9" s="15"/>
      <x:c r="EZD9" s="15"/>
      <x:c r="EZE9" s="15"/>
      <x:c r="EZF9" s="15"/>
      <x:c r="EZG9" s="15"/>
      <x:c r="EZH9" s="15"/>
      <x:c r="EZI9" s="15"/>
      <x:c r="EZJ9" s="15"/>
      <x:c r="EZK9" s="15"/>
      <x:c r="EZL9" s="15"/>
      <x:c r="EZM9" s="15"/>
      <x:c r="EZN9" s="15"/>
      <x:c r="EZO9" s="15"/>
      <x:c r="EZP9" s="15"/>
      <x:c r="EZQ9" s="15"/>
      <x:c r="EZR9" s="15"/>
      <x:c r="EZS9" s="15"/>
      <x:c r="EZT9" s="15"/>
      <x:c r="EZU9" s="15"/>
      <x:c r="EZV9" s="15"/>
      <x:c r="EZW9" s="15"/>
      <x:c r="EZX9" s="15"/>
      <x:c r="EZY9" s="15"/>
      <x:c r="EZZ9" s="15"/>
      <x:c r="FAA9" s="15"/>
      <x:c r="FAB9" s="15"/>
      <x:c r="FAC9" s="15"/>
      <x:c r="FAD9" s="15"/>
      <x:c r="FAE9" s="15"/>
      <x:c r="FAF9" s="15"/>
      <x:c r="FAG9" s="15"/>
      <x:c r="FAH9" s="15"/>
      <x:c r="FAI9" s="15"/>
      <x:c r="FAJ9" s="15"/>
      <x:c r="FAK9" s="15"/>
      <x:c r="FAL9" s="15"/>
      <x:c r="FAM9" s="15"/>
      <x:c r="FAN9" s="15"/>
      <x:c r="FAO9" s="15"/>
      <x:c r="FAP9" s="15"/>
      <x:c r="FAQ9" s="15"/>
      <x:c r="FAR9" s="15"/>
      <x:c r="FAS9" s="15"/>
      <x:c r="FAT9" s="15"/>
      <x:c r="FAU9" s="15"/>
      <x:c r="FAV9" s="15"/>
      <x:c r="FAW9" s="15"/>
      <x:c r="FAX9" s="15"/>
      <x:c r="FAY9" s="15"/>
      <x:c r="FAZ9" s="15"/>
      <x:c r="FBA9" s="15"/>
      <x:c r="FBB9" s="15"/>
      <x:c r="FBC9" s="15"/>
      <x:c r="FBD9" s="15"/>
      <x:c r="FBE9" s="15"/>
      <x:c r="FBF9" s="15"/>
      <x:c r="FBG9" s="15"/>
      <x:c r="FBH9" s="15"/>
      <x:c r="FBI9" s="15"/>
      <x:c r="FBJ9" s="15"/>
      <x:c r="FBK9" s="15"/>
      <x:c r="FBL9" s="15"/>
      <x:c r="FBM9" s="15"/>
      <x:c r="FBN9" s="15"/>
      <x:c r="FBO9" s="15"/>
      <x:c r="FBP9" s="15"/>
      <x:c r="FBQ9" s="15"/>
      <x:c r="FBR9" s="15"/>
      <x:c r="FBS9" s="15"/>
      <x:c r="FBT9" s="15"/>
      <x:c r="FBU9" s="15"/>
      <x:c r="FBV9" s="15"/>
      <x:c r="FBW9" s="15"/>
      <x:c r="FBX9" s="15"/>
      <x:c r="FBY9" s="15"/>
      <x:c r="FBZ9" s="15"/>
      <x:c r="FCA9" s="15"/>
      <x:c r="FCB9" s="15"/>
      <x:c r="FCC9" s="15"/>
      <x:c r="FCD9" s="15"/>
      <x:c r="FCE9" s="15"/>
      <x:c r="FCF9" s="15"/>
      <x:c r="FCG9" s="15"/>
      <x:c r="FCH9" s="15"/>
      <x:c r="FCI9" s="15"/>
      <x:c r="FCJ9" s="15"/>
      <x:c r="FCK9" s="15"/>
      <x:c r="FCL9" s="15"/>
      <x:c r="FCM9" s="15"/>
      <x:c r="FCN9" s="15"/>
      <x:c r="FCO9" s="15"/>
      <x:c r="FCP9" s="15"/>
      <x:c r="FCQ9" s="15"/>
      <x:c r="FCR9" s="15"/>
      <x:c r="FCS9" s="15"/>
      <x:c r="FCT9" s="15"/>
      <x:c r="FCU9" s="15"/>
      <x:c r="FCV9" s="15"/>
      <x:c r="FCW9" s="15"/>
      <x:c r="FCX9" s="15"/>
      <x:c r="FCY9" s="15"/>
      <x:c r="FCZ9" s="15"/>
      <x:c r="FDA9" s="15"/>
      <x:c r="FDB9" s="15"/>
      <x:c r="FDC9" s="15"/>
      <x:c r="FDD9" s="15"/>
      <x:c r="FDE9" s="15"/>
      <x:c r="FDF9" s="15"/>
      <x:c r="FDG9" s="15"/>
      <x:c r="FDH9" s="15"/>
      <x:c r="FDI9" s="15"/>
      <x:c r="FDJ9" s="15"/>
      <x:c r="FDK9" s="15"/>
      <x:c r="FDL9" s="15"/>
      <x:c r="FDM9" s="15"/>
      <x:c r="FDN9" s="15"/>
      <x:c r="FDO9" s="15"/>
      <x:c r="FDP9" s="15"/>
      <x:c r="FDQ9" s="15"/>
      <x:c r="FDR9" s="15"/>
      <x:c r="FDS9" s="15"/>
      <x:c r="FDT9" s="15"/>
      <x:c r="FDU9" s="15"/>
      <x:c r="FDV9" s="15"/>
      <x:c r="FDW9" s="15"/>
      <x:c r="FDX9" s="15"/>
      <x:c r="FDY9" s="15"/>
      <x:c r="FDZ9" s="15"/>
      <x:c r="FEA9" s="15"/>
      <x:c r="FEB9" s="15"/>
      <x:c r="FEC9" s="15"/>
      <x:c r="FED9" s="15"/>
      <x:c r="FEE9" s="15"/>
      <x:c r="FEF9" s="15"/>
      <x:c r="FEG9" s="15"/>
      <x:c r="FEH9" s="15"/>
      <x:c r="FEI9" s="15"/>
      <x:c r="FEJ9" s="15"/>
      <x:c r="FEK9" s="15"/>
      <x:c r="FEL9" s="15"/>
      <x:c r="FEM9" s="15"/>
      <x:c r="FEN9" s="15"/>
      <x:c r="FEO9" s="15"/>
      <x:c r="FEP9" s="15"/>
      <x:c r="FEQ9" s="15"/>
      <x:c r="FER9" s="15"/>
      <x:c r="FES9" s="15"/>
      <x:c r="FET9" s="15"/>
      <x:c r="FEU9" s="15"/>
      <x:c r="FEV9" s="15"/>
      <x:c r="FEW9" s="15"/>
      <x:c r="FEX9" s="15"/>
      <x:c r="FEY9" s="15"/>
      <x:c r="FEZ9" s="15"/>
      <x:c r="FFA9" s="15"/>
      <x:c r="FFB9" s="15"/>
      <x:c r="FFC9" s="15"/>
      <x:c r="FFD9" s="15"/>
      <x:c r="FFE9" s="15"/>
      <x:c r="FFF9" s="15"/>
      <x:c r="FFG9" s="15"/>
      <x:c r="FFH9" s="15"/>
      <x:c r="FFI9" s="15"/>
      <x:c r="FFJ9" s="15"/>
      <x:c r="FFK9" s="15"/>
      <x:c r="FFL9" s="15"/>
      <x:c r="FFM9" s="15"/>
      <x:c r="FFN9" s="15"/>
      <x:c r="FFO9" s="15"/>
      <x:c r="FFP9" s="15"/>
      <x:c r="FFQ9" s="15"/>
      <x:c r="FFR9" s="15"/>
      <x:c r="FFS9" s="15"/>
      <x:c r="FFT9" s="15"/>
      <x:c r="FFU9" s="15"/>
      <x:c r="FFV9" s="15"/>
      <x:c r="FFW9" s="15"/>
      <x:c r="FFX9" s="15"/>
      <x:c r="FFY9" s="15"/>
      <x:c r="FFZ9" s="15"/>
      <x:c r="FGA9" s="15"/>
      <x:c r="FGB9" s="15"/>
      <x:c r="FGC9" s="15"/>
      <x:c r="FGD9" s="15"/>
      <x:c r="FGE9" s="15"/>
      <x:c r="FGF9" s="15"/>
      <x:c r="FGG9" s="15"/>
      <x:c r="FGH9" s="15"/>
      <x:c r="FGI9" s="15"/>
      <x:c r="FGJ9" s="15"/>
      <x:c r="FGK9" s="15"/>
      <x:c r="FGL9" s="15"/>
      <x:c r="FGM9" s="15"/>
      <x:c r="FGN9" s="15"/>
      <x:c r="FGO9" s="15"/>
      <x:c r="FGP9" s="15"/>
      <x:c r="FGQ9" s="15"/>
      <x:c r="FGR9" s="15"/>
      <x:c r="FGS9" s="15"/>
      <x:c r="FGT9" s="15"/>
      <x:c r="FGU9" s="15"/>
      <x:c r="FGV9" s="15"/>
      <x:c r="FGW9" s="15"/>
      <x:c r="FGX9" s="15"/>
      <x:c r="FGY9" s="15"/>
      <x:c r="FGZ9" s="15"/>
      <x:c r="FHA9" s="15"/>
      <x:c r="FHB9" s="15"/>
      <x:c r="FHC9" s="15"/>
      <x:c r="FHD9" s="15"/>
      <x:c r="FHE9" s="15"/>
      <x:c r="FHF9" s="15"/>
      <x:c r="FHG9" s="15"/>
      <x:c r="FHH9" s="15"/>
      <x:c r="FHI9" s="15"/>
      <x:c r="FHJ9" s="15"/>
      <x:c r="FHK9" s="15"/>
      <x:c r="FHL9" s="15"/>
      <x:c r="FHM9" s="15"/>
      <x:c r="FHN9" s="15"/>
      <x:c r="FHO9" s="15"/>
      <x:c r="FHP9" s="15"/>
      <x:c r="FHQ9" s="15"/>
      <x:c r="FHR9" s="15"/>
      <x:c r="FHS9" s="15"/>
      <x:c r="FHT9" s="15"/>
      <x:c r="FHU9" s="15"/>
      <x:c r="FHV9" s="15"/>
      <x:c r="FHW9" s="15"/>
      <x:c r="FHX9" s="15"/>
      <x:c r="FHY9" s="15"/>
      <x:c r="FHZ9" s="15"/>
      <x:c r="FIA9" s="15"/>
      <x:c r="FIB9" s="15"/>
      <x:c r="FIC9" s="15"/>
      <x:c r="FID9" s="15"/>
      <x:c r="FIE9" s="15"/>
      <x:c r="FIF9" s="15"/>
      <x:c r="FIG9" s="15"/>
      <x:c r="FIH9" s="15"/>
      <x:c r="FII9" s="15"/>
      <x:c r="FIJ9" s="15"/>
      <x:c r="FIK9" s="15"/>
      <x:c r="FIL9" s="15"/>
      <x:c r="FIM9" s="15"/>
      <x:c r="FIN9" s="15"/>
      <x:c r="FIO9" s="15"/>
      <x:c r="FIP9" s="15"/>
      <x:c r="FIQ9" s="15"/>
      <x:c r="FIR9" s="15"/>
      <x:c r="FIS9" s="15"/>
      <x:c r="FIT9" s="15"/>
      <x:c r="FIU9" s="15"/>
      <x:c r="FIV9" s="15"/>
      <x:c r="FIW9" s="15"/>
      <x:c r="FIX9" s="15"/>
      <x:c r="FIY9" s="15"/>
      <x:c r="FIZ9" s="15"/>
      <x:c r="FJA9" s="15"/>
      <x:c r="FJB9" s="15"/>
      <x:c r="FJC9" s="15"/>
      <x:c r="FJD9" s="15"/>
      <x:c r="FJE9" s="15"/>
      <x:c r="FJF9" s="15"/>
      <x:c r="FJG9" s="15"/>
      <x:c r="FJH9" s="15"/>
      <x:c r="FJI9" s="15"/>
      <x:c r="FJJ9" s="15"/>
      <x:c r="FJK9" s="15"/>
      <x:c r="FJL9" s="15"/>
      <x:c r="FJM9" s="15"/>
      <x:c r="FJN9" s="15"/>
      <x:c r="FJO9" s="15"/>
      <x:c r="FJP9" s="15"/>
      <x:c r="FJQ9" s="15"/>
      <x:c r="FJR9" s="15"/>
      <x:c r="FJS9" s="15"/>
      <x:c r="FJT9" s="15"/>
      <x:c r="FJU9" s="15"/>
      <x:c r="FJV9" s="15"/>
      <x:c r="FJW9" s="15"/>
      <x:c r="FJX9" s="15"/>
      <x:c r="FJY9" s="15"/>
      <x:c r="FJZ9" s="15"/>
      <x:c r="FKA9" s="15"/>
      <x:c r="FKB9" s="15"/>
      <x:c r="FKC9" s="15"/>
      <x:c r="FKD9" s="15"/>
      <x:c r="FKE9" s="15"/>
      <x:c r="FKF9" s="15"/>
      <x:c r="FKG9" s="15"/>
      <x:c r="FKH9" s="15"/>
      <x:c r="FKI9" s="15"/>
      <x:c r="FKJ9" s="15"/>
      <x:c r="FKK9" s="15"/>
      <x:c r="FKL9" s="15"/>
      <x:c r="FKM9" s="15"/>
      <x:c r="FKN9" s="15"/>
      <x:c r="FKO9" s="15"/>
      <x:c r="FKP9" s="15"/>
      <x:c r="FKQ9" s="15"/>
      <x:c r="FKR9" s="15"/>
      <x:c r="FKS9" s="15"/>
      <x:c r="FKT9" s="15"/>
      <x:c r="FKU9" s="15"/>
      <x:c r="FKV9" s="15"/>
      <x:c r="FKW9" s="15"/>
      <x:c r="FKX9" s="15"/>
      <x:c r="FKY9" s="15"/>
      <x:c r="FKZ9" s="15"/>
      <x:c r="FLA9" s="15"/>
      <x:c r="FLB9" s="15"/>
      <x:c r="FLC9" s="15"/>
      <x:c r="FLD9" s="15"/>
      <x:c r="FLE9" s="15"/>
      <x:c r="FLF9" s="15"/>
      <x:c r="FLG9" s="15"/>
      <x:c r="FLH9" s="15"/>
      <x:c r="FLI9" s="15"/>
      <x:c r="FLJ9" s="15"/>
      <x:c r="FLK9" s="15"/>
      <x:c r="FLL9" s="15"/>
      <x:c r="FLM9" s="15"/>
      <x:c r="FLN9" s="15"/>
      <x:c r="FLO9" s="15"/>
      <x:c r="FLP9" s="15"/>
      <x:c r="FLQ9" s="15"/>
      <x:c r="FLR9" s="15"/>
      <x:c r="FLS9" s="15"/>
      <x:c r="FLT9" s="15"/>
      <x:c r="FLU9" s="15"/>
      <x:c r="FLV9" s="15"/>
      <x:c r="FLW9" s="15"/>
      <x:c r="FLX9" s="15"/>
      <x:c r="FLY9" s="15"/>
      <x:c r="FLZ9" s="15"/>
      <x:c r="FMA9" s="15"/>
      <x:c r="FMB9" s="15"/>
      <x:c r="FMC9" s="15"/>
      <x:c r="FMD9" s="15"/>
      <x:c r="FME9" s="15"/>
      <x:c r="FMF9" s="15"/>
      <x:c r="FMG9" s="15"/>
      <x:c r="FMH9" s="15"/>
      <x:c r="FMI9" s="15"/>
      <x:c r="FMJ9" s="15"/>
      <x:c r="FMK9" s="15"/>
      <x:c r="FML9" s="15"/>
      <x:c r="FMM9" s="15"/>
      <x:c r="FMN9" s="15"/>
      <x:c r="FMO9" s="15"/>
      <x:c r="FMP9" s="15"/>
      <x:c r="FMQ9" s="15"/>
      <x:c r="FMR9" s="15"/>
      <x:c r="FMS9" s="15"/>
      <x:c r="FMT9" s="15"/>
      <x:c r="FMU9" s="15"/>
      <x:c r="FMV9" s="15"/>
      <x:c r="FMW9" s="15"/>
      <x:c r="FMX9" s="15"/>
      <x:c r="FMY9" s="15"/>
      <x:c r="FMZ9" s="15"/>
      <x:c r="FNA9" s="15"/>
      <x:c r="FNB9" s="15"/>
      <x:c r="FNC9" s="15"/>
      <x:c r="FND9" s="15"/>
      <x:c r="FNE9" s="15"/>
      <x:c r="FNF9" s="15"/>
      <x:c r="FNG9" s="15"/>
      <x:c r="FNH9" s="15"/>
      <x:c r="FNI9" s="15"/>
      <x:c r="FNJ9" s="15"/>
      <x:c r="FNK9" s="15"/>
      <x:c r="FNL9" s="15"/>
      <x:c r="FNM9" s="15"/>
      <x:c r="FNN9" s="15"/>
      <x:c r="FNO9" s="15"/>
      <x:c r="FNP9" s="15"/>
      <x:c r="FNQ9" s="15"/>
      <x:c r="FNR9" s="15"/>
      <x:c r="FNS9" s="15"/>
      <x:c r="FNT9" s="15"/>
      <x:c r="FNU9" s="15"/>
      <x:c r="FNV9" s="15"/>
      <x:c r="FNW9" s="15"/>
      <x:c r="FNX9" s="15"/>
      <x:c r="FNY9" s="15"/>
      <x:c r="FNZ9" s="15"/>
      <x:c r="FOA9" s="15"/>
      <x:c r="FOB9" s="15"/>
      <x:c r="FOC9" s="15"/>
      <x:c r="FOD9" s="15"/>
      <x:c r="FOE9" s="15"/>
      <x:c r="FOF9" s="15"/>
      <x:c r="FOG9" s="15"/>
      <x:c r="FOH9" s="15"/>
      <x:c r="FOI9" s="15"/>
      <x:c r="FOJ9" s="15"/>
      <x:c r="FOK9" s="15"/>
      <x:c r="FOL9" s="15"/>
      <x:c r="FOM9" s="15"/>
      <x:c r="FON9" s="15"/>
      <x:c r="FOO9" s="15"/>
      <x:c r="FOP9" s="15"/>
      <x:c r="FOQ9" s="15"/>
      <x:c r="FOR9" s="15"/>
      <x:c r="FOS9" s="15"/>
      <x:c r="FOT9" s="15"/>
      <x:c r="FOU9" s="15"/>
      <x:c r="FOV9" s="15"/>
      <x:c r="FOW9" s="15"/>
      <x:c r="FOX9" s="15"/>
      <x:c r="FOY9" s="15"/>
      <x:c r="FOZ9" s="15"/>
      <x:c r="FPA9" s="15"/>
      <x:c r="FPB9" s="15"/>
      <x:c r="FPC9" s="15"/>
      <x:c r="FPD9" s="15"/>
      <x:c r="FPE9" s="15"/>
      <x:c r="FPF9" s="15"/>
      <x:c r="FPG9" s="15"/>
      <x:c r="FPH9" s="15"/>
      <x:c r="FPI9" s="15"/>
      <x:c r="FPJ9" s="15"/>
      <x:c r="FPK9" s="15"/>
      <x:c r="FPL9" s="15"/>
      <x:c r="FPM9" s="15"/>
      <x:c r="FPN9" s="15"/>
      <x:c r="FPO9" s="15"/>
      <x:c r="FPP9" s="15"/>
      <x:c r="FPQ9" s="15"/>
      <x:c r="FPR9" s="15"/>
      <x:c r="FPS9" s="15"/>
      <x:c r="FPT9" s="15"/>
      <x:c r="FPU9" s="15"/>
      <x:c r="FPV9" s="15"/>
      <x:c r="FPW9" s="15"/>
      <x:c r="FPX9" s="15"/>
      <x:c r="FPY9" s="15"/>
      <x:c r="FPZ9" s="15"/>
      <x:c r="FQA9" s="15"/>
      <x:c r="FQB9" s="15"/>
      <x:c r="FQC9" s="15"/>
      <x:c r="FQD9" s="15"/>
      <x:c r="FQE9" s="15"/>
      <x:c r="FQF9" s="15"/>
      <x:c r="FQG9" s="15"/>
      <x:c r="FQH9" s="15"/>
      <x:c r="FQI9" s="15"/>
      <x:c r="FQJ9" s="15"/>
      <x:c r="FQK9" s="15"/>
      <x:c r="FQL9" s="15"/>
      <x:c r="FQM9" s="15"/>
      <x:c r="FQN9" s="15"/>
      <x:c r="FQO9" s="15"/>
      <x:c r="FQP9" s="15"/>
      <x:c r="FQQ9" s="15"/>
      <x:c r="FQR9" s="15"/>
      <x:c r="FQS9" s="15"/>
      <x:c r="FQT9" s="15"/>
      <x:c r="FQU9" s="15"/>
      <x:c r="FQV9" s="15"/>
      <x:c r="FQW9" s="15"/>
      <x:c r="FQX9" s="15"/>
      <x:c r="FQY9" s="15"/>
      <x:c r="FQZ9" s="15"/>
      <x:c r="FRA9" s="15"/>
      <x:c r="FRB9" s="15"/>
      <x:c r="FRC9" s="15"/>
      <x:c r="FRD9" s="15"/>
      <x:c r="FRE9" s="15"/>
      <x:c r="FRF9" s="15"/>
      <x:c r="FRG9" s="15"/>
      <x:c r="FRH9" s="15"/>
      <x:c r="FRI9" s="15"/>
      <x:c r="FRJ9" s="15"/>
      <x:c r="FRK9" s="15"/>
      <x:c r="FRL9" s="15"/>
      <x:c r="FRM9" s="15"/>
      <x:c r="FRN9" s="15"/>
      <x:c r="FRO9" s="15"/>
      <x:c r="FRP9" s="15"/>
      <x:c r="FRQ9" s="15"/>
      <x:c r="FRR9" s="15"/>
      <x:c r="FRS9" s="15"/>
      <x:c r="FRT9" s="15"/>
      <x:c r="FRU9" s="15"/>
      <x:c r="FRV9" s="15"/>
      <x:c r="FRW9" s="15"/>
      <x:c r="FRX9" s="15"/>
      <x:c r="FRY9" s="15"/>
      <x:c r="FRZ9" s="15"/>
      <x:c r="FSA9" s="15"/>
      <x:c r="FSB9" s="15"/>
      <x:c r="FSC9" s="15"/>
      <x:c r="FSD9" s="15"/>
      <x:c r="FSE9" s="15"/>
      <x:c r="FSF9" s="15"/>
      <x:c r="FSG9" s="15"/>
      <x:c r="FSH9" s="15"/>
      <x:c r="FSI9" s="15"/>
      <x:c r="FSJ9" s="15"/>
      <x:c r="FSK9" s="15"/>
      <x:c r="FSL9" s="15"/>
      <x:c r="FSM9" s="15"/>
      <x:c r="FSN9" s="15"/>
      <x:c r="FSO9" s="15"/>
      <x:c r="FSP9" s="15"/>
      <x:c r="FSQ9" s="15"/>
      <x:c r="FSR9" s="15"/>
      <x:c r="FSS9" s="15"/>
      <x:c r="FST9" s="15"/>
      <x:c r="FSU9" s="15"/>
      <x:c r="FSV9" s="15"/>
      <x:c r="FSW9" s="15"/>
      <x:c r="FSX9" s="15"/>
      <x:c r="FSY9" s="15"/>
      <x:c r="FSZ9" s="15"/>
      <x:c r="FTA9" s="15"/>
      <x:c r="FTB9" s="15"/>
      <x:c r="FTC9" s="15"/>
      <x:c r="FTD9" s="15"/>
      <x:c r="FTE9" s="15"/>
      <x:c r="FTF9" s="15"/>
      <x:c r="FTG9" s="15"/>
      <x:c r="FTH9" s="15"/>
      <x:c r="FTI9" s="15"/>
      <x:c r="FTJ9" s="15"/>
      <x:c r="FTK9" s="15"/>
      <x:c r="FTL9" s="15"/>
      <x:c r="FTM9" s="15"/>
      <x:c r="FTN9" s="15"/>
      <x:c r="FTO9" s="15"/>
      <x:c r="FTP9" s="15"/>
      <x:c r="FTQ9" s="15"/>
      <x:c r="FTR9" s="15"/>
      <x:c r="FTS9" s="15"/>
      <x:c r="FTT9" s="15"/>
      <x:c r="FTU9" s="15"/>
      <x:c r="FTV9" s="15"/>
      <x:c r="FTW9" s="15"/>
      <x:c r="FTX9" s="15"/>
      <x:c r="FTY9" s="15"/>
      <x:c r="FTZ9" s="15"/>
      <x:c r="FUA9" s="15"/>
      <x:c r="FUB9" s="15"/>
      <x:c r="FUC9" s="15"/>
      <x:c r="FUD9" s="15"/>
      <x:c r="FUE9" s="15"/>
      <x:c r="FUF9" s="15"/>
      <x:c r="FUG9" s="15"/>
      <x:c r="FUH9" s="15"/>
      <x:c r="FUI9" s="15"/>
      <x:c r="FUJ9" s="15"/>
      <x:c r="FUK9" s="15"/>
      <x:c r="FUL9" s="15"/>
      <x:c r="FUM9" s="15"/>
      <x:c r="FUN9" s="15"/>
      <x:c r="FUO9" s="15"/>
      <x:c r="FUP9" s="15"/>
      <x:c r="FUQ9" s="15"/>
      <x:c r="FUR9" s="15"/>
      <x:c r="FUS9" s="15"/>
      <x:c r="FUT9" s="15"/>
      <x:c r="FUU9" s="15"/>
      <x:c r="FUV9" s="15"/>
      <x:c r="FUW9" s="15"/>
      <x:c r="FUX9" s="15"/>
      <x:c r="FUY9" s="15"/>
      <x:c r="FUZ9" s="15"/>
      <x:c r="FVA9" s="15"/>
      <x:c r="FVB9" s="15"/>
      <x:c r="FVC9" s="15"/>
      <x:c r="FVD9" s="15"/>
      <x:c r="FVE9" s="15"/>
      <x:c r="FVF9" s="15"/>
      <x:c r="FVG9" s="15"/>
      <x:c r="FVH9" s="15"/>
      <x:c r="FVI9" s="15"/>
      <x:c r="FVJ9" s="15"/>
      <x:c r="FVK9" s="15"/>
      <x:c r="FVL9" s="15"/>
      <x:c r="FVM9" s="15"/>
      <x:c r="FVN9" s="15"/>
      <x:c r="FVO9" s="15"/>
      <x:c r="FVP9" s="15"/>
      <x:c r="FVQ9" s="15"/>
      <x:c r="FVR9" s="15"/>
      <x:c r="FVS9" s="15"/>
      <x:c r="FVT9" s="15"/>
      <x:c r="FVU9" s="15"/>
      <x:c r="FVV9" s="15"/>
      <x:c r="FVW9" s="15"/>
      <x:c r="FVX9" s="15"/>
      <x:c r="FVY9" s="15"/>
      <x:c r="FVZ9" s="15"/>
      <x:c r="FWA9" s="15"/>
      <x:c r="FWB9" s="15"/>
      <x:c r="FWC9" s="15"/>
      <x:c r="FWD9" s="15"/>
      <x:c r="FWE9" s="15"/>
      <x:c r="FWF9" s="15"/>
      <x:c r="FWG9" s="15"/>
      <x:c r="FWH9" s="15"/>
      <x:c r="FWI9" s="15"/>
      <x:c r="FWJ9" s="15"/>
      <x:c r="FWK9" s="15"/>
      <x:c r="FWL9" s="15"/>
      <x:c r="FWM9" s="15"/>
      <x:c r="FWN9" s="15"/>
      <x:c r="FWO9" s="15"/>
      <x:c r="FWP9" s="15"/>
      <x:c r="FWQ9" s="15"/>
      <x:c r="FWR9" s="15"/>
      <x:c r="FWS9" s="15"/>
      <x:c r="FWT9" s="15"/>
      <x:c r="FWU9" s="15"/>
      <x:c r="FWV9" s="15"/>
      <x:c r="FWW9" s="15"/>
      <x:c r="FWX9" s="15"/>
      <x:c r="FWY9" s="15"/>
      <x:c r="FWZ9" s="15"/>
      <x:c r="FXA9" s="15"/>
      <x:c r="FXB9" s="15"/>
      <x:c r="FXC9" s="15"/>
      <x:c r="FXD9" s="15"/>
      <x:c r="FXE9" s="15"/>
      <x:c r="FXF9" s="15"/>
      <x:c r="FXG9" s="15"/>
      <x:c r="FXH9" s="15"/>
      <x:c r="FXI9" s="15"/>
      <x:c r="FXJ9" s="15"/>
      <x:c r="FXK9" s="15"/>
      <x:c r="FXL9" s="15"/>
      <x:c r="FXM9" s="15"/>
      <x:c r="FXN9" s="15"/>
      <x:c r="FXO9" s="15"/>
      <x:c r="FXP9" s="15"/>
      <x:c r="FXQ9" s="15"/>
      <x:c r="FXR9" s="15"/>
      <x:c r="FXS9" s="15"/>
      <x:c r="FXT9" s="15"/>
      <x:c r="FXU9" s="15"/>
      <x:c r="FXV9" s="15"/>
      <x:c r="FXW9" s="15"/>
      <x:c r="FXX9" s="15"/>
      <x:c r="FXY9" s="15"/>
      <x:c r="FXZ9" s="15"/>
      <x:c r="FYA9" s="15"/>
      <x:c r="FYB9" s="15"/>
      <x:c r="FYC9" s="15"/>
      <x:c r="FYD9" s="15"/>
      <x:c r="FYE9" s="15"/>
      <x:c r="FYF9" s="15"/>
      <x:c r="FYG9" s="15"/>
      <x:c r="FYH9" s="15"/>
      <x:c r="FYI9" s="15"/>
      <x:c r="FYJ9" s="15"/>
      <x:c r="FYK9" s="15"/>
      <x:c r="FYL9" s="15"/>
      <x:c r="FYM9" s="15"/>
      <x:c r="FYN9" s="15"/>
      <x:c r="FYO9" s="15"/>
      <x:c r="FYP9" s="15"/>
      <x:c r="FYQ9" s="15"/>
      <x:c r="FYR9" s="15"/>
      <x:c r="FYS9" s="15"/>
      <x:c r="FYT9" s="15"/>
      <x:c r="FYU9" s="15"/>
      <x:c r="FYV9" s="15"/>
      <x:c r="FYW9" s="15"/>
      <x:c r="FYX9" s="15"/>
      <x:c r="FYY9" s="15"/>
      <x:c r="FYZ9" s="15"/>
      <x:c r="FZA9" s="15"/>
      <x:c r="FZB9" s="15"/>
      <x:c r="FZC9" s="15"/>
      <x:c r="FZD9" s="15"/>
      <x:c r="FZE9" s="15"/>
      <x:c r="FZF9" s="15"/>
      <x:c r="FZG9" s="15"/>
      <x:c r="FZH9" s="15"/>
      <x:c r="FZI9" s="15"/>
      <x:c r="FZJ9" s="15"/>
      <x:c r="FZK9" s="15"/>
      <x:c r="FZL9" s="15"/>
      <x:c r="FZM9" s="15"/>
      <x:c r="FZN9" s="15"/>
      <x:c r="FZO9" s="15"/>
      <x:c r="FZP9" s="15"/>
      <x:c r="FZQ9" s="15"/>
      <x:c r="FZR9" s="15"/>
      <x:c r="FZS9" s="15"/>
      <x:c r="FZT9" s="15"/>
      <x:c r="FZU9" s="15"/>
      <x:c r="FZV9" s="15"/>
      <x:c r="FZW9" s="15"/>
      <x:c r="FZX9" s="15"/>
      <x:c r="FZY9" s="15"/>
      <x:c r="FZZ9" s="15"/>
      <x:c r="GAA9" s="15"/>
      <x:c r="GAB9" s="15"/>
      <x:c r="GAC9" s="15"/>
      <x:c r="GAD9" s="15"/>
      <x:c r="GAE9" s="15"/>
      <x:c r="GAF9" s="15"/>
      <x:c r="GAG9" s="15"/>
      <x:c r="GAH9" s="15"/>
      <x:c r="GAI9" s="15"/>
      <x:c r="GAJ9" s="15"/>
      <x:c r="GAK9" s="15"/>
      <x:c r="GAL9" s="15"/>
      <x:c r="GAM9" s="15"/>
      <x:c r="GAN9" s="15"/>
      <x:c r="GAO9" s="15"/>
      <x:c r="GAP9" s="15"/>
      <x:c r="GAQ9" s="15"/>
      <x:c r="GAR9" s="15"/>
      <x:c r="GAS9" s="15"/>
      <x:c r="GAT9" s="15"/>
      <x:c r="GAU9" s="15"/>
      <x:c r="GAV9" s="15"/>
      <x:c r="GAW9" s="15"/>
      <x:c r="GAX9" s="15"/>
      <x:c r="GAY9" s="15"/>
      <x:c r="GAZ9" s="15"/>
      <x:c r="GBA9" s="15"/>
      <x:c r="GBB9" s="15"/>
      <x:c r="GBC9" s="15"/>
      <x:c r="GBD9" s="15"/>
      <x:c r="GBE9" s="15"/>
      <x:c r="GBF9" s="15"/>
      <x:c r="GBG9" s="15"/>
      <x:c r="GBH9" s="15"/>
      <x:c r="GBI9" s="15"/>
      <x:c r="GBJ9" s="15"/>
      <x:c r="GBK9" s="15"/>
      <x:c r="GBL9" s="15"/>
      <x:c r="GBM9" s="15"/>
      <x:c r="GBN9" s="15"/>
      <x:c r="GBO9" s="15"/>
      <x:c r="GBP9" s="15"/>
      <x:c r="GBQ9" s="15"/>
      <x:c r="GBR9" s="15"/>
      <x:c r="GBS9" s="15"/>
      <x:c r="GBT9" s="15"/>
      <x:c r="GBU9" s="15"/>
      <x:c r="GBV9" s="15"/>
      <x:c r="GBW9" s="15"/>
      <x:c r="GBX9" s="15"/>
      <x:c r="GBY9" s="15"/>
      <x:c r="GBZ9" s="15"/>
      <x:c r="GCA9" s="15"/>
      <x:c r="GCB9" s="15"/>
      <x:c r="GCC9" s="15"/>
      <x:c r="GCD9" s="15"/>
      <x:c r="GCE9" s="15"/>
      <x:c r="GCF9" s="15"/>
      <x:c r="GCG9" s="15"/>
      <x:c r="GCH9" s="15"/>
      <x:c r="GCI9" s="15"/>
      <x:c r="GCJ9" s="15"/>
      <x:c r="GCK9" s="15"/>
      <x:c r="GCL9" s="15"/>
      <x:c r="GCM9" s="15"/>
      <x:c r="GCN9" s="15"/>
      <x:c r="GCO9" s="15"/>
      <x:c r="GCP9" s="15"/>
      <x:c r="GCQ9" s="15"/>
      <x:c r="GCR9" s="15"/>
      <x:c r="GCS9" s="15"/>
      <x:c r="GCT9" s="15"/>
      <x:c r="GCU9" s="15"/>
      <x:c r="GCV9" s="15"/>
      <x:c r="GCW9" s="15"/>
      <x:c r="GCX9" s="15"/>
      <x:c r="GCY9" s="15"/>
      <x:c r="GCZ9" s="15"/>
      <x:c r="GDA9" s="15"/>
      <x:c r="GDB9" s="15"/>
      <x:c r="GDC9" s="15"/>
      <x:c r="GDD9" s="15"/>
      <x:c r="GDE9" s="15"/>
      <x:c r="GDF9" s="15"/>
      <x:c r="GDG9" s="15"/>
      <x:c r="GDH9" s="15"/>
      <x:c r="GDI9" s="15"/>
      <x:c r="GDJ9" s="15"/>
      <x:c r="GDK9" s="15"/>
      <x:c r="GDL9" s="15"/>
      <x:c r="GDM9" s="15"/>
      <x:c r="GDN9" s="15"/>
      <x:c r="GDO9" s="15"/>
      <x:c r="GDP9" s="15"/>
      <x:c r="GDQ9" s="15"/>
      <x:c r="GDR9" s="15"/>
      <x:c r="GDS9" s="15"/>
      <x:c r="GDT9" s="15"/>
      <x:c r="GDU9" s="15"/>
      <x:c r="GDV9" s="15"/>
      <x:c r="GDW9" s="15"/>
      <x:c r="GDX9" s="15"/>
      <x:c r="GDY9" s="15"/>
      <x:c r="GDZ9" s="15"/>
      <x:c r="GEA9" s="15"/>
      <x:c r="GEB9" s="15"/>
      <x:c r="GEC9" s="15"/>
      <x:c r="GED9" s="15"/>
      <x:c r="GEE9" s="15"/>
      <x:c r="GEF9" s="15"/>
      <x:c r="GEG9" s="15"/>
      <x:c r="GEH9" s="15"/>
      <x:c r="GEI9" s="15"/>
      <x:c r="GEJ9" s="15"/>
      <x:c r="GEK9" s="15"/>
      <x:c r="GEL9" s="15"/>
      <x:c r="GEM9" s="15"/>
      <x:c r="GEN9" s="15"/>
      <x:c r="GEO9" s="15"/>
      <x:c r="GEP9" s="15"/>
      <x:c r="GEQ9" s="15"/>
      <x:c r="GER9" s="15"/>
      <x:c r="GES9" s="15"/>
      <x:c r="GET9" s="15"/>
      <x:c r="GEU9" s="15"/>
      <x:c r="GEV9" s="15"/>
      <x:c r="GEW9" s="15"/>
      <x:c r="GEX9" s="15"/>
      <x:c r="GEY9" s="15"/>
      <x:c r="GEZ9" s="15"/>
      <x:c r="GFA9" s="15"/>
      <x:c r="GFB9" s="15"/>
      <x:c r="GFC9" s="15"/>
      <x:c r="GFD9" s="15"/>
      <x:c r="GFE9" s="15"/>
      <x:c r="GFF9" s="15"/>
      <x:c r="GFG9" s="15"/>
      <x:c r="GFH9" s="15"/>
      <x:c r="GFI9" s="15"/>
      <x:c r="GFJ9" s="15"/>
      <x:c r="GFK9" s="15"/>
      <x:c r="GFL9" s="15"/>
      <x:c r="GFM9" s="15"/>
      <x:c r="GFN9" s="15"/>
      <x:c r="GFO9" s="15"/>
      <x:c r="GFP9" s="15"/>
      <x:c r="GFQ9" s="15"/>
      <x:c r="GFR9" s="15"/>
      <x:c r="GFS9" s="15"/>
      <x:c r="GFT9" s="15"/>
      <x:c r="GFU9" s="15"/>
      <x:c r="GFV9" s="15"/>
      <x:c r="GFW9" s="15"/>
      <x:c r="GFX9" s="15"/>
      <x:c r="GFY9" s="15"/>
      <x:c r="GFZ9" s="15"/>
      <x:c r="GGA9" s="15"/>
      <x:c r="GGB9" s="15"/>
      <x:c r="GGC9" s="15"/>
      <x:c r="GGD9" s="15"/>
      <x:c r="GGE9" s="15"/>
      <x:c r="GGF9" s="15"/>
      <x:c r="GGG9" s="15"/>
      <x:c r="GGH9" s="15"/>
      <x:c r="GGI9" s="15"/>
      <x:c r="GGJ9" s="15"/>
      <x:c r="GGK9" s="15"/>
      <x:c r="GGL9" s="15"/>
      <x:c r="GGM9" s="15"/>
      <x:c r="GGN9" s="15"/>
      <x:c r="GGO9" s="15"/>
      <x:c r="GGP9" s="15"/>
      <x:c r="GGQ9" s="15"/>
      <x:c r="GGR9" s="15"/>
      <x:c r="GGS9" s="15"/>
      <x:c r="GGT9" s="15"/>
      <x:c r="GGU9" s="15"/>
      <x:c r="GGV9" s="15"/>
      <x:c r="GGW9" s="15"/>
      <x:c r="GGX9" s="15"/>
      <x:c r="GGY9" s="15"/>
      <x:c r="GGZ9" s="15"/>
      <x:c r="GHA9" s="15"/>
      <x:c r="GHB9" s="15"/>
      <x:c r="GHC9" s="15"/>
      <x:c r="GHD9" s="15"/>
      <x:c r="GHE9" s="15"/>
      <x:c r="GHF9" s="15"/>
      <x:c r="GHG9" s="15"/>
      <x:c r="GHH9" s="15"/>
      <x:c r="GHI9" s="15"/>
      <x:c r="GHJ9" s="15"/>
      <x:c r="GHK9" s="15"/>
      <x:c r="GHL9" s="15"/>
      <x:c r="GHM9" s="15"/>
      <x:c r="GHN9" s="15"/>
      <x:c r="GHO9" s="15"/>
      <x:c r="GHP9" s="15"/>
      <x:c r="GHQ9" s="15"/>
      <x:c r="GHR9" s="15"/>
      <x:c r="GHS9" s="15"/>
      <x:c r="GHT9" s="15"/>
      <x:c r="GHU9" s="15"/>
      <x:c r="GHV9" s="15"/>
      <x:c r="GHW9" s="15"/>
      <x:c r="GHX9" s="15"/>
      <x:c r="GHY9" s="15"/>
      <x:c r="GHZ9" s="15"/>
      <x:c r="GIA9" s="15"/>
      <x:c r="GIB9" s="15"/>
      <x:c r="GIC9" s="15"/>
      <x:c r="GID9" s="15"/>
      <x:c r="GIE9" s="15"/>
      <x:c r="GIF9" s="15"/>
      <x:c r="GIG9" s="15"/>
      <x:c r="GIH9" s="15"/>
      <x:c r="GII9" s="15"/>
      <x:c r="GIJ9" s="15"/>
      <x:c r="GIK9" s="15"/>
      <x:c r="GIL9" s="15"/>
      <x:c r="GIM9" s="15"/>
      <x:c r="GIN9" s="15"/>
      <x:c r="GIO9" s="15"/>
      <x:c r="GIP9" s="15"/>
      <x:c r="GIQ9" s="15"/>
      <x:c r="GIR9" s="15"/>
      <x:c r="GIS9" s="15"/>
      <x:c r="GIT9" s="15"/>
      <x:c r="GIU9" s="15"/>
      <x:c r="GIV9" s="15"/>
      <x:c r="GIW9" s="15"/>
      <x:c r="GIX9" s="15"/>
      <x:c r="GIY9" s="15"/>
      <x:c r="GIZ9" s="15"/>
      <x:c r="GJA9" s="15"/>
      <x:c r="GJB9" s="15"/>
      <x:c r="GJC9" s="15"/>
      <x:c r="GJD9" s="15"/>
      <x:c r="GJE9" s="15"/>
      <x:c r="GJF9" s="15"/>
      <x:c r="GJG9" s="15"/>
      <x:c r="GJH9" s="15"/>
      <x:c r="GJI9" s="15"/>
      <x:c r="GJJ9" s="15"/>
      <x:c r="GJK9" s="15"/>
      <x:c r="GJL9" s="15"/>
      <x:c r="GJM9" s="15"/>
      <x:c r="GJN9" s="15"/>
      <x:c r="GJO9" s="15"/>
      <x:c r="GJP9" s="15"/>
      <x:c r="GJQ9" s="15"/>
      <x:c r="GJR9" s="15"/>
      <x:c r="GJS9" s="15"/>
      <x:c r="GJT9" s="15"/>
      <x:c r="GJU9" s="15"/>
      <x:c r="GJV9" s="15"/>
      <x:c r="GJW9" s="15"/>
      <x:c r="GJX9" s="15"/>
      <x:c r="GJY9" s="15"/>
      <x:c r="GJZ9" s="15"/>
      <x:c r="GKA9" s="15"/>
      <x:c r="GKB9" s="15"/>
      <x:c r="GKC9" s="15"/>
      <x:c r="GKD9" s="15"/>
      <x:c r="GKE9" s="15"/>
      <x:c r="GKF9" s="15"/>
      <x:c r="GKG9" s="15"/>
      <x:c r="GKH9" s="15"/>
      <x:c r="GKI9" s="15"/>
      <x:c r="GKJ9" s="15"/>
      <x:c r="GKK9" s="15"/>
      <x:c r="GKL9" s="15"/>
      <x:c r="GKM9" s="15"/>
      <x:c r="GKN9" s="15"/>
      <x:c r="GKO9" s="15"/>
      <x:c r="GKP9" s="15"/>
      <x:c r="GKQ9" s="15"/>
      <x:c r="GKR9" s="15"/>
      <x:c r="GKS9" s="15"/>
      <x:c r="GKT9" s="15"/>
      <x:c r="GKU9" s="15"/>
      <x:c r="GKV9" s="15"/>
      <x:c r="GKW9" s="15"/>
      <x:c r="GKX9" s="15"/>
      <x:c r="GKY9" s="15"/>
      <x:c r="GKZ9" s="15"/>
      <x:c r="GLA9" s="15"/>
      <x:c r="GLB9" s="15"/>
      <x:c r="GLC9" s="15"/>
      <x:c r="GLD9" s="15"/>
      <x:c r="GLE9" s="15"/>
      <x:c r="GLF9" s="15"/>
      <x:c r="GLG9" s="15"/>
      <x:c r="GLH9" s="15"/>
      <x:c r="GLI9" s="15"/>
      <x:c r="GLJ9" s="15"/>
      <x:c r="GLK9" s="15"/>
      <x:c r="GLL9" s="15"/>
      <x:c r="GLM9" s="15"/>
      <x:c r="GLN9" s="15"/>
      <x:c r="GLO9" s="15"/>
      <x:c r="GLP9" s="15"/>
      <x:c r="GLQ9" s="15"/>
      <x:c r="GLR9" s="15"/>
      <x:c r="GLS9" s="15"/>
      <x:c r="GLT9" s="15"/>
      <x:c r="GLU9" s="15"/>
      <x:c r="GLV9" s="15"/>
      <x:c r="GLW9" s="15"/>
      <x:c r="GLX9" s="15"/>
      <x:c r="GLY9" s="15"/>
      <x:c r="GLZ9" s="15"/>
      <x:c r="GMA9" s="15"/>
      <x:c r="GMB9" s="15"/>
      <x:c r="GMC9" s="15"/>
      <x:c r="GMD9" s="15"/>
      <x:c r="GME9" s="15"/>
      <x:c r="GMF9" s="15"/>
      <x:c r="GMG9" s="15"/>
      <x:c r="GMH9" s="15"/>
      <x:c r="GMI9" s="15"/>
      <x:c r="GMJ9" s="15"/>
      <x:c r="GMK9" s="15"/>
      <x:c r="GML9" s="15"/>
      <x:c r="GMM9" s="15"/>
      <x:c r="GMN9" s="15"/>
      <x:c r="GMO9" s="15"/>
      <x:c r="GMP9" s="15"/>
      <x:c r="GMQ9" s="15"/>
      <x:c r="GMR9" s="15"/>
      <x:c r="GMS9" s="15"/>
      <x:c r="GMT9" s="15"/>
      <x:c r="GMU9" s="15"/>
      <x:c r="GMV9" s="15"/>
      <x:c r="GMW9" s="15"/>
      <x:c r="GMX9" s="15"/>
      <x:c r="GMY9" s="15"/>
      <x:c r="GMZ9" s="15"/>
      <x:c r="GNA9" s="15"/>
      <x:c r="GNB9" s="15"/>
      <x:c r="GNC9" s="15"/>
      <x:c r="GND9" s="15"/>
      <x:c r="GNE9" s="15"/>
      <x:c r="GNF9" s="15"/>
      <x:c r="GNG9" s="15"/>
      <x:c r="GNH9" s="15"/>
      <x:c r="GNI9" s="15"/>
      <x:c r="GNJ9" s="15"/>
      <x:c r="GNK9" s="15"/>
      <x:c r="GNL9" s="15"/>
      <x:c r="GNM9" s="15"/>
      <x:c r="GNN9" s="15"/>
      <x:c r="GNO9" s="15"/>
      <x:c r="GNP9" s="15"/>
      <x:c r="GNQ9" s="15"/>
      <x:c r="GNR9" s="15"/>
      <x:c r="GNS9" s="15"/>
      <x:c r="GNT9" s="15"/>
      <x:c r="GNU9" s="15"/>
      <x:c r="GNV9" s="15"/>
      <x:c r="GNW9" s="15"/>
      <x:c r="GNX9" s="15"/>
      <x:c r="GNY9" s="15"/>
      <x:c r="GNZ9" s="15"/>
      <x:c r="GOA9" s="15"/>
      <x:c r="GOB9" s="15"/>
      <x:c r="GOC9" s="15"/>
      <x:c r="GOD9" s="15"/>
      <x:c r="GOE9" s="15"/>
      <x:c r="GOF9" s="15"/>
      <x:c r="GOG9" s="15"/>
      <x:c r="GOH9" s="15"/>
      <x:c r="GOI9" s="15"/>
      <x:c r="GOJ9" s="15"/>
      <x:c r="GOK9" s="15"/>
      <x:c r="GOL9" s="15"/>
      <x:c r="GOM9" s="15"/>
      <x:c r="GON9" s="15"/>
      <x:c r="GOO9" s="15"/>
      <x:c r="GOP9" s="15"/>
      <x:c r="GOQ9" s="15"/>
      <x:c r="GOR9" s="15"/>
      <x:c r="GOS9" s="15"/>
      <x:c r="GOT9" s="15"/>
      <x:c r="GOU9" s="15"/>
      <x:c r="GOV9" s="15"/>
      <x:c r="GOW9" s="15"/>
      <x:c r="GOX9" s="15"/>
      <x:c r="GOY9" s="15"/>
      <x:c r="GOZ9" s="15"/>
      <x:c r="GPA9" s="15"/>
      <x:c r="GPB9" s="15"/>
      <x:c r="GPC9" s="15"/>
      <x:c r="GPD9" s="15"/>
      <x:c r="GPE9" s="15"/>
      <x:c r="GPF9" s="15"/>
      <x:c r="GPG9" s="15"/>
      <x:c r="GPH9" s="15"/>
      <x:c r="GPI9" s="15"/>
      <x:c r="GPJ9" s="15"/>
      <x:c r="GPK9" s="15"/>
      <x:c r="GPL9" s="15"/>
      <x:c r="GPM9" s="15"/>
      <x:c r="GPN9" s="15"/>
      <x:c r="GPO9" s="15"/>
      <x:c r="GPP9" s="15"/>
      <x:c r="GPQ9" s="15"/>
      <x:c r="GPR9" s="15"/>
      <x:c r="GPS9" s="15"/>
      <x:c r="GPT9" s="15"/>
      <x:c r="GPU9" s="15"/>
      <x:c r="GPV9" s="15"/>
      <x:c r="GPW9" s="15"/>
      <x:c r="GPX9" s="15"/>
      <x:c r="GPY9" s="15"/>
      <x:c r="GPZ9" s="15"/>
      <x:c r="GQA9" s="15"/>
      <x:c r="GQB9" s="15"/>
      <x:c r="GQC9" s="15"/>
      <x:c r="GQD9" s="15"/>
      <x:c r="GQE9" s="15"/>
      <x:c r="GQF9" s="15"/>
      <x:c r="GQG9" s="15"/>
      <x:c r="GQH9" s="15"/>
      <x:c r="GQI9" s="15"/>
      <x:c r="GQJ9" s="15"/>
      <x:c r="GQK9" s="15"/>
      <x:c r="GQL9" s="15"/>
      <x:c r="GQM9" s="15"/>
      <x:c r="GQN9" s="15"/>
      <x:c r="GQO9" s="15"/>
      <x:c r="GQP9" s="15"/>
      <x:c r="GQQ9" s="15"/>
      <x:c r="GQR9" s="15"/>
      <x:c r="GQS9" s="15"/>
      <x:c r="GQT9" s="15"/>
      <x:c r="GQU9" s="15"/>
      <x:c r="GQV9" s="15"/>
      <x:c r="GQW9" s="15"/>
      <x:c r="GQX9" s="15"/>
      <x:c r="GQY9" s="15"/>
      <x:c r="GQZ9" s="15"/>
      <x:c r="GRA9" s="15"/>
      <x:c r="GRB9" s="15"/>
      <x:c r="GRC9" s="15"/>
      <x:c r="GRD9" s="15"/>
      <x:c r="GRE9" s="15"/>
      <x:c r="GRF9" s="15"/>
      <x:c r="GRG9" s="15"/>
      <x:c r="GRH9" s="15"/>
      <x:c r="GRI9" s="15"/>
      <x:c r="GRJ9" s="15"/>
      <x:c r="GRK9" s="15"/>
      <x:c r="GRL9" s="15"/>
      <x:c r="GRM9" s="15"/>
      <x:c r="GRN9" s="15"/>
      <x:c r="GRO9" s="15"/>
      <x:c r="GRP9" s="15"/>
      <x:c r="GRQ9" s="15"/>
      <x:c r="GRR9" s="15"/>
      <x:c r="GRS9" s="15"/>
      <x:c r="GRT9" s="15"/>
      <x:c r="GRU9" s="15"/>
      <x:c r="GRV9" s="15"/>
      <x:c r="GRW9" s="15"/>
      <x:c r="GRX9" s="15"/>
      <x:c r="GRY9" s="15"/>
      <x:c r="GRZ9" s="15"/>
      <x:c r="GSA9" s="15"/>
      <x:c r="GSB9" s="15"/>
      <x:c r="GSC9" s="15"/>
      <x:c r="GSD9" s="15"/>
      <x:c r="GSE9" s="15"/>
      <x:c r="GSF9" s="15"/>
      <x:c r="GSG9" s="15"/>
      <x:c r="GSH9" s="15"/>
      <x:c r="GSI9" s="15"/>
      <x:c r="GSJ9" s="15"/>
      <x:c r="GSK9" s="15"/>
      <x:c r="GSL9" s="15"/>
      <x:c r="GSM9" s="15"/>
      <x:c r="GSN9" s="15"/>
      <x:c r="GSO9" s="15"/>
      <x:c r="GSP9" s="15"/>
      <x:c r="GSQ9" s="15"/>
      <x:c r="GSR9" s="15"/>
      <x:c r="GSS9" s="15"/>
      <x:c r="GST9" s="15"/>
      <x:c r="GSU9" s="15"/>
      <x:c r="GSV9" s="15"/>
      <x:c r="GSW9" s="15"/>
      <x:c r="GSX9" s="15"/>
      <x:c r="GSY9" s="15"/>
      <x:c r="GSZ9" s="15"/>
      <x:c r="GTA9" s="15"/>
      <x:c r="GTB9" s="15"/>
      <x:c r="GTC9" s="15"/>
      <x:c r="GTD9" s="15"/>
      <x:c r="GTE9" s="15"/>
      <x:c r="GTF9" s="15"/>
      <x:c r="GTG9" s="15"/>
      <x:c r="GTH9" s="15"/>
      <x:c r="GTI9" s="15"/>
      <x:c r="GTJ9" s="15"/>
      <x:c r="GTK9" s="15"/>
      <x:c r="GTL9" s="15"/>
      <x:c r="GTM9" s="15"/>
      <x:c r="GTN9" s="15"/>
      <x:c r="GTO9" s="15"/>
      <x:c r="GTP9" s="15"/>
      <x:c r="GTQ9" s="15"/>
      <x:c r="GTR9" s="15"/>
      <x:c r="GTS9" s="15"/>
      <x:c r="GTT9" s="15"/>
      <x:c r="GTU9" s="15"/>
      <x:c r="GTV9" s="15"/>
      <x:c r="GTW9" s="15"/>
      <x:c r="GTX9" s="15"/>
      <x:c r="GTY9" s="15"/>
      <x:c r="GTZ9" s="15"/>
      <x:c r="GUA9" s="15"/>
      <x:c r="GUB9" s="15"/>
      <x:c r="GUC9" s="15"/>
      <x:c r="GUD9" s="15"/>
      <x:c r="GUE9" s="15"/>
      <x:c r="GUF9" s="15"/>
      <x:c r="GUG9" s="15"/>
      <x:c r="GUH9" s="15"/>
      <x:c r="GUI9" s="15"/>
      <x:c r="GUJ9" s="15"/>
      <x:c r="GUK9" s="15"/>
      <x:c r="GUL9" s="15"/>
      <x:c r="GUM9" s="15"/>
      <x:c r="GUN9" s="15"/>
      <x:c r="GUO9" s="15"/>
      <x:c r="GUP9" s="15"/>
      <x:c r="GUQ9" s="15"/>
      <x:c r="GUR9" s="15"/>
      <x:c r="GUS9" s="15"/>
      <x:c r="GUT9" s="15"/>
      <x:c r="GUU9" s="15"/>
      <x:c r="GUV9" s="15"/>
      <x:c r="GUW9" s="15"/>
      <x:c r="GUX9" s="15"/>
      <x:c r="GUY9" s="15"/>
      <x:c r="GUZ9" s="15"/>
      <x:c r="GVA9" s="15"/>
      <x:c r="GVB9" s="15"/>
      <x:c r="GVC9" s="15"/>
      <x:c r="GVD9" s="15"/>
      <x:c r="GVE9" s="15"/>
      <x:c r="GVF9" s="15"/>
      <x:c r="GVG9" s="15"/>
      <x:c r="GVH9" s="15"/>
      <x:c r="GVI9" s="15"/>
      <x:c r="GVJ9" s="15"/>
      <x:c r="GVK9" s="15"/>
      <x:c r="GVL9" s="15"/>
      <x:c r="GVM9" s="15"/>
      <x:c r="GVN9" s="15"/>
      <x:c r="GVO9" s="15"/>
      <x:c r="GVP9" s="15"/>
      <x:c r="GVQ9" s="15"/>
      <x:c r="GVR9" s="15"/>
      <x:c r="GVS9" s="15"/>
      <x:c r="GVT9" s="15"/>
      <x:c r="GVU9" s="15"/>
      <x:c r="GVV9" s="15"/>
      <x:c r="GVW9" s="15"/>
      <x:c r="GVX9" s="15"/>
      <x:c r="GVY9" s="15"/>
      <x:c r="GVZ9" s="15"/>
      <x:c r="GWA9" s="15"/>
      <x:c r="GWB9" s="15"/>
      <x:c r="GWC9" s="15"/>
      <x:c r="GWD9" s="15"/>
      <x:c r="GWE9" s="15"/>
      <x:c r="GWF9" s="15"/>
      <x:c r="GWG9" s="15"/>
      <x:c r="GWH9" s="15"/>
      <x:c r="GWI9" s="15"/>
      <x:c r="GWJ9" s="15"/>
      <x:c r="GWK9" s="15"/>
      <x:c r="GWL9" s="15"/>
      <x:c r="GWM9" s="15"/>
      <x:c r="GWN9" s="15"/>
      <x:c r="GWO9" s="15"/>
      <x:c r="GWP9" s="15"/>
      <x:c r="GWQ9" s="15"/>
      <x:c r="GWR9" s="15"/>
      <x:c r="GWS9" s="15"/>
      <x:c r="GWT9" s="15"/>
      <x:c r="GWU9" s="15"/>
      <x:c r="GWV9" s="15"/>
      <x:c r="GWW9" s="15"/>
      <x:c r="GWX9" s="15"/>
      <x:c r="GWY9" s="15"/>
      <x:c r="GWZ9" s="15"/>
      <x:c r="GXA9" s="15"/>
      <x:c r="GXB9" s="15"/>
      <x:c r="GXC9" s="15"/>
      <x:c r="GXD9" s="15"/>
      <x:c r="GXE9" s="15"/>
      <x:c r="GXF9" s="15"/>
      <x:c r="GXG9" s="15"/>
      <x:c r="GXH9" s="15"/>
      <x:c r="GXI9" s="15"/>
      <x:c r="GXJ9" s="15"/>
      <x:c r="GXK9" s="15"/>
      <x:c r="GXL9" s="15"/>
      <x:c r="GXM9" s="15"/>
      <x:c r="GXN9" s="15"/>
      <x:c r="GXO9" s="15"/>
      <x:c r="GXP9" s="15"/>
      <x:c r="GXQ9" s="15"/>
      <x:c r="GXR9" s="15"/>
      <x:c r="GXS9" s="15"/>
      <x:c r="GXT9" s="15"/>
      <x:c r="GXU9" s="15"/>
      <x:c r="GXV9" s="15"/>
      <x:c r="GXW9" s="15"/>
      <x:c r="GXX9" s="15"/>
      <x:c r="GXY9" s="15"/>
      <x:c r="GXZ9" s="15"/>
      <x:c r="GYA9" s="15"/>
      <x:c r="GYB9" s="15"/>
      <x:c r="GYC9" s="15"/>
      <x:c r="GYD9" s="15"/>
      <x:c r="GYE9" s="15"/>
      <x:c r="GYF9" s="15"/>
      <x:c r="GYG9" s="15"/>
      <x:c r="GYH9" s="15"/>
      <x:c r="GYI9" s="15"/>
      <x:c r="GYJ9" s="15"/>
      <x:c r="GYK9" s="15"/>
      <x:c r="GYL9" s="15"/>
      <x:c r="GYM9" s="15"/>
      <x:c r="GYN9" s="15"/>
      <x:c r="GYO9" s="15"/>
      <x:c r="GYP9" s="15"/>
      <x:c r="GYQ9" s="15"/>
      <x:c r="GYR9" s="15"/>
      <x:c r="GYS9" s="15"/>
      <x:c r="GYT9" s="15"/>
      <x:c r="GYU9" s="15"/>
      <x:c r="GYV9" s="15"/>
      <x:c r="GYW9" s="15"/>
      <x:c r="GYX9" s="15"/>
      <x:c r="GYY9" s="15"/>
      <x:c r="GYZ9" s="15"/>
      <x:c r="GZA9" s="15"/>
      <x:c r="GZB9" s="15"/>
      <x:c r="GZC9" s="15"/>
      <x:c r="GZD9" s="15"/>
      <x:c r="GZE9" s="15"/>
      <x:c r="GZF9" s="15"/>
      <x:c r="GZG9" s="15"/>
      <x:c r="GZH9" s="15"/>
      <x:c r="GZI9" s="15"/>
      <x:c r="GZJ9" s="15"/>
      <x:c r="GZK9" s="15"/>
      <x:c r="GZL9" s="15"/>
      <x:c r="GZM9" s="15"/>
      <x:c r="GZN9" s="15"/>
      <x:c r="GZO9" s="15"/>
      <x:c r="GZP9" s="15"/>
      <x:c r="GZQ9" s="15"/>
      <x:c r="GZR9" s="15"/>
      <x:c r="GZS9" s="15"/>
      <x:c r="GZT9" s="15"/>
      <x:c r="GZU9" s="15"/>
      <x:c r="GZV9" s="15"/>
      <x:c r="GZW9" s="15"/>
      <x:c r="GZX9" s="15"/>
      <x:c r="GZY9" s="15"/>
      <x:c r="GZZ9" s="15"/>
      <x:c r="HAA9" s="15"/>
      <x:c r="HAB9" s="15"/>
      <x:c r="HAC9" s="15"/>
      <x:c r="HAD9" s="15"/>
      <x:c r="HAE9" s="15"/>
      <x:c r="HAF9" s="15"/>
      <x:c r="HAG9" s="15"/>
      <x:c r="HAH9" s="15"/>
      <x:c r="HAI9" s="15"/>
      <x:c r="HAJ9" s="15"/>
      <x:c r="HAK9" s="15"/>
      <x:c r="HAL9" s="15"/>
      <x:c r="HAM9" s="15"/>
      <x:c r="HAN9" s="15"/>
      <x:c r="HAO9" s="15"/>
      <x:c r="HAP9" s="15"/>
      <x:c r="HAQ9" s="15"/>
      <x:c r="HAR9" s="15"/>
      <x:c r="HAS9" s="15"/>
      <x:c r="HAT9" s="15"/>
      <x:c r="HAU9" s="15"/>
      <x:c r="HAV9" s="15"/>
      <x:c r="HAW9" s="15"/>
      <x:c r="HAX9" s="15"/>
      <x:c r="HAY9" s="15"/>
      <x:c r="HAZ9" s="15"/>
      <x:c r="HBA9" s="15"/>
      <x:c r="HBB9" s="15"/>
      <x:c r="HBC9" s="15"/>
      <x:c r="HBD9" s="15"/>
      <x:c r="HBE9" s="15"/>
      <x:c r="HBF9" s="15"/>
      <x:c r="HBG9" s="15"/>
      <x:c r="HBH9" s="15"/>
      <x:c r="HBI9" s="15"/>
      <x:c r="HBJ9" s="15"/>
      <x:c r="HBK9" s="15"/>
      <x:c r="HBL9" s="15"/>
      <x:c r="HBM9" s="15"/>
      <x:c r="HBN9" s="15"/>
      <x:c r="HBO9" s="15"/>
      <x:c r="HBP9" s="15"/>
      <x:c r="HBQ9" s="15"/>
      <x:c r="HBR9" s="15"/>
      <x:c r="HBS9" s="15"/>
      <x:c r="HBT9" s="15"/>
      <x:c r="HBU9" s="15"/>
      <x:c r="HBV9" s="15"/>
      <x:c r="HBW9" s="15"/>
      <x:c r="HBX9" s="15"/>
      <x:c r="HBY9" s="15"/>
      <x:c r="HBZ9" s="15"/>
      <x:c r="HCA9" s="15"/>
      <x:c r="HCB9" s="15"/>
      <x:c r="HCC9" s="15"/>
      <x:c r="HCD9" s="15"/>
      <x:c r="HCE9" s="15"/>
      <x:c r="HCF9" s="15"/>
      <x:c r="HCG9" s="15"/>
      <x:c r="HCH9" s="15"/>
      <x:c r="HCI9" s="15"/>
      <x:c r="HCJ9" s="15"/>
      <x:c r="HCK9" s="15"/>
      <x:c r="HCL9" s="15"/>
      <x:c r="HCM9" s="15"/>
      <x:c r="HCN9" s="15"/>
      <x:c r="HCO9" s="15"/>
      <x:c r="HCP9" s="15"/>
      <x:c r="HCQ9" s="15"/>
      <x:c r="HCR9" s="15"/>
      <x:c r="HCS9" s="15"/>
      <x:c r="HCT9" s="15"/>
      <x:c r="HCU9" s="15"/>
      <x:c r="HCV9" s="15"/>
      <x:c r="HCW9" s="15"/>
      <x:c r="HCX9" s="15"/>
      <x:c r="HCY9" s="15"/>
      <x:c r="HCZ9" s="15"/>
      <x:c r="HDA9" s="15"/>
      <x:c r="HDB9" s="15"/>
      <x:c r="HDC9" s="15"/>
      <x:c r="HDD9" s="15"/>
      <x:c r="HDE9" s="15"/>
      <x:c r="HDF9" s="15"/>
      <x:c r="HDG9" s="15"/>
      <x:c r="HDH9" s="15"/>
      <x:c r="HDI9" s="15"/>
      <x:c r="HDJ9" s="15"/>
      <x:c r="HDK9" s="15"/>
      <x:c r="HDL9" s="15"/>
      <x:c r="HDM9" s="15"/>
      <x:c r="HDN9" s="15"/>
      <x:c r="HDO9" s="15"/>
      <x:c r="HDP9" s="15"/>
      <x:c r="HDQ9" s="15"/>
      <x:c r="HDR9" s="15"/>
      <x:c r="HDS9" s="15"/>
      <x:c r="HDT9" s="15"/>
      <x:c r="HDU9" s="15"/>
      <x:c r="HDV9" s="15"/>
      <x:c r="HDW9" s="15"/>
      <x:c r="HDX9" s="15"/>
      <x:c r="HDY9" s="15"/>
      <x:c r="HDZ9" s="15"/>
      <x:c r="HEA9" s="15"/>
      <x:c r="HEB9" s="15"/>
      <x:c r="HEC9" s="15"/>
      <x:c r="HED9" s="15"/>
      <x:c r="HEE9" s="15"/>
      <x:c r="HEF9" s="15"/>
      <x:c r="HEG9" s="15"/>
      <x:c r="HEH9" s="15"/>
      <x:c r="HEI9" s="15"/>
      <x:c r="HEJ9" s="15"/>
      <x:c r="HEK9" s="15"/>
      <x:c r="HEL9" s="15"/>
      <x:c r="HEM9" s="15"/>
      <x:c r="HEN9" s="15"/>
      <x:c r="HEO9" s="15"/>
      <x:c r="HEP9" s="15"/>
      <x:c r="HEQ9" s="15"/>
      <x:c r="HER9" s="15"/>
      <x:c r="HES9" s="15"/>
      <x:c r="HET9" s="15"/>
      <x:c r="HEU9" s="15"/>
      <x:c r="HEV9" s="15"/>
      <x:c r="HEW9" s="15"/>
      <x:c r="HEX9" s="15"/>
      <x:c r="HEY9" s="15"/>
      <x:c r="HEZ9" s="15"/>
      <x:c r="HFA9" s="15"/>
      <x:c r="HFB9" s="15"/>
      <x:c r="HFC9" s="15"/>
      <x:c r="HFD9" s="15"/>
      <x:c r="HFE9" s="15"/>
      <x:c r="HFF9" s="15"/>
      <x:c r="HFG9" s="15"/>
      <x:c r="HFH9" s="15"/>
      <x:c r="HFI9" s="15"/>
      <x:c r="HFJ9" s="15"/>
      <x:c r="HFK9" s="15"/>
      <x:c r="HFL9" s="15"/>
      <x:c r="HFM9" s="15"/>
      <x:c r="HFN9" s="15"/>
      <x:c r="HFO9" s="15"/>
      <x:c r="HFP9" s="15"/>
      <x:c r="HFQ9" s="15"/>
      <x:c r="HFR9" s="15"/>
      <x:c r="HFS9" s="15"/>
      <x:c r="HFT9" s="15"/>
      <x:c r="HFU9" s="15"/>
      <x:c r="HFV9" s="15"/>
      <x:c r="HFW9" s="15"/>
      <x:c r="HFX9" s="15"/>
      <x:c r="HFY9" s="15"/>
      <x:c r="HFZ9" s="15"/>
      <x:c r="HGA9" s="15"/>
      <x:c r="HGB9" s="15"/>
      <x:c r="HGC9" s="15"/>
      <x:c r="HGD9" s="15"/>
      <x:c r="HGE9" s="15"/>
      <x:c r="HGF9" s="15"/>
      <x:c r="HGG9" s="15"/>
      <x:c r="HGH9" s="15"/>
      <x:c r="HGI9" s="15"/>
      <x:c r="HGJ9" s="15"/>
      <x:c r="HGK9" s="15"/>
      <x:c r="HGL9" s="15"/>
      <x:c r="HGM9" s="15"/>
      <x:c r="HGN9" s="15"/>
      <x:c r="HGO9" s="15"/>
      <x:c r="HGP9" s="15"/>
      <x:c r="HGQ9" s="15"/>
      <x:c r="HGR9" s="15"/>
      <x:c r="HGS9" s="15"/>
      <x:c r="HGT9" s="15"/>
      <x:c r="HGU9" s="15"/>
      <x:c r="HGV9" s="15"/>
      <x:c r="HGW9" s="15"/>
      <x:c r="HGX9" s="15"/>
      <x:c r="HGY9" s="15"/>
      <x:c r="HGZ9" s="15"/>
      <x:c r="HHA9" s="15"/>
      <x:c r="HHB9" s="15"/>
      <x:c r="HHC9" s="15"/>
      <x:c r="HHD9" s="15"/>
      <x:c r="HHE9" s="15"/>
      <x:c r="HHF9" s="15"/>
      <x:c r="HHG9" s="15"/>
      <x:c r="HHH9" s="15"/>
      <x:c r="HHI9" s="15"/>
      <x:c r="HHJ9" s="15"/>
      <x:c r="HHK9" s="15"/>
      <x:c r="HHL9" s="15"/>
      <x:c r="HHM9" s="15"/>
      <x:c r="HHN9" s="15"/>
      <x:c r="HHO9" s="15"/>
      <x:c r="HHP9" s="15"/>
      <x:c r="HHQ9" s="15"/>
      <x:c r="HHR9" s="15"/>
      <x:c r="HHS9" s="15"/>
      <x:c r="HHT9" s="15"/>
      <x:c r="HHU9" s="15"/>
      <x:c r="HHV9" s="15"/>
      <x:c r="HHW9" s="15"/>
      <x:c r="HHX9" s="15"/>
      <x:c r="HHY9" s="15"/>
      <x:c r="HHZ9" s="15"/>
      <x:c r="HIA9" s="15"/>
      <x:c r="HIB9" s="15"/>
      <x:c r="HIC9" s="15"/>
      <x:c r="HID9" s="15"/>
      <x:c r="HIE9" s="15"/>
      <x:c r="HIF9" s="15"/>
      <x:c r="HIG9" s="15"/>
      <x:c r="HIH9" s="15"/>
      <x:c r="HII9" s="15"/>
      <x:c r="HIJ9" s="15"/>
      <x:c r="HIK9" s="15"/>
      <x:c r="HIL9" s="15"/>
      <x:c r="HIM9" s="15"/>
      <x:c r="HIN9" s="15"/>
      <x:c r="HIO9" s="15"/>
      <x:c r="HIP9" s="15"/>
      <x:c r="HIQ9" s="15"/>
      <x:c r="HIR9" s="15"/>
      <x:c r="HIS9" s="15"/>
      <x:c r="HIT9" s="15"/>
      <x:c r="HIU9" s="15"/>
      <x:c r="HIV9" s="15"/>
      <x:c r="HIW9" s="15"/>
      <x:c r="HIX9" s="15"/>
      <x:c r="HIY9" s="15"/>
      <x:c r="HIZ9" s="15"/>
      <x:c r="HJA9" s="15"/>
      <x:c r="HJB9" s="15"/>
      <x:c r="HJC9" s="15"/>
      <x:c r="HJD9" s="15"/>
      <x:c r="HJE9" s="15"/>
      <x:c r="HJF9" s="15"/>
      <x:c r="HJG9" s="15"/>
      <x:c r="HJH9" s="15"/>
      <x:c r="HJI9" s="15"/>
      <x:c r="HJJ9" s="15"/>
      <x:c r="HJK9" s="15"/>
      <x:c r="HJL9" s="15"/>
      <x:c r="HJM9" s="15"/>
      <x:c r="HJN9" s="15"/>
      <x:c r="HJO9" s="15"/>
      <x:c r="HJP9" s="15"/>
      <x:c r="HJQ9" s="15"/>
      <x:c r="HJR9" s="15"/>
      <x:c r="HJS9" s="15"/>
      <x:c r="HJT9" s="15"/>
      <x:c r="HJU9" s="15"/>
      <x:c r="HJV9" s="15"/>
      <x:c r="HJW9" s="15"/>
      <x:c r="HJX9" s="15"/>
      <x:c r="HJY9" s="15"/>
      <x:c r="HJZ9" s="15"/>
      <x:c r="HKA9" s="15"/>
      <x:c r="HKB9" s="15"/>
      <x:c r="HKC9" s="15"/>
      <x:c r="HKD9" s="15"/>
      <x:c r="HKE9" s="15"/>
      <x:c r="HKF9" s="15"/>
      <x:c r="HKG9" s="15"/>
      <x:c r="HKH9" s="15"/>
      <x:c r="HKI9" s="15"/>
      <x:c r="HKJ9" s="15"/>
      <x:c r="HKK9" s="15"/>
      <x:c r="HKL9" s="15"/>
      <x:c r="HKM9" s="15"/>
      <x:c r="HKN9" s="15"/>
      <x:c r="HKO9" s="15"/>
      <x:c r="HKP9" s="15"/>
      <x:c r="HKQ9" s="15"/>
      <x:c r="HKR9" s="15"/>
      <x:c r="HKS9" s="15"/>
      <x:c r="HKT9" s="15"/>
      <x:c r="HKU9" s="15"/>
      <x:c r="HKV9" s="15"/>
      <x:c r="HKW9" s="15"/>
      <x:c r="HKX9" s="15"/>
      <x:c r="HKY9" s="15"/>
      <x:c r="HKZ9" s="15"/>
      <x:c r="HLA9" s="15"/>
      <x:c r="HLB9" s="15"/>
      <x:c r="HLC9" s="15"/>
      <x:c r="HLD9" s="15"/>
      <x:c r="HLE9" s="15"/>
      <x:c r="HLF9" s="15"/>
      <x:c r="HLG9" s="15"/>
      <x:c r="HLH9" s="15"/>
      <x:c r="HLI9" s="15"/>
      <x:c r="HLJ9" s="15"/>
      <x:c r="HLK9" s="15"/>
      <x:c r="HLL9" s="15"/>
      <x:c r="HLM9" s="15"/>
      <x:c r="HLN9" s="15"/>
      <x:c r="HLO9" s="15"/>
      <x:c r="HLP9" s="15"/>
      <x:c r="HLQ9" s="15"/>
      <x:c r="HLR9" s="15"/>
      <x:c r="HLS9" s="15"/>
      <x:c r="HLT9" s="15"/>
      <x:c r="HLU9" s="15"/>
      <x:c r="HLV9" s="15"/>
      <x:c r="HLW9" s="15"/>
      <x:c r="HLX9" s="15"/>
      <x:c r="HLY9" s="15"/>
      <x:c r="HLZ9" s="15"/>
      <x:c r="HMA9" s="15"/>
      <x:c r="HMB9" s="15"/>
      <x:c r="HMC9" s="15"/>
      <x:c r="HMD9" s="15"/>
      <x:c r="HME9" s="15"/>
      <x:c r="HMF9" s="15"/>
      <x:c r="HMG9" s="15"/>
      <x:c r="HMH9" s="15"/>
      <x:c r="HMI9" s="15"/>
      <x:c r="HMJ9" s="15"/>
      <x:c r="HMK9" s="15"/>
      <x:c r="HML9" s="15"/>
      <x:c r="HMM9" s="15"/>
      <x:c r="HMN9" s="15"/>
      <x:c r="HMO9" s="15"/>
      <x:c r="HMP9" s="15"/>
      <x:c r="HMQ9" s="15"/>
      <x:c r="HMR9" s="15"/>
      <x:c r="HMS9" s="15"/>
      <x:c r="HMT9" s="15"/>
      <x:c r="HMU9" s="15"/>
      <x:c r="HMV9" s="15"/>
      <x:c r="HMW9" s="15"/>
      <x:c r="HMX9" s="15"/>
      <x:c r="HMY9" s="15"/>
      <x:c r="HMZ9" s="15"/>
      <x:c r="HNA9" s="15"/>
      <x:c r="HNB9" s="15"/>
      <x:c r="HNC9" s="15"/>
      <x:c r="HND9" s="15"/>
      <x:c r="HNE9" s="15"/>
      <x:c r="HNF9" s="15"/>
      <x:c r="HNG9" s="15"/>
      <x:c r="HNH9" s="15"/>
      <x:c r="HNI9" s="15"/>
      <x:c r="HNJ9" s="15"/>
      <x:c r="HNK9" s="15"/>
      <x:c r="HNL9" s="15"/>
      <x:c r="HNM9" s="15"/>
      <x:c r="HNN9" s="15"/>
      <x:c r="HNO9" s="15"/>
      <x:c r="HNP9" s="15"/>
      <x:c r="HNQ9" s="15"/>
      <x:c r="HNR9" s="15"/>
      <x:c r="HNS9" s="15"/>
      <x:c r="HNT9" s="15"/>
      <x:c r="HNU9" s="15"/>
      <x:c r="HNV9" s="15"/>
      <x:c r="HNW9" s="15"/>
      <x:c r="HNX9" s="15"/>
      <x:c r="HNY9" s="15"/>
      <x:c r="HNZ9" s="15"/>
      <x:c r="HOA9" s="15"/>
      <x:c r="HOB9" s="15"/>
      <x:c r="HOC9" s="15"/>
      <x:c r="HOD9" s="15"/>
      <x:c r="HOE9" s="15"/>
      <x:c r="HOF9" s="15"/>
      <x:c r="HOG9" s="15"/>
      <x:c r="HOH9" s="15"/>
      <x:c r="HOI9" s="15"/>
      <x:c r="HOJ9" s="15"/>
      <x:c r="HOK9" s="15"/>
      <x:c r="HOL9" s="15"/>
      <x:c r="HOM9" s="15"/>
      <x:c r="HON9" s="15"/>
      <x:c r="HOO9" s="15"/>
      <x:c r="HOP9" s="15"/>
      <x:c r="HOQ9" s="15"/>
      <x:c r="HOR9" s="15"/>
      <x:c r="HOS9" s="15"/>
      <x:c r="HOT9" s="15"/>
      <x:c r="HOU9" s="15"/>
      <x:c r="HOV9" s="15"/>
      <x:c r="HOW9" s="15"/>
      <x:c r="HOX9" s="15"/>
      <x:c r="HOY9" s="15"/>
      <x:c r="HOZ9" s="15"/>
      <x:c r="HPA9" s="15"/>
      <x:c r="HPB9" s="15"/>
      <x:c r="HPC9" s="15"/>
      <x:c r="HPD9" s="15"/>
      <x:c r="HPE9" s="15"/>
      <x:c r="HPF9" s="15"/>
      <x:c r="HPG9" s="15"/>
      <x:c r="HPH9" s="15"/>
      <x:c r="HPI9" s="15"/>
      <x:c r="HPJ9" s="15"/>
      <x:c r="HPK9" s="15"/>
      <x:c r="HPL9" s="15"/>
      <x:c r="HPM9" s="15"/>
      <x:c r="HPN9" s="15"/>
      <x:c r="HPO9" s="15"/>
      <x:c r="HPP9" s="15"/>
      <x:c r="HPQ9" s="15"/>
      <x:c r="HPR9" s="15"/>
      <x:c r="HPS9" s="15"/>
      <x:c r="HPT9" s="15"/>
      <x:c r="HPU9" s="15"/>
      <x:c r="HPV9" s="15"/>
      <x:c r="HPW9" s="15"/>
      <x:c r="HPX9" s="15"/>
      <x:c r="HPY9" s="15"/>
      <x:c r="HPZ9" s="15"/>
      <x:c r="HQA9" s="15"/>
      <x:c r="HQB9" s="15"/>
      <x:c r="HQC9" s="15"/>
      <x:c r="HQD9" s="15"/>
      <x:c r="HQE9" s="15"/>
      <x:c r="HQF9" s="15"/>
      <x:c r="HQG9" s="15"/>
      <x:c r="HQH9" s="15"/>
      <x:c r="HQI9" s="15"/>
      <x:c r="HQJ9" s="15"/>
      <x:c r="HQK9" s="15"/>
      <x:c r="HQL9" s="15"/>
      <x:c r="HQM9" s="15"/>
      <x:c r="HQN9" s="15"/>
      <x:c r="HQO9" s="15"/>
      <x:c r="HQP9" s="15"/>
      <x:c r="HQQ9" s="15"/>
      <x:c r="HQR9" s="15"/>
      <x:c r="HQS9" s="15"/>
      <x:c r="HQT9" s="15"/>
      <x:c r="HQU9" s="15"/>
      <x:c r="HQV9" s="15"/>
      <x:c r="HQW9" s="15"/>
      <x:c r="HQX9" s="15"/>
      <x:c r="HQY9" s="15"/>
      <x:c r="HQZ9" s="15"/>
      <x:c r="HRA9" s="15"/>
      <x:c r="HRB9" s="15"/>
      <x:c r="HRC9" s="15"/>
      <x:c r="HRD9" s="15"/>
      <x:c r="HRE9" s="15"/>
      <x:c r="HRF9" s="15"/>
      <x:c r="HRG9" s="15"/>
      <x:c r="HRH9" s="15"/>
      <x:c r="HRI9" s="15"/>
      <x:c r="HRJ9" s="15"/>
      <x:c r="HRK9" s="15"/>
      <x:c r="HRL9" s="15"/>
      <x:c r="HRM9" s="15"/>
      <x:c r="HRN9" s="15"/>
      <x:c r="HRO9" s="15"/>
      <x:c r="HRP9" s="15"/>
      <x:c r="HRQ9" s="15"/>
      <x:c r="HRR9" s="15"/>
      <x:c r="HRS9" s="15"/>
      <x:c r="HRT9" s="15"/>
      <x:c r="HRU9" s="15"/>
      <x:c r="HRV9" s="15"/>
      <x:c r="HRW9" s="15"/>
      <x:c r="HRX9" s="15"/>
      <x:c r="HRY9" s="15"/>
      <x:c r="HRZ9" s="15"/>
      <x:c r="HSA9" s="15"/>
      <x:c r="HSB9" s="15"/>
      <x:c r="HSC9" s="15"/>
      <x:c r="HSD9" s="15"/>
      <x:c r="HSE9" s="15"/>
      <x:c r="HSF9" s="15"/>
      <x:c r="HSG9" s="15"/>
      <x:c r="HSH9" s="15"/>
      <x:c r="HSI9" s="15"/>
      <x:c r="HSJ9" s="15"/>
      <x:c r="HSK9" s="15"/>
      <x:c r="HSL9" s="15"/>
      <x:c r="HSM9" s="15"/>
      <x:c r="HSN9" s="15"/>
      <x:c r="HSO9" s="15"/>
      <x:c r="HSP9" s="15"/>
      <x:c r="HSQ9" s="15"/>
      <x:c r="HSR9" s="15"/>
      <x:c r="HSS9" s="15"/>
      <x:c r="HST9" s="15"/>
      <x:c r="HSU9" s="15"/>
      <x:c r="HSV9" s="15"/>
      <x:c r="HSW9" s="15"/>
      <x:c r="HSX9" s="15"/>
      <x:c r="HSY9" s="15"/>
      <x:c r="HSZ9" s="15"/>
      <x:c r="HTA9" s="15"/>
      <x:c r="HTB9" s="15"/>
      <x:c r="HTC9" s="15"/>
      <x:c r="HTD9" s="15"/>
      <x:c r="HTE9" s="15"/>
      <x:c r="HTF9" s="15"/>
      <x:c r="HTG9" s="15"/>
      <x:c r="HTH9" s="15"/>
      <x:c r="HTI9" s="15"/>
      <x:c r="HTJ9" s="15"/>
      <x:c r="HTK9" s="15"/>
      <x:c r="HTL9" s="15"/>
      <x:c r="HTM9" s="15"/>
      <x:c r="HTN9" s="15"/>
      <x:c r="HTO9" s="15"/>
      <x:c r="HTP9" s="15"/>
      <x:c r="HTQ9" s="15"/>
      <x:c r="HTR9" s="15"/>
      <x:c r="HTS9" s="15"/>
      <x:c r="HTT9" s="15"/>
      <x:c r="HTU9" s="15"/>
      <x:c r="HTV9" s="15"/>
      <x:c r="HTW9" s="15"/>
      <x:c r="HTX9" s="15"/>
      <x:c r="HTY9" s="15"/>
      <x:c r="HTZ9" s="15"/>
      <x:c r="HUA9" s="15"/>
      <x:c r="HUB9" s="15"/>
      <x:c r="HUC9" s="15"/>
      <x:c r="HUD9" s="15"/>
      <x:c r="HUE9" s="15"/>
      <x:c r="HUF9" s="15"/>
      <x:c r="HUG9" s="15"/>
      <x:c r="HUH9" s="15"/>
      <x:c r="HUI9" s="15"/>
      <x:c r="HUJ9" s="15"/>
      <x:c r="HUK9" s="15"/>
      <x:c r="HUL9" s="15"/>
      <x:c r="HUM9" s="15"/>
      <x:c r="HUN9" s="15"/>
      <x:c r="HUO9" s="15"/>
      <x:c r="HUP9" s="15"/>
      <x:c r="HUQ9" s="15"/>
      <x:c r="HUR9" s="15"/>
      <x:c r="HUS9" s="15"/>
      <x:c r="HUT9" s="15"/>
      <x:c r="HUU9" s="15"/>
      <x:c r="HUV9" s="15"/>
      <x:c r="HUW9" s="15"/>
      <x:c r="HUX9" s="15"/>
      <x:c r="HUY9" s="15"/>
      <x:c r="HUZ9" s="15"/>
      <x:c r="HVA9" s="15"/>
      <x:c r="HVB9" s="15"/>
      <x:c r="HVC9" s="15"/>
      <x:c r="HVD9" s="15"/>
      <x:c r="HVE9" s="15"/>
      <x:c r="HVF9" s="15"/>
      <x:c r="HVG9" s="15"/>
      <x:c r="HVH9" s="15"/>
      <x:c r="HVI9" s="15"/>
      <x:c r="HVJ9" s="15"/>
      <x:c r="HVK9" s="15"/>
      <x:c r="HVL9" s="15"/>
      <x:c r="HVM9" s="15"/>
      <x:c r="HVN9" s="15"/>
      <x:c r="HVO9" s="15"/>
      <x:c r="HVP9" s="15"/>
      <x:c r="HVQ9" s="15"/>
      <x:c r="HVR9" s="15"/>
      <x:c r="HVS9" s="15"/>
      <x:c r="HVT9" s="15"/>
      <x:c r="HVU9" s="15"/>
      <x:c r="HVV9" s="15"/>
      <x:c r="HVW9" s="15"/>
      <x:c r="HVX9" s="15"/>
      <x:c r="HVY9" s="15"/>
      <x:c r="HVZ9" s="15"/>
      <x:c r="HWA9" s="15"/>
      <x:c r="HWB9" s="15"/>
      <x:c r="HWC9" s="15"/>
      <x:c r="HWD9" s="15"/>
      <x:c r="HWE9" s="15"/>
      <x:c r="HWF9" s="15"/>
      <x:c r="HWG9" s="15"/>
      <x:c r="HWH9" s="15"/>
      <x:c r="HWI9" s="15"/>
      <x:c r="HWJ9" s="15"/>
      <x:c r="HWK9" s="15"/>
      <x:c r="HWL9" s="15"/>
      <x:c r="HWM9" s="15"/>
      <x:c r="HWN9" s="15"/>
      <x:c r="HWO9" s="15"/>
      <x:c r="HWP9" s="15"/>
      <x:c r="HWQ9" s="15"/>
      <x:c r="HWR9" s="15"/>
      <x:c r="HWS9" s="15"/>
      <x:c r="HWT9" s="15"/>
      <x:c r="HWU9" s="15"/>
      <x:c r="HWV9" s="15"/>
      <x:c r="HWW9" s="15"/>
      <x:c r="HWX9" s="15"/>
      <x:c r="HWY9" s="15"/>
      <x:c r="HWZ9" s="15"/>
      <x:c r="HXA9" s="15"/>
      <x:c r="HXB9" s="15"/>
      <x:c r="HXC9" s="15"/>
      <x:c r="HXD9" s="15"/>
      <x:c r="HXE9" s="15"/>
      <x:c r="HXF9" s="15"/>
      <x:c r="HXG9" s="15"/>
      <x:c r="HXH9" s="15"/>
      <x:c r="HXI9" s="15"/>
      <x:c r="HXJ9" s="15"/>
      <x:c r="HXK9" s="15"/>
      <x:c r="HXL9" s="15"/>
      <x:c r="HXM9" s="15"/>
      <x:c r="HXN9" s="15"/>
      <x:c r="HXO9" s="15"/>
      <x:c r="HXP9" s="15"/>
      <x:c r="HXQ9" s="15"/>
      <x:c r="HXR9" s="15"/>
      <x:c r="HXS9" s="15"/>
      <x:c r="HXT9" s="15"/>
      <x:c r="HXU9" s="15"/>
      <x:c r="HXV9" s="15"/>
      <x:c r="HXW9" s="15"/>
      <x:c r="HXX9" s="15"/>
      <x:c r="HXY9" s="15"/>
      <x:c r="HXZ9" s="15"/>
      <x:c r="HYA9" s="15"/>
      <x:c r="HYB9" s="15"/>
      <x:c r="HYC9" s="15"/>
      <x:c r="HYD9" s="15"/>
      <x:c r="HYE9" s="15"/>
      <x:c r="HYF9" s="15"/>
      <x:c r="HYG9" s="15"/>
      <x:c r="HYH9" s="15"/>
      <x:c r="HYI9" s="15"/>
      <x:c r="HYJ9" s="15"/>
      <x:c r="HYK9" s="15"/>
      <x:c r="HYL9" s="15"/>
      <x:c r="HYM9" s="15"/>
      <x:c r="HYN9" s="15"/>
      <x:c r="HYO9" s="15"/>
      <x:c r="HYP9" s="15"/>
      <x:c r="HYQ9" s="15"/>
      <x:c r="HYR9" s="15"/>
      <x:c r="HYS9" s="15"/>
      <x:c r="HYT9" s="15"/>
      <x:c r="HYU9" s="15"/>
      <x:c r="HYV9" s="15"/>
      <x:c r="HYW9" s="15"/>
      <x:c r="HYX9" s="15"/>
      <x:c r="HYY9" s="15"/>
      <x:c r="HYZ9" s="15"/>
      <x:c r="HZA9" s="15"/>
      <x:c r="HZB9" s="15"/>
      <x:c r="HZC9" s="15"/>
      <x:c r="HZD9" s="15"/>
      <x:c r="HZE9" s="15"/>
      <x:c r="HZF9" s="15"/>
      <x:c r="HZG9" s="15"/>
      <x:c r="HZH9" s="15"/>
      <x:c r="HZI9" s="15"/>
      <x:c r="HZJ9" s="15"/>
      <x:c r="HZK9" s="15"/>
      <x:c r="HZL9" s="15"/>
      <x:c r="HZM9" s="15"/>
      <x:c r="HZN9" s="15"/>
      <x:c r="HZO9" s="15"/>
      <x:c r="HZP9" s="15"/>
      <x:c r="HZQ9" s="15"/>
      <x:c r="HZR9" s="15"/>
      <x:c r="HZS9" s="15"/>
      <x:c r="HZT9" s="15"/>
      <x:c r="HZU9" s="15"/>
      <x:c r="HZV9" s="15"/>
      <x:c r="HZW9" s="15"/>
      <x:c r="HZX9" s="15"/>
      <x:c r="HZY9" s="15"/>
      <x:c r="HZZ9" s="15"/>
      <x:c r="IAA9" s="15"/>
      <x:c r="IAB9" s="15"/>
      <x:c r="IAC9" s="15"/>
      <x:c r="IAD9" s="15"/>
      <x:c r="IAE9" s="15"/>
      <x:c r="IAF9" s="15"/>
      <x:c r="IAG9" s="15"/>
      <x:c r="IAH9" s="15"/>
      <x:c r="IAI9" s="15"/>
      <x:c r="IAJ9" s="15"/>
      <x:c r="IAK9" s="15"/>
      <x:c r="IAL9" s="15"/>
      <x:c r="IAM9" s="15"/>
      <x:c r="IAN9" s="15"/>
      <x:c r="IAO9" s="15"/>
      <x:c r="IAP9" s="15"/>
      <x:c r="IAQ9" s="15"/>
      <x:c r="IAR9" s="15"/>
      <x:c r="IAS9" s="15"/>
      <x:c r="IAT9" s="15"/>
      <x:c r="IAU9" s="15"/>
      <x:c r="IAV9" s="15"/>
      <x:c r="IAW9" s="15"/>
      <x:c r="IAX9" s="15"/>
      <x:c r="IAY9" s="15"/>
      <x:c r="IAZ9" s="15"/>
      <x:c r="IBA9" s="15"/>
      <x:c r="IBB9" s="15"/>
      <x:c r="IBC9" s="15"/>
      <x:c r="IBD9" s="15"/>
      <x:c r="IBE9" s="15"/>
      <x:c r="IBF9" s="15"/>
      <x:c r="IBG9" s="15"/>
      <x:c r="IBH9" s="15"/>
      <x:c r="IBI9" s="15"/>
      <x:c r="IBJ9" s="15"/>
      <x:c r="IBK9" s="15"/>
      <x:c r="IBL9" s="15"/>
      <x:c r="IBM9" s="15"/>
      <x:c r="IBN9" s="15"/>
      <x:c r="IBO9" s="15"/>
      <x:c r="IBP9" s="15"/>
      <x:c r="IBQ9" s="15"/>
      <x:c r="IBR9" s="15"/>
      <x:c r="IBS9" s="15"/>
      <x:c r="IBT9" s="15"/>
      <x:c r="IBU9" s="15"/>
      <x:c r="IBV9" s="15"/>
      <x:c r="IBW9" s="15"/>
      <x:c r="IBX9" s="15"/>
      <x:c r="IBY9" s="15"/>
      <x:c r="IBZ9" s="15"/>
      <x:c r="ICA9" s="15"/>
      <x:c r="ICB9" s="15"/>
      <x:c r="ICC9" s="15"/>
      <x:c r="ICD9" s="15"/>
      <x:c r="ICE9" s="15"/>
      <x:c r="ICF9" s="15"/>
      <x:c r="ICG9" s="15"/>
      <x:c r="ICH9" s="15"/>
      <x:c r="ICI9" s="15"/>
      <x:c r="ICJ9" s="15"/>
      <x:c r="ICK9" s="15"/>
      <x:c r="ICL9" s="15"/>
      <x:c r="ICM9" s="15"/>
      <x:c r="ICN9" s="15"/>
      <x:c r="ICO9" s="15"/>
      <x:c r="ICP9" s="15"/>
      <x:c r="ICQ9" s="15"/>
      <x:c r="ICR9" s="15"/>
      <x:c r="ICS9" s="15"/>
      <x:c r="ICT9" s="15"/>
      <x:c r="ICU9" s="15"/>
      <x:c r="ICV9" s="15"/>
      <x:c r="ICW9" s="15"/>
      <x:c r="ICX9" s="15"/>
      <x:c r="ICY9" s="15"/>
      <x:c r="ICZ9" s="15"/>
      <x:c r="IDA9" s="15"/>
      <x:c r="IDB9" s="15"/>
      <x:c r="IDC9" s="15"/>
      <x:c r="IDD9" s="15"/>
      <x:c r="IDE9" s="15"/>
      <x:c r="IDF9" s="15"/>
      <x:c r="IDG9" s="15"/>
      <x:c r="IDH9" s="15"/>
      <x:c r="IDI9" s="15"/>
      <x:c r="IDJ9" s="15"/>
      <x:c r="IDK9" s="15"/>
      <x:c r="IDL9" s="15"/>
      <x:c r="IDM9" s="15"/>
      <x:c r="IDN9" s="15"/>
      <x:c r="IDO9" s="15"/>
      <x:c r="IDP9" s="15"/>
      <x:c r="IDQ9" s="15"/>
      <x:c r="IDR9" s="15"/>
      <x:c r="IDS9" s="15"/>
      <x:c r="IDT9" s="15"/>
      <x:c r="IDU9" s="15"/>
      <x:c r="IDV9" s="15"/>
      <x:c r="IDW9" s="15"/>
      <x:c r="IDX9" s="15"/>
      <x:c r="IDY9" s="15"/>
      <x:c r="IDZ9" s="15"/>
      <x:c r="IEA9" s="15"/>
      <x:c r="IEB9" s="15"/>
      <x:c r="IEC9" s="15"/>
      <x:c r="IED9" s="15"/>
      <x:c r="IEE9" s="15"/>
      <x:c r="IEF9" s="15"/>
      <x:c r="IEG9" s="15"/>
      <x:c r="IEH9" s="15"/>
      <x:c r="IEI9" s="15"/>
      <x:c r="IEJ9" s="15"/>
      <x:c r="IEK9" s="15"/>
      <x:c r="IEL9" s="15"/>
      <x:c r="IEM9" s="15"/>
      <x:c r="IEN9" s="15"/>
      <x:c r="IEO9" s="15"/>
      <x:c r="IEP9" s="15"/>
      <x:c r="IEQ9" s="15"/>
      <x:c r="IER9" s="15"/>
      <x:c r="IES9" s="15"/>
      <x:c r="IET9" s="15"/>
      <x:c r="IEU9" s="15"/>
      <x:c r="IEV9" s="15"/>
      <x:c r="IEW9" s="15"/>
      <x:c r="IEX9" s="15"/>
      <x:c r="IEY9" s="15"/>
      <x:c r="IEZ9" s="15"/>
      <x:c r="IFA9" s="15"/>
      <x:c r="IFB9" s="15"/>
      <x:c r="IFC9" s="15"/>
      <x:c r="IFD9" s="15"/>
      <x:c r="IFE9" s="15"/>
      <x:c r="IFF9" s="15"/>
      <x:c r="IFG9" s="15"/>
      <x:c r="IFH9" s="15"/>
      <x:c r="IFI9" s="15"/>
      <x:c r="IFJ9" s="15"/>
      <x:c r="IFK9" s="15"/>
      <x:c r="IFL9" s="15"/>
      <x:c r="IFM9" s="15"/>
      <x:c r="IFN9" s="15"/>
      <x:c r="IFO9" s="15"/>
      <x:c r="IFP9" s="15"/>
      <x:c r="IFQ9" s="15"/>
      <x:c r="IFR9" s="15"/>
      <x:c r="IFS9" s="15"/>
      <x:c r="IFT9" s="15"/>
      <x:c r="IFU9" s="15"/>
      <x:c r="IFV9" s="15"/>
      <x:c r="IFW9" s="15"/>
      <x:c r="IFX9" s="15"/>
      <x:c r="IFY9" s="15"/>
      <x:c r="IFZ9" s="15"/>
      <x:c r="IGA9" s="15"/>
      <x:c r="IGB9" s="15"/>
      <x:c r="IGC9" s="15"/>
      <x:c r="IGD9" s="15"/>
      <x:c r="IGE9" s="15"/>
      <x:c r="IGF9" s="15"/>
      <x:c r="IGG9" s="15"/>
      <x:c r="IGH9" s="15"/>
      <x:c r="IGI9" s="15"/>
      <x:c r="IGJ9" s="15"/>
      <x:c r="IGK9" s="15"/>
      <x:c r="IGL9" s="15"/>
      <x:c r="IGM9" s="15"/>
      <x:c r="IGN9" s="15"/>
      <x:c r="IGO9" s="15"/>
      <x:c r="IGP9" s="15"/>
      <x:c r="IGQ9" s="15"/>
      <x:c r="IGR9" s="15"/>
      <x:c r="IGS9" s="15"/>
      <x:c r="IGT9" s="15"/>
      <x:c r="IGU9" s="15"/>
      <x:c r="IGV9" s="15"/>
      <x:c r="IGW9" s="15"/>
      <x:c r="IGX9" s="15"/>
      <x:c r="IGY9" s="15"/>
      <x:c r="IGZ9" s="15"/>
      <x:c r="IHA9" s="15"/>
      <x:c r="IHB9" s="15"/>
      <x:c r="IHC9" s="15"/>
      <x:c r="IHD9" s="15"/>
      <x:c r="IHE9" s="15"/>
      <x:c r="IHF9" s="15"/>
      <x:c r="IHG9" s="15"/>
      <x:c r="IHH9" s="15"/>
      <x:c r="IHI9" s="15"/>
      <x:c r="IHJ9" s="15"/>
      <x:c r="IHK9" s="15"/>
      <x:c r="IHL9" s="15"/>
      <x:c r="IHM9" s="15"/>
      <x:c r="IHN9" s="15"/>
      <x:c r="IHO9" s="15"/>
      <x:c r="IHP9" s="15"/>
      <x:c r="IHQ9" s="15"/>
      <x:c r="IHR9" s="15"/>
      <x:c r="IHS9" s="15"/>
      <x:c r="IHT9" s="15"/>
      <x:c r="IHU9" s="15"/>
      <x:c r="IHV9" s="15"/>
      <x:c r="IHW9" s="15"/>
      <x:c r="IHX9" s="15"/>
      <x:c r="IHY9" s="15"/>
      <x:c r="IHZ9" s="15"/>
      <x:c r="IIA9" s="15"/>
      <x:c r="IIB9" s="15"/>
      <x:c r="IIC9" s="15"/>
      <x:c r="IID9" s="15"/>
      <x:c r="IIE9" s="15"/>
      <x:c r="IIF9" s="15"/>
      <x:c r="IIG9" s="15"/>
      <x:c r="IIH9" s="15"/>
      <x:c r="III9" s="15"/>
      <x:c r="IIJ9" s="15"/>
      <x:c r="IIK9" s="15"/>
      <x:c r="IIL9" s="15"/>
      <x:c r="IIM9" s="15"/>
      <x:c r="IIN9" s="15"/>
      <x:c r="IIO9" s="15"/>
      <x:c r="IIP9" s="15"/>
      <x:c r="IIQ9" s="15"/>
      <x:c r="IIR9" s="15"/>
      <x:c r="IIS9" s="15"/>
      <x:c r="IIT9" s="15"/>
      <x:c r="IIU9" s="15"/>
      <x:c r="IIV9" s="15"/>
      <x:c r="IIW9" s="15"/>
      <x:c r="IIX9" s="15"/>
      <x:c r="IIY9" s="15"/>
      <x:c r="IIZ9" s="15"/>
      <x:c r="IJA9" s="15"/>
      <x:c r="IJB9" s="15"/>
      <x:c r="IJC9" s="15"/>
      <x:c r="IJD9" s="15"/>
      <x:c r="IJE9" s="15"/>
      <x:c r="IJF9" s="15"/>
      <x:c r="IJG9" s="15"/>
      <x:c r="IJH9" s="15"/>
      <x:c r="IJI9" s="15"/>
      <x:c r="IJJ9" s="15"/>
      <x:c r="IJK9" s="15"/>
      <x:c r="IJL9" s="15"/>
      <x:c r="IJM9" s="15"/>
      <x:c r="IJN9" s="15"/>
      <x:c r="IJO9" s="15"/>
      <x:c r="IJP9" s="15"/>
      <x:c r="IJQ9" s="15"/>
      <x:c r="IJR9" s="15"/>
      <x:c r="IJS9" s="15"/>
      <x:c r="IJT9" s="15"/>
      <x:c r="IJU9" s="15"/>
      <x:c r="IJV9" s="15"/>
      <x:c r="IJW9" s="15"/>
      <x:c r="IJX9" s="15"/>
      <x:c r="IJY9" s="15"/>
      <x:c r="IJZ9" s="15"/>
      <x:c r="IKA9" s="15"/>
      <x:c r="IKB9" s="15"/>
      <x:c r="IKC9" s="15"/>
      <x:c r="IKD9" s="15"/>
      <x:c r="IKE9" s="15"/>
      <x:c r="IKF9" s="15"/>
      <x:c r="IKG9" s="15"/>
      <x:c r="IKH9" s="15"/>
      <x:c r="IKI9" s="15"/>
      <x:c r="IKJ9" s="15"/>
      <x:c r="IKK9" s="15"/>
      <x:c r="IKL9" s="15"/>
      <x:c r="IKM9" s="15"/>
      <x:c r="IKN9" s="15"/>
      <x:c r="IKO9" s="15"/>
      <x:c r="IKP9" s="15"/>
      <x:c r="IKQ9" s="15"/>
      <x:c r="IKR9" s="15"/>
      <x:c r="IKS9" s="15"/>
      <x:c r="IKT9" s="15"/>
      <x:c r="IKU9" s="15"/>
      <x:c r="IKV9" s="15"/>
      <x:c r="IKW9" s="15"/>
      <x:c r="IKX9" s="15"/>
      <x:c r="IKY9" s="15"/>
      <x:c r="IKZ9" s="15"/>
      <x:c r="ILA9" s="15"/>
      <x:c r="ILB9" s="15"/>
      <x:c r="ILC9" s="15"/>
      <x:c r="ILD9" s="15"/>
      <x:c r="ILE9" s="15"/>
      <x:c r="ILF9" s="15"/>
      <x:c r="ILG9" s="15"/>
      <x:c r="ILH9" s="15"/>
      <x:c r="ILI9" s="15"/>
      <x:c r="ILJ9" s="15"/>
      <x:c r="ILK9" s="15"/>
      <x:c r="ILL9" s="15"/>
      <x:c r="ILM9" s="15"/>
      <x:c r="ILN9" s="15"/>
      <x:c r="ILO9" s="15"/>
      <x:c r="ILP9" s="15"/>
      <x:c r="ILQ9" s="15"/>
      <x:c r="ILR9" s="15"/>
      <x:c r="ILS9" s="15"/>
      <x:c r="ILT9" s="15"/>
      <x:c r="ILU9" s="15"/>
      <x:c r="ILV9" s="15"/>
      <x:c r="ILW9" s="15"/>
      <x:c r="ILX9" s="15"/>
      <x:c r="ILY9" s="15"/>
      <x:c r="ILZ9" s="15"/>
      <x:c r="IMA9" s="15"/>
      <x:c r="IMB9" s="15"/>
      <x:c r="IMC9" s="15"/>
      <x:c r="IMD9" s="15"/>
      <x:c r="IME9" s="15"/>
      <x:c r="IMF9" s="15"/>
      <x:c r="IMG9" s="15"/>
      <x:c r="IMH9" s="15"/>
      <x:c r="IMI9" s="15"/>
      <x:c r="IMJ9" s="15"/>
      <x:c r="IMK9" s="15"/>
      <x:c r="IML9" s="15"/>
      <x:c r="IMM9" s="15"/>
      <x:c r="IMN9" s="15"/>
      <x:c r="IMO9" s="15"/>
      <x:c r="IMP9" s="15"/>
      <x:c r="IMQ9" s="15"/>
      <x:c r="IMR9" s="15"/>
      <x:c r="IMS9" s="15"/>
      <x:c r="IMT9" s="15"/>
      <x:c r="IMU9" s="15"/>
      <x:c r="IMV9" s="15"/>
      <x:c r="IMW9" s="15"/>
      <x:c r="IMX9" s="15"/>
      <x:c r="IMY9" s="15"/>
      <x:c r="IMZ9" s="15"/>
      <x:c r="INA9" s="15"/>
      <x:c r="INB9" s="15"/>
      <x:c r="INC9" s="15"/>
      <x:c r="IND9" s="15"/>
      <x:c r="INE9" s="15"/>
      <x:c r="INF9" s="15"/>
      <x:c r="ING9" s="15"/>
      <x:c r="INH9" s="15"/>
      <x:c r="INI9" s="15"/>
      <x:c r="INJ9" s="15"/>
      <x:c r="INK9" s="15"/>
      <x:c r="INL9" s="15"/>
      <x:c r="INM9" s="15"/>
      <x:c r="INN9" s="15"/>
      <x:c r="INO9" s="15"/>
      <x:c r="INP9" s="15"/>
      <x:c r="INQ9" s="15"/>
      <x:c r="INR9" s="15"/>
      <x:c r="INS9" s="15"/>
      <x:c r="INT9" s="15"/>
      <x:c r="INU9" s="15"/>
      <x:c r="INV9" s="15"/>
      <x:c r="INW9" s="15"/>
      <x:c r="INX9" s="15"/>
      <x:c r="INY9" s="15"/>
      <x:c r="INZ9" s="15"/>
      <x:c r="IOA9" s="15"/>
      <x:c r="IOB9" s="15"/>
      <x:c r="IOC9" s="15"/>
      <x:c r="IOD9" s="15"/>
      <x:c r="IOE9" s="15"/>
      <x:c r="IOF9" s="15"/>
      <x:c r="IOG9" s="15"/>
      <x:c r="IOH9" s="15"/>
      <x:c r="IOI9" s="15"/>
      <x:c r="IOJ9" s="15"/>
      <x:c r="IOK9" s="15"/>
      <x:c r="IOL9" s="15"/>
      <x:c r="IOM9" s="15"/>
      <x:c r="ION9" s="15"/>
      <x:c r="IOO9" s="15"/>
      <x:c r="IOP9" s="15"/>
      <x:c r="IOQ9" s="15"/>
      <x:c r="IOR9" s="15"/>
      <x:c r="IOS9" s="15"/>
      <x:c r="IOT9" s="15"/>
      <x:c r="IOU9" s="15"/>
      <x:c r="IOV9" s="15"/>
      <x:c r="IOW9" s="15"/>
      <x:c r="IOX9" s="15"/>
      <x:c r="IOY9" s="15"/>
      <x:c r="IOZ9" s="15"/>
      <x:c r="IPA9" s="15"/>
      <x:c r="IPB9" s="15"/>
      <x:c r="IPC9" s="15"/>
      <x:c r="IPD9" s="15"/>
      <x:c r="IPE9" s="15"/>
      <x:c r="IPF9" s="15"/>
      <x:c r="IPG9" s="15"/>
      <x:c r="IPH9" s="15"/>
      <x:c r="IPI9" s="15"/>
      <x:c r="IPJ9" s="15"/>
      <x:c r="IPK9" s="15"/>
      <x:c r="IPL9" s="15"/>
      <x:c r="IPM9" s="15"/>
      <x:c r="IPN9" s="15"/>
      <x:c r="IPO9" s="15"/>
      <x:c r="IPP9" s="15"/>
      <x:c r="IPQ9" s="15"/>
      <x:c r="IPR9" s="15"/>
      <x:c r="IPS9" s="15"/>
      <x:c r="IPT9" s="15"/>
      <x:c r="IPU9" s="15"/>
      <x:c r="IPV9" s="15"/>
      <x:c r="IPW9" s="15"/>
      <x:c r="IPX9" s="15"/>
      <x:c r="IPY9" s="15"/>
      <x:c r="IPZ9" s="15"/>
      <x:c r="IQA9" s="15"/>
      <x:c r="IQB9" s="15"/>
      <x:c r="IQC9" s="15"/>
      <x:c r="IQD9" s="15"/>
      <x:c r="IQE9" s="15"/>
      <x:c r="IQF9" s="15"/>
      <x:c r="IQG9" s="15"/>
      <x:c r="IQH9" s="15"/>
      <x:c r="IQI9" s="15"/>
      <x:c r="IQJ9" s="15"/>
      <x:c r="IQK9" s="15"/>
      <x:c r="IQL9" s="15"/>
      <x:c r="IQM9" s="15"/>
      <x:c r="IQN9" s="15"/>
      <x:c r="IQO9" s="15"/>
      <x:c r="IQP9" s="15"/>
      <x:c r="IQQ9" s="15"/>
      <x:c r="IQR9" s="15"/>
      <x:c r="IQS9" s="15"/>
      <x:c r="IQT9" s="15"/>
      <x:c r="IQU9" s="15"/>
      <x:c r="IQV9" s="15"/>
      <x:c r="IQW9" s="15"/>
      <x:c r="IQX9" s="15"/>
      <x:c r="IQY9" s="15"/>
      <x:c r="IQZ9" s="15"/>
      <x:c r="IRA9" s="15"/>
      <x:c r="IRB9" s="15"/>
      <x:c r="IRC9" s="15"/>
      <x:c r="IRD9" s="15"/>
      <x:c r="IRE9" s="15"/>
      <x:c r="IRF9" s="15"/>
      <x:c r="IRG9" s="15"/>
      <x:c r="IRH9" s="15"/>
      <x:c r="IRI9" s="15"/>
      <x:c r="IRJ9" s="15"/>
      <x:c r="IRK9" s="15"/>
      <x:c r="IRL9" s="15"/>
      <x:c r="IRM9" s="15"/>
      <x:c r="IRN9" s="15"/>
      <x:c r="IRO9" s="15"/>
      <x:c r="IRP9" s="15"/>
      <x:c r="IRQ9" s="15"/>
      <x:c r="IRR9" s="15"/>
      <x:c r="IRS9" s="15"/>
      <x:c r="IRT9" s="15"/>
      <x:c r="IRU9" s="15"/>
      <x:c r="IRV9" s="15"/>
      <x:c r="IRW9" s="15"/>
      <x:c r="IRX9" s="15"/>
      <x:c r="IRY9" s="15"/>
      <x:c r="IRZ9" s="15"/>
      <x:c r="ISA9" s="15"/>
      <x:c r="ISB9" s="15"/>
      <x:c r="ISC9" s="15"/>
      <x:c r="ISD9" s="15"/>
      <x:c r="ISE9" s="15"/>
      <x:c r="ISF9" s="15"/>
      <x:c r="ISG9" s="15"/>
      <x:c r="ISH9" s="15"/>
      <x:c r="ISI9" s="15"/>
      <x:c r="ISJ9" s="15"/>
      <x:c r="ISK9" s="15"/>
      <x:c r="ISL9" s="15"/>
      <x:c r="ISM9" s="15"/>
      <x:c r="ISN9" s="15"/>
      <x:c r="ISO9" s="15"/>
      <x:c r="ISP9" s="15"/>
      <x:c r="ISQ9" s="15"/>
      <x:c r="ISR9" s="15"/>
      <x:c r="ISS9" s="15"/>
      <x:c r="IST9" s="15"/>
      <x:c r="ISU9" s="15"/>
      <x:c r="ISV9" s="15"/>
      <x:c r="ISW9" s="15"/>
      <x:c r="ISX9" s="15"/>
      <x:c r="ISY9" s="15"/>
      <x:c r="ISZ9" s="15"/>
      <x:c r="ITA9" s="15"/>
      <x:c r="ITB9" s="15"/>
      <x:c r="ITC9" s="15"/>
      <x:c r="ITD9" s="15"/>
      <x:c r="ITE9" s="15"/>
      <x:c r="ITF9" s="15"/>
      <x:c r="ITG9" s="15"/>
      <x:c r="ITH9" s="15"/>
      <x:c r="ITI9" s="15"/>
      <x:c r="ITJ9" s="15"/>
      <x:c r="ITK9" s="15"/>
      <x:c r="ITL9" s="15"/>
      <x:c r="ITM9" s="15"/>
      <x:c r="ITN9" s="15"/>
      <x:c r="ITO9" s="15"/>
      <x:c r="ITP9" s="15"/>
      <x:c r="ITQ9" s="15"/>
      <x:c r="ITR9" s="15"/>
      <x:c r="ITS9" s="15"/>
      <x:c r="ITT9" s="15"/>
      <x:c r="ITU9" s="15"/>
      <x:c r="ITV9" s="15"/>
      <x:c r="ITW9" s="15"/>
      <x:c r="ITX9" s="15"/>
      <x:c r="ITY9" s="15"/>
      <x:c r="ITZ9" s="15"/>
      <x:c r="IUA9" s="15"/>
      <x:c r="IUB9" s="15"/>
      <x:c r="IUC9" s="15"/>
      <x:c r="IUD9" s="15"/>
      <x:c r="IUE9" s="15"/>
      <x:c r="IUF9" s="15"/>
      <x:c r="IUG9" s="15"/>
      <x:c r="IUH9" s="15"/>
      <x:c r="IUI9" s="15"/>
      <x:c r="IUJ9" s="15"/>
      <x:c r="IUK9" s="15"/>
      <x:c r="IUL9" s="15"/>
      <x:c r="IUM9" s="15"/>
      <x:c r="IUN9" s="15"/>
      <x:c r="IUO9" s="15"/>
      <x:c r="IUP9" s="15"/>
      <x:c r="IUQ9" s="15"/>
      <x:c r="IUR9" s="15"/>
      <x:c r="IUS9" s="15"/>
      <x:c r="IUT9" s="15"/>
      <x:c r="IUU9" s="15"/>
      <x:c r="IUV9" s="15"/>
      <x:c r="IUW9" s="15"/>
      <x:c r="IUX9" s="15"/>
      <x:c r="IUY9" s="15"/>
      <x:c r="IUZ9" s="15"/>
      <x:c r="IVA9" s="15"/>
      <x:c r="IVB9" s="15"/>
      <x:c r="IVC9" s="15"/>
      <x:c r="IVD9" s="15"/>
      <x:c r="IVE9" s="15"/>
      <x:c r="IVF9" s="15"/>
      <x:c r="IVG9" s="15"/>
      <x:c r="IVH9" s="15"/>
      <x:c r="IVI9" s="15"/>
      <x:c r="IVJ9" s="15"/>
      <x:c r="IVK9" s="15"/>
      <x:c r="IVL9" s="15"/>
      <x:c r="IVM9" s="15"/>
      <x:c r="IVN9" s="15"/>
      <x:c r="IVO9" s="15"/>
      <x:c r="IVP9" s="15"/>
      <x:c r="IVQ9" s="15"/>
      <x:c r="IVR9" s="15"/>
      <x:c r="IVS9" s="15"/>
      <x:c r="IVT9" s="15"/>
      <x:c r="IVU9" s="15"/>
      <x:c r="IVV9" s="15"/>
      <x:c r="IVW9" s="15"/>
      <x:c r="IVX9" s="15"/>
      <x:c r="IVY9" s="15"/>
      <x:c r="IVZ9" s="15"/>
      <x:c r="IWA9" s="15"/>
      <x:c r="IWB9" s="15"/>
      <x:c r="IWC9" s="15"/>
      <x:c r="IWD9" s="15"/>
      <x:c r="IWE9" s="15"/>
      <x:c r="IWF9" s="15"/>
      <x:c r="IWG9" s="15"/>
      <x:c r="IWH9" s="15"/>
      <x:c r="IWI9" s="15"/>
      <x:c r="IWJ9" s="15"/>
      <x:c r="IWK9" s="15"/>
      <x:c r="IWL9" s="15"/>
      <x:c r="IWM9" s="15"/>
      <x:c r="IWN9" s="15"/>
      <x:c r="IWO9" s="15"/>
      <x:c r="IWP9" s="15"/>
      <x:c r="IWQ9" s="15"/>
      <x:c r="IWR9" s="15"/>
      <x:c r="IWS9" s="15"/>
      <x:c r="IWT9" s="15"/>
      <x:c r="IWU9" s="15"/>
      <x:c r="IWV9" s="15"/>
      <x:c r="IWW9" s="15"/>
      <x:c r="IWX9" s="15"/>
      <x:c r="IWY9" s="15"/>
      <x:c r="IWZ9" s="15"/>
      <x:c r="IXA9" s="15"/>
      <x:c r="IXB9" s="15"/>
      <x:c r="IXC9" s="15"/>
      <x:c r="IXD9" s="15"/>
      <x:c r="IXE9" s="15"/>
      <x:c r="IXF9" s="15"/>
      <x:c r="IXG9" s="15"/>
      <x:c r="IXH9" s="15"/>
      <x:c r="IXI9" s="15"/>
      <x:c r="IXJ9" s="15"/>
      <x:c r="IXK9" s="15"/>
      <x:c r="IXL9" s="15"/>
      <x:c r="IXM9" s="15"/>
      <x:c r="IXN9" s="15"/>
      <x:c r="IXO9" s="15"/>
      <x:c r="IXP9" s="15"/>
      <x:c r="IXQ9" s="15"/>
      <x:c r="IXR9" s="15"/>
      <x:c r="IXS9" s="15"/>
      <x:c r="IXT9" s="15"/>
      <x:c r="IXU9" s="15"/>
      <x:c r="IXV9" s="15"/>
      <x:c r="IXW9" s="15"/>
      <x:c r="IXX9" s="15"/>
      <x:c r="IXY9" s="15"/>
      <x:c r="IXZ9" s="15"/>
      <x:c r="IYA9" s="15"/>
      <x:c r="IYB9" s="15"/>
      <x:c r="IYC9" s="15"/>
      <x:c r="IYD9" s="15"/>
      <x:c r="IYE9" s="15"/>
      <x:c r="IYF9" s="15"/>
      <x:c r="IYG9" s="15"/>
      <x:c r="IYH9" s="15"/>
      <x:c r="IYI9" s="15"/>
      <x:c r="IYJ9" s="15"/>
      <x:c r="IYK9" s="15"/>
      <x:c r="IYL9" s="15"/>
      <x:c r="IYM9" s="15"/>
      <x:c r="IYN9" s="15"/>
      <x:c r="IYO9" s="15"/>
      <x:c r="IYP9" s="15"/>
      <x:c r="IYQ9" s="15"/>
      <x:c r="IYR9" s="15"/>
      <x:c r="IYS9" s="15"/>
      <x:c r="IYT9" s="15"/>
      <x:c r="IYU9" s="15"/>
      <x:c r="IYV9" s="15"/>
      <x:c r="IYW9" s="15"/>
      <x:c r="IYX9" s="15"/>
      <x:c r="IYY9" s="15"/>
      <x:c r="IYZ9" s="15"/>
      <x:c r="IZA9" s="15"/>
      <x:c r="IZB9" s="15"/>
      <x:c r="IZC9" s="15"/>
      <x:c r="IZD9" s="15"/>
      <x:c r="IZE9" s="15"/>
      <x:c r="IZF9" s="15"/>
      <x:c r="IZG9" s="15"/>
      <x:c r="IZH9" s="15"/>
      <x:c r="IZI9" s="15"/>
      <x:c r="IZJ9" s="15"/>
      <x:c r="IZK9" s="15"/>
      <x:c r="IZL9" s="15"/>
      <x:c r="IZM9" s="15"/>
      <x:c r="IZN9" s="15"/>
      <x:c r="IZO9" s="15"/>
      <x:c r="IZP9" s="15"/>
      <x:c r="IZQ9" s="15"/>
      <x:c r="IZR9" s="15"/>
      <x:c r="IZS9" s="15"/>
      <x:c r="IZT9" s="15"/>
      <x:c r="IZU9" s="15"/>
      <x:c r="IZV9" s="15"/>
      <x:c r="IZW9" s="15"/>
      <x:c r="IZX9" s="15"/>
      <x:c r="IZY9" s="15"/>
      <x:c r="IZZ9" s="15"/>
      <x:c r="JAA9" s="15"/>
      <x:c r="JAB9" s="15"/>
      <x:c r="JAC9" s="15"/>
      <x:c r="JAD9" s="15"/>
      <x:c r="JAE9" s="15"/>
      <x:c r="JAF9" s="15"/>
      <x:c r="JAG9" s="15"/>
      <x:c r="JAH9" s="15"/>
      <x:c r="JAI9" s="15"/>
      <x:c r="JAJ9" s="15"/>
      <x:c r="JAK9" s="15"/>
      <x:c r="JAL9" s="15"/>
      <x:c r="JAM9" s="15"/>
      <x:c r="JAN9" s="15"/>
      <x:c r="JAO9" s="15"/>
      <x:c r="JAP9" s="15"/>
      <x:c r="JAQ9" s="15"/>
      <x:c r="JAR9" s="15"/>
      <x:c r="JAS9" s="15"/>
      <x:c r="JAT9" s="15"/>
      <x:c r="JAU9" s="15"/>
      <x:c r="JAV9" s="15"/>
      <x:c r="JAW9" s="15"/>
      <x:c r="JAX9" s="15"/>
      <x:c r="JAY9" s="15"/>
      <x:c r="JAZ9" s="15"/>
      <x:c r="JBA9" s="15"/>
      <x:c r="JBB9" s="15"/>
      <x:c r="JBC9" s="15"/>
      <x:c r="JBD9" s="15"/>
      <x:c r="JBE9" s="15"/>
      <x:c r="JBF9" s="15"/>
      <x:c r="JBG9" s="15"/>
      <x:c r="JBH9" s="15"/>
      <x:c r="JBI9" s="15"/>
      <x:c r="JBJ9" s="15"/>
      <x:c r="JBK9" s="15"/>
      <x:c r="JBL9" s="15"/>
      <x:c r="JBM9" s="15"/>
      <x:c r="JBN9" s="15"/>
      <x:c r="JBO9" s="15"/>
      <x:c r="JBP9" s="15"/>
      <x:c r="JBQ9" s="15"/>
      <x:c r="JBR9" s="15"/>
      <x:c r="JBS9" s="15"/>
      <x:c r="JBT9" s="15"/>
      <x:c r="JBU9" s="15"/>
      <x:c r="JBV9" s="15"/>
      <x:c r="JBW9" s="15"/>
      <x:c r="JBX9" s="15"/>
      <x:c r="JBY9" s="15"/>
      <x:c r="JBZ9" s="15"/>
      <x:c r="JCA9" s="15"/>
      <x:c r="JCB9" s="15"/>
      <x:c r="JCC9" s="15"/>
      <x:c r="JCD9" s="15"/>
      <x:c r="JCE9" s="15"/>
      <x:c r="JCF9" s="15"/>
      <x:c r="JCG9" s="15"/>
      <x:c r="JCH9" s="15"/>
      <x:c r="JCI9" s="15"/>
      <x:c r="JCJ9" s="15"/>
      <x:c r="JCK9" s="15"/>
      <x:c r="JCL9" s="15"/>
      <x:c r="JCM9" s="15"/>
      <x:c r="JCN9" s="15"/>
      <x:c r="JCO9" s="15"/>
      <x:c r="JCP9" s="15"/>
      <x:c r="JCQ9" s="15"/>
      <x:c r="JCR9" s="15"/>
      <x:c r="JCS9" s="15"/>
      <x:c r="JCT9" s="15"/>
      <x:c r="JCU9" s="15"/>
      <x:c r="JCV9" s="15"/>
      <x:c r="JCW9" s="15"/>
      <x:c r="JCX9" s="15"/>
      <x:c r="JCY9" s="15"/>
      <x:c r="JCZ9" s="15"/>
      <x:c r="JDA9" s="15"/>
      <x:c r="JDB9" s="15"/>
      <x:c r="JDC9" s="15"/>
      <x:c r="JDD9" s="15"/>
      <x:c r="JDE9" s="15"/>
      <x:c r="JDF9" s="15"/>
      <x:c r="JDG9" s="15"/>
      <x:c r="JDH9" s="15"/>
      <x:c r="JDI9" s="15"/>
      <x:c r="JDJ9" s="15"/>
      <x:c r="JDK9" s="15"/>
      <x:c r="JDL9" s="15"/>
      <x:c r="JDM9" s="15"/>
      <x:c r="JDN9" s="15"/>
      <x:c r="JDO9" s="15"/>
      <x:c r="JDP9" s="15"/>
      <x:c r="JDQ9" s="15"/>
      <x:c r="JDR9" s="15"/>
      <x:c r="JDS9" s="15"/>
      <x:c r="JDT9" s="15"/>
      <x:c r="JDU9" s="15"/>
      <x:c r="JDV9" s="15"/>
      <x:c r="JDW9" s="15"/>
      <x:c r="JDX9" s="15"/>
      <x:c r="JDY9" s="15"/>
      <x:c r="JDZ9" s="15"/>
      <x:c r="JEA9" s="15"/>
      <x:c r="JEB9" s="15"/>
      <x:c r="JEC9" s="15"/>
      <x:c r="JED9" s="15"/>
      <x:c r="JEE9" s="15"/>
      <x:c r="JEF9" s="15"/>
      <x:c r="JEG9" s="15"/>
      <x:c r="JEH9" s="15"/>
      <x:c r="JEI9" s="15"/>
      <x:c r="JEJ9" s="15"/>
      <x:c r="JEK9" s="15"/>
      <x:c r="JEL9" s="15"/>
      <x:c r="JEM9" s="15"/>
      <x:c r="JEN9" s="15"/>
      <x:c r="JEO9" s="15"/>
      <x:c r="JEP9" s="15"/>
      <x:c r="JEQ9" s="15"/>
      <x:c r="JER9" s="15"/>
      <x:c r="JES9" s="15"/>
      <x:c r="JET9" s="15"/>
      <x:c r="JEU9" s="15"/>
      <x:c r="JEV9" s="15"/>
      <x:c r="JEW9" s="15"/>
      <x:c r="JEX9" s="15"/>
      <x:c r="JEY9" s="15"/>
      <x:c r="JEZ9" s="15"/>
      <x:c r="JFA9" s="15"/>
      <x:c r="JFB9" s="15"/>
      <x:c r="JFC9" s="15"/>
      <x:c r="JFD9" s="15"/>
      <x:c r="JFE9" s="15"/>
      <x:c r="JFF9" s="15"/>
      <x:c r="JFG9" s="15"/>
      <x:c r="JFH9" s="15"/>
      <x:c r="JFI9" s="15"/>
      <x:c r="JFJ9" s="15"/>
      <x:c r="JFK9" s="15"/>
      <x:c r="JFL9" s="15"/>
      <x:c r="JFM9" s="15"/>
      <x:c r="JFN9" s="15"/>
      <x:c r="JFO9" s="15"/>
      <x:c r="JFP9" s="15"/>
      <x:c r="JFQ9" s="15"/>
      <x:c r="JFR9" s="15"/>
      <x:c r="JFS9" s="15"/>
      <x:c r="JFT9" s="15"/>
      <x:c r="JFU9" s="15"/>
      <x:c r="JFV9" s="15"/>
      <x:c r="JFW9" s="15"/>
      <x:c r="JFX9" s="15"/>
      <x:c r="JFY9" s="15"/>
      <x:c r="JFZ9" s="15"/>
      <x:c r="JGA9" s="15"/>
      <x:c r="JGB9" s="15"/>
      <x:c r="JGC9" s="15"/>
      <x:c r="JGD9" s="15"/>
      <x:c r="JGE9" s="15"/>
      <x:c r="JGF9" s="15"/>
      <x:c r="JGG9" s="15"/>
      <x:c r="JGH9" s="15"/>
      <x:c r="JGI9" s="15"/>
      <x:c r="JGJ9" s="15"/>
      <x:c r="JGK9" s="15"/>
      <x:c r="JGL9" s="15"/>
      <x:c r="JGM9" s="15"/>
      <x:c r="JGN9" s="15"/>
      <x:c r="JGO9" s="15"/>
      <x:c r="JGP9" s="15"/>
      <x:c r="JGQ9" s="15"/>
      <x:c r="JGR9" s="15"/>
      <x:c r="JGS9" s="15"/>
      <x:c r="JGT9" s="15"/>
      <x:c r="JGU9" s="15"/>
      <x:c r="JGV9" s="15"/>
      <x:c r="JGW9" s="15"/>
      <x:c r="JGX9" s="15"/>
      <x:c r="JGY9" s="15"/>
      <x:c r="JGZ9" s="15"/>
      <x:c r="JHA9" s="15"/>
      <x:c r="JHB9" s="15"/>
      <x:c r="JHC9" s="15"/>
      <x:c r="JHD9" s="15"/>
      <x:c r="JHE9" s="15"/>
      <x:c r="JHF9" s="15"/>
      <x:c r="JHG9" s="15"/>
      <x:c r="JHH9" s="15"/>
      <x:c r="JHI9" s="15"/>
      <x:c r="JHJ9" s="15"/>
      <x:c r="JHK9" s="15"/>
      <x:c r="JHL9" s="15"/>
      <x:c r="JHM9" s="15"/>
      <x:c r="JHN9" s="15"/>
      <x:c r="JHO9" s="15"/>
      <x:c r="JHP9" s="15"/>
      <x:c r="JHQ9" s="15"/>
      <x:c r="JHR9" s="15"/>
      <x:c r="JHS9" s="15"/>
      <x:c r="JHT9" s="15"/>
      <x:c r="JHU9" s="15"/>
      <x:c r="JHV9" s="15"/>
      <x:c r="JHW9" s="15"/>
      <x:c r="JHX9" s="15"/>
      <x:c r="JHY9" s="15"/>
      <x:c r="JHZ9" s="15"/>
      <x:c r="JIA9" s="15"/>
      <x:c r="JIB9" s="15"/>
      <x:c r="JIC9" s="15"/>
      <x:c r="JID9" s="15"/>
      <x:c r="JIE9" s="15"/>
      <x:c r="JIF9" s="15"/>
      <x:c r="JIG9" s="15"/>
      <x:c r="JIH9" s="15"/>
      <x:c r="JII9" s="15"/>
      <x:c r="JIJ9" s="15"/>
      <x:c r="JIK9" s="15"/>
      <x:c r="JIL9" s="15"/>
      <x:c r="JIM9" s="15"/>
      <x:c r="JIN9" s="15"/>
      <x:c r="JIO9" s="15"/>
      <x:c r="JIP9" s="15"/>
      <x:c r="JIQ9" s="15"/>
      <x:c r="JIR9" s="15"/>
      <x:c r="JIS9" s="15"/>
      <x:c r="JIT9" s="15"/>
      <x:c r="JIU9" s="15"/>
      <x:c r="JIV9" s="15"/>
      <x:c r="JIW9" s="15"/>
      <x:c r="JIX9" s="15"/>
      <x:c r="JIY9" s="15"/>
      <x:c r="JIZ9" s="15"/>
      <x:c r="JJA9" s="15"/>
      <x:c r="JJB9" s="15"/>
      <x:c r="JJC9" s="15"/>
      <x:c r="JJD9" s="15"/>
      <x:c r="JJE9" s="15"/>
      <x:c r="JJF9" s="15"/>
      <x:c r="JJG9" s="15"/>
      <x:c r="JJH9" s="15"/>
      <x:c r="JJI9" s="15"/>
      <x:c r="JJJ9" s="15"/>
      <x:c r="JJK9" s="15"/>
      <x:c r="JJL9" s="15"/>
      <x:c r="JJM9" s="15"/>
      <x:c r="JJN9" s="15"/>
      <x:c r="JJO9" s="15"/>
      <x:c r="JJP9" s="15"/>
      <x:c r="JJQ9" s="15"/>
      <x:c r="JJR9" s="15"/>
      <x:c r="JJS9" s="15"/>
      <x:c r="JJT9" s="15"/>
      <x:c r="JJU9" s="15"/>
      <x:c r="JJV9" s="15"/>
      <x:c r="JJW9" s="15"/>
      <x:c r="JJX9" s="15"/>
      <x:c r="JJY9" s="15"/>
      <x:c r="JJZ9" s="15"/>
      <x:c r="JKA9" s="15"/>
      <x:c r="JKB9" s="15"/>
      <x:c r="JKC9" s="15"/>
      <x:c r="JKD9" s="15"/>
      <x:c r="JKE9" s="15"/>
      <x:c r="JKF9" s="15"/>
      <x:c r="JKG9" s="15"/>
      <x:c r="JKH9" s="15"/>
      <x:c r="JKI9" s="15"/>
      <x:c r="JKJ9" s="15"/>
      <x:c r="JKK9" s="15"/>
      <x:c r="JKL9" s="15"/>
      <x:c r="JKM9" s="15"/>
      <x:c r="JKN9" s="15"/>
      <x:c r="JKO9" s="15"/>
      <x:c r="JKP9" s="15"/>
      <x:c r="JKQ9" s="15"/>
      <x:c r="JKR9" s="15"/>
      <x:c r="JKS9" s="15"/>
      <x:c r="JKT9" s="15"/>
      <x:c r="JKU9" s="15"/>
      <x:c r="JKV9" s="15"/>
      <x:c r="JKW9" s="15"/>
      <x:c r="JKX9" s="15"/>
      <x:c r="JKY9" s="15"/>
      <x:c r="JKZ9" s="15"/>
      <x:c r="JLA9" s="15"/>
      <x:c r="JLB9" s="15"/>
      <x:c r="JLC9" s="15"/>
      <x:c r="JLD9" s="15"/>
      <x:c r="JLE9" s="15"/>
      <x:c r="JLF9" s="15"/>
      <x:c r="JLG9" s="15"/>
      <x:c r="JLH9" s="15"/>
      <x:c r="JLI9" s="15"/>
      <x:c r="JLJ9" s="15"/>
      <x:c r="JLK9" s="15"/>
      <x:c r="JLL9" s="15"/>
      <x:c r="JLM9" s="15"/>
      <x:c r="JLN9" s="15"/>
      <x:c r="JLO9" s="15"/>
      <x:c r="JLP9" s="15"/>
      <x:c r="JLQ9" s="15"/>
      <x:c r="JLR9" s="15"/>
      <x:c r="JLS9" s="15"/>
      <x:c r="JLT9" s="15"/>
      <x:c r="JLU9" s="15"/>
      <x:c r="JLV9" s="15"/>
      <x:c r="JLW9" s="15"/>
      <x:c r="JLX9" s="15"/>
      <x:c r="JLY9" s="15"/>
      <x:c r="JLZ9" s="15"/>
      <x:c r="JMA9" s="15"/>
      <x:c r="JMB9" s="15"/>
      <x:c r="JMC9" s="15"/>
      <x:c r="JMD9" s="15"/>
      <x:c r="JME9" s="15"/>
      <x:c r="JMF9" s="15"/>
      <x:c r="JMG9" s="15"/>
      <x:c r="JMH9" s="15"/>
      <x:c r="JMI9" s="15"/>
      <x:c r="JMJ9" s="15"/>
      <x:c r="JMK9" s="15"/>
      <x:c r="JML9" s="15"/>
      <x:c r="JMM9" s="15"/>
      <x:c r="JMN9" s="15"/>
      <x:c r="JMO9" s="15"/>
      <x:c r="JMP9" s="15"/>
      <x:c r="JMQ9" s="15"/>
      <x:c r="JMR9" s="15"/>
      <x:c r="JMS9" s="15"/>
      <x:c r="JMT9" s="15"/>
      <x:c r="JMU9" s="15"/>
      <x:c r="JMV9" s="15"/>
      <x:c r="JMW9" s="15"/>
      <x:c r="JMX9" s="15"/>
      <x:c r="JMY9" s="15"/>
      <x:c r="JMZ9" s="15"/>
      <x:c r="JNA9" s="15"/>
      <x:c r="JNB9" s="15"/>
      <x:c r="JNC9" s="15"/>
      <x:c r="JND9" s="15"/>
      <x:c r="JNE9" s="15"/>
      <x:c r="JNF9" s="15"/>
      <x:c r="JNG9" s="15"/>
      <x:c r="JNH9" s="15"/>
      <x:c r="JNI9" s="15"/>
      <x:c r="JNJ9" s="15"/>
      <x:c r="JNK9" s="15"/>
      <x:c r="JNL9" s="15"/>
      <x:c r="JNM9" s="15"/>
      <x:c r="JNN9" s="15"/>
      <x:c r="JNO9" s="15"/>
      <x:c r="JNP9" s="15"/>
      <x:c r="JNQ9" s="15"/>
      <x:c r="JNR9" s="15"/>
      <x:c r="JNS9" s="15"/>
      <x:c r="JNT9" s="15"/>
      <x:c r="JNU9" s="15"/>
      <x:c r="JNV9" s="15"/>
      <x:c r="JNW9" s="15"/>
      <x:c r="JNX9" s="15"/>
      <x:c r="JNY9" s="15"/>
      <x:c r="JNZ9" s="15"/>
      <x:c r="JOA9" s="15"/>
      <x:c r="JOB9" s="15"/>
      <x:c r="JOC9" s="15"/>
      <x:c r="JOD9" s="15"/>
      <x:c r="JOE9" s="15"/>
      <x:c r="JOF9" s="15"/>
      <x:c r="JOG9" s="15"/>
      <x:c r="JOH9" s="15"/>
      <x:c r="JOI9" s="15"/>
      <x:c r="JOJ9" s="15"/>
      <x:c r="JOK9" s="15"/>
      <x:c r="JOL9" s="15"/>
      <x:c r="JOM9" s="15"/>
      <x:c r="JON9" s="15"/>
      <x:c r="JOO9" s="15"/>
      <x:c r="JOP9" s="15"/>
      <x:c r="JOQ9" s="15"/>
      <x:c r="JOR9" s="15"/>
      <x:c r="JOS9" s="15"/>
      <x:c r="JOT9" s="15"/>
      <x:c r="JOU9" s="15"/>
      <x:c r="JOV9" s="15"/>
      <x:c r="JOW9" s="15"/>
      <x:c r="JOX9" s="15"/>
      <x:c r="JOY9" s="15"/>
      <x:c r="JOZ9" s="15"/>
      <x:c r="JPA9" s="15"/>
      <x:c r="JPB9" s="15"/>
      <x:c r="JPC9" s="15"/>
      <x:c r="JPD9" s="15"/>
      <x:c r="JPE9" s="15"/>
      <x:c r="JPF9" s="15"/>
      <x:c r="JPG9" s="15"/>
      <x:c r="JPH9" s="15"/>
      <x:c r="JPI9" s="15"/>
      <x:c r="JPJ9" s="15"/>
      <x:c r="JPK9" s="15"/>
      <x:c r="JPL9" s="15"/>
      <x:c r="JPM9" s="15"/>
      <x:c r="JPN9" s="15"/>
      <x:c r="JPO9" s="15"/>
      <x:c r="JPP9" s="15"/>
      <x:c r="JPQ9" s="15"/>
      <x:c r="JPR9" s="15"/>
      <x:c r="JPS9" s="15"/>
      <x:c r="JPT9" s="15"/>
      <x:c r="JPU9" s="15"/>
      <x:c r="JPV9" s="15"/>
      <x:c r="JPW9" s="15"/>
      <x:c r="JPX9" s="15"/>
      <x:c r="JPY9" s="15"/>
      <x:c r="JPZ9" s="15"/>
      <x:c r="JQA9" s="15"/>
      <x:c r="JQB9" s="15"/>
      <x:c r="JQC9" s="15"/>
      <x:c r="JQD9" s="15"/>
      <x:c r="JQE9" s="15"/>
      <x:c r="JQF9" s="15"/>
      <x:c r="JQG9" s="15"/>
      <x:c r="JQH9" s="15"/>
      <x:c r="JQI9" s="15"/>
      <x:c r="JQJ9" s="15"/>
      <x:c r="JQK9" s="15"/>
      <x:c r="JQL9" s="15"/>
      <x:c r="JQM9" s="15"/>
      <x:c r="JQN9" s="15"/>
      <x:c r="JQO9" s="15"/>
      <x:c r="JQP9" s="15"/>
      <x:c r="JQQ9" s="15"/>
      <x:c r="JQR9" s="15"/>
      <x:c r="JQS9" s="15"/>
      <x:c r="JQT9" s="15"/>
      <x:c r="JQU9" s="15"/>
      <x:c r="JQV9" s="15"/>
      <x:c r="JQW9" s="15"/>
      <x:c r="JQX9" s="15"/>
      <x:c r="JQY9" s="15"/>
      <x:c r="JQZ9" s="15"/>
      <x:c r="JRA9" s="15"/>
      <x:c r="JRB9" s="15"/>
      <x:c r="JRC9" s="15"/>
      <x:c r="JRD9" s="15"/>
      <x:c r="JRE9" s="15"/>
      <x:c r="JRF9" s="15"/>
      <x:c r="JRG9" s="15"/>
      <x:c r="JRH9" s="15"/>
      <x:c r="JRI9" s="15"/>
      <x:c r="JRJ9" s="15"/>
      <x:c r="JRK9" s="15"/>
      <x:c r="JRL9" s="15"/>
      <x:c r="JRM9" s="15"/>
      <x:c r="JRN9" s="15"/>
      <x:c r="JRO9" s="15"/>
      <x:c r="JRP9" s="15"/>
      <x:c r="JRQ9" s="15"/>
      <x:c r="JRR9" s="15"/>
      <x:c r="JRS9" s="15"/>
      <x:c r="JRT9" s="15"/>
      <x:c r="JRU9" s="15"/>
      <x:c r="JRV9" s="15"/>
      <x:c r="JRW9" s="15"/>
      <x:c r="JRX9" s="15"/>
      <x:c r="JRY9" s="15"/>
      <x:c r="JRZ9" s="15"/>
      <x:c r="JSA9" s="15"/>
      <x:c r="JSB9" s="15"/>
      <x:c r="JSC9" s="15"/>
      <x:c r="JSD9" s="15"/>
      <x:c r="JSE9" s="15"/>
      <x:c r="JSF9" s="15"/>
      <x:c r="JSG9" s="15"/>
      <x:c r="JSH9" s="15"/>
      <x:c r="JSI9" s="15"/>
      <x:c r="JSJ9" s="15"/>
      <x:c r="JSK9" s="15"/>
      <x:c r="JSL9" s="15"/>
      <x:c r="JSM9" s="15"/>
      <x:c r="JSN9" s="15"/>
      <x:c r="JSO9" s="15"/>
      <x:c r="JSP9" s="15"/>
      <x:c r="JSQ9" s="15"/>
      <x:c r="JSR9" s="15"/>
      <x:c r="JSS9" s="15"/>
      <x:c r="JST9" s="15"/>
      <x:c r="JSU9" s="15"/>
      <x:c r="JSV9" s="15"/>
      <x:c r="JSW9" s="15"/>
      <x:c r="JSX9" s="15"/>
      <x:c r="JSY9" s="15"/>
      <x:c r="JSZ9" s="15"/>
      <x:c r="JTA9" s="15"/>
      <x:c r="JTB9" s="15"/>
      <x:c r="JTC9" s="15"/>
      <x:c r="JTD9" s="15"/>
      <x:c r="JTE9" s="15"/>
      <x:c r="JTF9" s="15"/>
      <x:c r="JTG9" s="15"/>
      <x:c r="JTH9" s="15"/>
      <x:c r="JTI9" s="15"/>
      <x:c r="JTJ9" s="15"/>
      <x:c r="JTK9" s="15"/>
      <x:c r="JTL9" s="15"/>
      <x:c r="JTM9" s="15"/>
      <x:c r="JTN9" s="15"/>
      <x:c r="JTO9" s="15"/>
      <x:c r="JTP9" s="15"/>
      <x:c r="JTQ9" s="15"/>
      <x:c r="JTR9" s="15"/>
      <x:c r="JTS9" s="15"/>
      <x:c r="JTT9" s="15"/>
      <x:c r="JTU9" s="15"/>
      <x:c r="JTV9" s="15"/>
      <x:c r="JTW9" s="15"/>
      <x:c r="JTX9" s="15"/>
      <x:c r="JTY9" s="15"/>
      <x:c r="JTZ9" s="15"/>
      <x:c r="JUA9" s="15"/>
      <x:c r="JUB9" s="15"/>
      <x:c r="JUC9" s="15"/>
      <x:c r="JUD9" s="15"/>
      <x:c r="JUE9" s="15"/>
      <x:c r="JUF9" s="15"/>
      <x:c r="JUG9" s="15"/>
      <x:c r="JUH9" s="15"/>
      <x:c r="JUI9" s="15"/>
      <x:c r="JUJ9" s="15"/>
      <x:c r="JUK9" s="15"/>
      <x:c r="JUL9" s="15"/>
      <x:c r="JUM9" s="15"/>
      <x:c r="JUN9" s="15"/>
      <x:c r="JUO9" s="15"/>
      <x:c r="JUP9" s="15"/>
      <x:c r="JUQ9" s="15"/>
      <x:c r="JUR9" s="15"/>
      <x:c r="JUS9" s="15"/>
      <x:c r="JUT9" s="15"/>
      <x:c r="JUU9" s="15"/>
      <x:c r="JUV9" s="15"/>
      <x:c r="JUW9" s="15"/>
      <x:c r="JUX9" s="15"/>
      <x:c r="JUY9" s="15"/>
      <x:c r="JUZ9" s="15"/>
      <x:c r="JVA9" s="15"/>
      <x:c r="JVB9" s="15"/>
      <x:c r="JVC9" s="15"/>
      <x:c r="JVD9" s="15"/>
      <x:c r="JVE9" s="15"/>
      <x:c r="JVF9" s="15"/>
      <x:c r="JVG9" s="15"/>
      <x:c r="JVH9" s="15"/>
      <x:c r="JVI9" s="15"/>
      <x:c r="JVJ9" s="15"/>
      <x:c r="JVK9" s="15"/>
      <x:c r="JVL9" s="15"/>
      <x:c r="JVM9" s="15"/>
      <x:c r="JVN9" s="15"/>
      <x:c r="JVO9" s="15"/>
      <x:c r="JVP9" s="15"/>
      <x:c r="JVQ9" s="15"/>
      <x:c r="JVR9" s="15"/>
      <x:c r="JVS9" s="15"/>
      <x:c r="JVT9" s="15"/>
      <x:c r="JVU9" s="15"/>
      <x:c r="JVV9" s="15"/>
      <x:c r="JVW9" s="15"/>
      <x:c r="JVX9" s="15"/>
      <x:c r="JVY9" s="15"/>
      <x:c r="JVZ9" s="15"/>
      <x:c r="JWA9" s="15"/>
      <x:c r="JWB9" s="15"/>
      <x:c r="JWC9" s="15"/>
      <x:c r="JWD9" s="15"/>
      <x:c r="JWE9" s="15"/>
      <x:c r="JWF9" s="15"/>
      <x:c r="JWG9" s="15"/>
      <x:c r="JWH9" s="15"/>
      <x:c r="JWI9" s="15"/>
      <x:c r="JWJ9" s="15"/>
      <x:c r="JWK9" s="15"/>
      <x:c r="JWL9" s="15"/>
      <x:c r="JWM9" s="15"/>
      <x:c r="JWN9" s="15"/>
      <x:c r="JWO9" s="15"/>
      <x:c r="JWP9" s="15"/>
      <x:c r="JWQ9" s="15"/>
      <x:c r="JWR9" s="15"/>
      <x:c r="JWS9" s="15"/>
      <x:c r="JWT9" s="15"/>
      <x:c r="JWU9" s="15"/>
      <x:c r="JWV9" s="15"/>
      <x:c r="JWW9" s="15"/>
      <x:c r="JWX9" s="15"/>
      <x:c r="JWY9" s="15"/>
      <x:c r="JWZ9" s="15"/>
      <x:c r="JXA9" s="15"/>
      <x:c r="JXB9" s="15"/>
      <x:c r="JXC9" s="15"/>
      <x:c r="JXD9" s="15"/>
      <x:c r="JXE9" s="15"/>
      <x:c r="JXF9" s="15"/>
      <x:c r="JXG9" s="15"/>
      <x:c r="JXH9" s="15"/>
      <x:c r="JXI9" s="15"/>
      <x:c r="JXJ9" s="15"/>
      <x:c r="JXK9" s="15"/>
      <x:c r="JXL9" s="15"/>
      <x:c r="JXM9" s="15"/>
      <x:c r="JXN9" s="15"/>
      <x:c r="JXO9" s="15"/>
      <x:c r="JXP9" s="15"/>
      <x:c r="JXQ9" s="15"/>
      <x:c r="JXR9" s="15"/>
      <x:c r="JXS9" s="15"/>
      <x:c r="JXT9" s="15"/>
      <x:c r="JXU9" s="15"/>
      <x:c r="JXV9" s="15"/>
      <x:c r="JXW9" s="15"/>
      <x:c r="JXX9" s="15"/>
      <x:c r="JXY9" s="15"/>
      <x:c r="JXZ9" s="15"/>
      <x:c r="JYA9" s="15"/>
      <x:c r="JYB9" s="15"/>
      <x:c r="JYC9" s="15"/>
      <x:c r="JYD9" s="15"/>
      <x:c r="JYE9" s="15"/>
      <x:c r="JYF9" s="15"/>
      <x:c r="JYG9" s="15"/>
      <x:c r="JYH9" s="15"/>
      <x:c r="JYI9" s="15"/>
      <x:c r="JYJ9" s="15"/>
      <x:c r="JYK9" s="15"/>
      <x:c r="JYL9" s="15"/>
      <x:c r="JYM9" s="15"/>
      <x:c r="JYN9" s="15"/>
      <x:c r="JYO9" s="15"/>
      <x:c r="JYP9" s="15"/>
      <x:c r="JYQ9" s="15"/>
      <x:c r="JYR9" s="15"/>
      <x:c r="JYS9" s="15"/>
      <x:c r="JYT9" s="15"/>
      <x:c r="JYU9" s="15"/>
      <x:c r="JYV9" s="15"/>
      <x:c r="JYW9" s="15"/>
      <x:c r="JYX9" s="15"/>
      <x:c r="JYY9" s="15"/>
      <x:c r="JYZ9" s="15"/>
      <x:c r="JZA9" s="15"/>
      <x:c r="JZB9" s="15"/>
      <x:c r="JZC9" s="15"/>
      <x:c r="JZD9" s="15"/>
      <x:c r="JZE9" s="15"/>
      <x:c r="JZF9" s="15"/>
      <x:c r="JZG9" s="15"/>
      <x:c r="JZH9" s="15"/>
      <x:c r="JZI9" s="15"/>
      <x:c r="JZJ9" s="15"/>
      <x:c r="JZK9" s="15"/>
      <x:c r="JZL9" s="15"/>
      <x:c r="JZM9" s="15"/>
      <x:c r="JZN9" s="15"/>
      <x:c r="JZO9" s="15"/>
      <x:c r="JZP9" s="15"/>
      <x:c r="JZQ9" s="15"/>
      <x:c r="JZR9" s="15"/>
      <x:c r="JZS9" s="15"/>
      <x:c r="JZT9" s="15"/>
      <x:c r="JZU9" s="15"/>
      <x:c r="JZV9" s="15"/>
      <x:c r="JZW9" s="15"/>
      <x:c r="JZX9" s="15"/>
      <x:c r="JZY9" s="15"/>
      <x:c r="JZZ9" s="15"/>
      <x:c r="KAA9" s="15"/>
      <x:c r="KAB9" s="15"/>
      <x:c r="KAC9" s="15"/>
      <x:c r="KAD9" s="15"/>
      <x:c r="KAE9" s="15"/>
      <x:c r="KAF9" s="15"/>
      <x:c r="KAG9" s="15"/>
      <x:c r="KAH9" s="15"/>
      <x:c r="KAI9" s="15"/>
      <x:c r="KAJ9" s="15"/>
      <x:c r="KAK9" s="15"/>
      <x:c r="KAL9" s="15"/>
      <x:c r="KAM9" s="15"/>
      <x:c r="KAN9" s="15"/>
      <x:c r="KAO9" s="15"/>
      <x:c r="KAP9" s="15"/>
      <x:c r="KAQ9" s="15"/>
      <x:c r="KAR9" s="15"/>
      <x:c r="KAS9" s="15"/>
      <x:c r="KAT9" s="15"/>
      <x:c r="KAU9" s="15"/>
      <x:c r="KAV9" s="15"/>
      <x:c r="KAW9" s="15"/>
      <x:c r="KAX9" s="15"/>
      <x:c r="KAY9" s="15"/>
      <x:c r="KAZ9" s="15"/>
      <x:c r="KBA9" s="15"/>
      <x:c r="KBB9" s="15"/>
      <x:c r="KBC9" s="15"/>
      <x:c r="KBD9" s="15"/>
      <x:c r="KBE9" s="15"/>
      <x:c r="KBF9" s="15"/>
      <x:c r="KBG9" s="15"/>
      <x:c r="KBH9" s="15"/>
      <x:c r="KBI9" s="15"/>
      <x:c r="KBJ9" s="15"/>
      <x:c r="KBK9" s="15"/>
      <x:c r="KBL9" s="15"/>
      <x:c r="KBM9" s="15"/>
      <x:c r="KBN9" s="15"/>
      <x:c r="KBO9" s="15"/>
      <x:c r="KBP9" s="15"/>
      <x:c r="KBQ9" s="15"/>
      <x:c r="KBR9" s="15"/>
      <x:c r="KBS9" s="15"/>
      <x:c r="KBT9" s="15"/>
      <x:c r="KBU9" s="15"/>
      <x:c r="KBV9" s="15"/>
      <x:c r="KBW9" s="15"/>
      <x:c r="KBX9" s="15"/>
      <x:c r="KBY9" s="15"/>
      <x:c r="KBZ9" s="15"/>
      <x:c r="KCA9" s="15"/>
      <x:c r="KCB9" s="15"/>
      <x:c r="KCC9" s="15"/>
      <x:c r="KCD9" s="15"/>
      <x:c r="KCE9" s="15"/>
      <x:c r="KCF9" s="15"/>
      <x:c r="KCG9" s="15"/>
      <x:c r="KCH9" s="15"/>
      <x:c r="KCI9" s="15"/>
      <x:c r="KCJ9" s="15"/>
      <x:c r="KCK9" s="15"/>
      <x:c r="KCL9" s="15"/>
      <x:c r="KCM9" s="15"/>
      <x:c r="KCN9" s="15"/>
      <x:c r="KCO9" s="15"/>
      <x:c r="KCP9" s="15"/>
      <x:c r="KCQ9" s="15"/>
      <x:c r="KCR9" s="15"/>
      <x:c r="KCS9" s="15"/>
      <x:c r="KCT9" s="15"/>
      <x:c r="KCU9" s="15"/>
      <x:c r="KCV9" s="15"/>
      <x:c r="KCW9" s="15"/>
      <x:c r="KCX9" s="15"/>
      <x:c r="KCY9" s="15"/>
      <x:c r="KCZ9" s="15"/>
      <x:c r="KDA9" s="15"/>
      <x:c r="KDB9" s="15"/>
      <x:c r="KDC9" s="15"/>
      <x:c r="KDD9" s="15"/>
      <x:c r="KDE9" s="15"/>
      <x:c r="KDF9" s="15"/>
      <x:c r="KDG9" s="15"/>
      <x:c r="KDH9" s="15"/>
      <x:c r="KDI9" s="15"/>
      <x:c r="KDJ9" s="15"/>
      <x:c r="KDK9" s="15"/>
      <x:c r="KDL9" s="15"/>
      <x:c r="KDM9" s="15"/>
      <x:c r="KDN9" s="15"/>
      <x:c r="KDO9" s="15"/>
      <x:c r="KDP9" s="15"/>
      <x:c r="KDQ9" s="15"/>
      <x:c r="KDR9" s="15"/>
      <x:c r="KDS9" s="15"/>
      <x:c r="KDT9" s="15"/>
      <x:c r="KDU9" s="15"/>
      <x:c r="KDV9" s="15"/>
      <x:c r="KDW9" s="15"/>
      <x:c r="KDX9" s="15"/>
      <x:c r="KDY9" s="15"/>
      <x:c r="KDZ9" s="15"/>
      <x:c r="KEA9" s="15"/>
      <x:c r="KEB9" s="15"/>
      <x:c r="KEC9" s="15"/>
      <x:c r="KED9" s="15"/>
      <x:c r="KEE9" s="15"/>
      <x:c r="KEF9" s="15"/>
      <x:c r="KEG9" s="15"/>
      <x:c r="KEH9" s="15"/>
      <x:c r="KEI9" s="15"/>
      <x:c r="KEJ9" s="15"/>
      <x:c r="KEK9" s="15"/>
      <x:c r="KEL9" s="15"/>
      <x:c r="KEM9" s="15"/>
      <x:c r="KEN9" s="15"/>
      <x:c r="KEO9" s="15"/>
      <x:c r="KEP9" s="15"/>
      <x:c r="KEQ9" s="15"/>
      <x:c r="KER9" s="15"/>
      <x:c r="KES9" s="15"/>
      <x:c r="KET9" s="15"/>
      <x:c r="KEU9" s="15"/>
      <x:c r="KEV9" s="15"/>
      <x:c r="KEW9" s="15"/>
      <x:c r="KEX9" s="15"/>
      <x:c r="KEY9" s="15"/>
      <x:c r="KEZ9" s="15"/>
      <x:c r="KFA9" s="15"/>
      <x:c r="KFB9" s="15"/>
      <x:c r="KFC9" s="15"/>
      <x:c r="KFD9" s="15"/>
      <x:c r="KFE9" s="15"/>
      <x:c r="KFF9" s="15"/>
      <x:c r="KFG9" s="15"/>
      <x:c r="KFH9" s="15"/>
      <x:c r="KFI9" s="15"/>
      <x:c r="KFJ9" s="15"/>
      <x:c r="KFK9" s="15"/>
      <x:c r="KFL9" s="15"/>
      <x:c r="KFM9" s="15"/>
      <x:c r="KFN9" s="15"/>
      <x:c r="KFO9" s="15"/>
      <x:c r="KFP9" s="15"/>
      <x:c r="KFQ9" s="15"/>
      <x:c r="KFR9" s="15"/>
      <x:c r="KFS9" s="15"/>
      <x:c r="KFT9" s="15"/>
      <x:c r="KFU9" s="15"/>
      <x:c r="KFV9" s="15"/>
      <x:c r="KFW9" s="15"/>
      <x:c r="KFX9" s="15"/>
      <x:c r="KFY9" s="15"/>
      <x:c r="KFZ9" s="15"/>
      <x:c r="KGA9" s="15"/>
      <x:c r="KGB9" s="15"/>
      <x:c r="KGC9" s="15"/>
      <x:c r="KGD9" s="15"/>
      <x:c r="KGE9" s="15"/>
      <x:c r="KGF9" s="15"/>
      <x:c r="KGG9" s="15"/>
      <x:c r="KGH9" s="15"/>
      <x:c r="KGI9" s="15"/>
      <x:c r="KGJ9" s="15"/>
      <x:c r="KGK9" s="15"/>
      <x:c r="KGL9" s="15"/>
      <x:c r="KGM9" s="15"/>
      <x:c r="KGN9" s="15"/>
      <x:c r="KGO9" s="15"/>
      <x:c r="KGP9" s="15"/>
      <x:c r="KGQ9" s="15"/>
      <x:c r="KGR9" s="15"/>
      <x:c r="KGS9" s="15"/>
      <x:c r="KGT9" s="15"/>
      <x:c r="KGU9" s="15"/>
      <x:c r="KGV9" s="15"/>
      <x:c r="KGW9" s="15"/>
      <x:c r="KGX9" s="15"/>
      <x:c r="KGY9" s="15"/>
      <x:c r="KGZ9" s="15"/>
      <x:c r="KHA9" s="15"/>
      <x:c r="KHB9" s="15"/>
      <x:c r="KHC9" s="15"/>
      <x:c r="KHD9" s="15"/>
      <x:c r="KHE9" s="15"/>
      <x:c r="KHF9" s="15"/>
      <x:c r="KHG9" s="15"/>
      <x:c r="KHH9" s="15"/>
      <x:c r="KHI9" s="15"/>
      <x:c r="KHJ9" s="15"/>
      <x:c r="KHK9" s="15"/>
      <x:c r="KHL9" s="15"/>
      <x:c r="KHM9" s="15"/>
      <x:c r="KHN9" s="15"/>
      <x:c r="KHO9" s="15"/>
      <x:c r="KHP9" s="15"/>
      <x:c r="KHQ9" s="15"/>
      <x:c r="KHR9" s="15"/>
      <x:c r="KHS9" s="15"/>
      <x:c r="KHT9" s="15"/>
      <x:c r="KHU9" s="15"/>
      <x:c r="KHV9" s="15"/>
      <x:c r="KHW9" s="15"/>
      <x:c r="KHX9" s="15"/>
      <x:c r="KHY9" s="15"/>
      <x:c r="KHZ9" s="15"/>
      <x:c r="KIA9" s="15"/>
      <x:c r="KIB9" s="15"/>
      <x:c r="KIC9" s="15"/>
      <x:c r="KID9" s="15"/>
      <x:c r="KIE9" s="15"/>
      <x:c r="KIF9" s="15"/>
      <x:c r="KIG9" s="15"/>
      <x:c r="KIH9" s="15"/>
      <x:c r="KII9" s="15"/>
      <x:c r="KIJ9" s="15"/>
      <x:c r="KIK9" s="15"/>
      <x:c r="KIL9" s="15"/>
      <x:c r="KIM9" s="15"/>
      <x:c r="KIN9" s="15"/>
      <x:c r="KIO9" s="15"/>
      <x:c r="KIP9" s="15"/>
      <x:c r="KIQ9" s="15"/>
      <x:c r="KIR9" s="15"/>
      <x:c r="KIS9" s="15"/>
      <x:c r="KIT9" s="15"/>
      <x:c r="KIU9" s="15"/>
      <x:c r="KIV9" s="15"/>
      <x:c r="KIW9" s="15"/>
      <x:c r="KIX9" s="15"/>
      <x:c r="KIY9" s="15"/>
      <x:c r="KIZ9" s="15"/>
      <x:c r="KJA9" s="15"/>
      <x:c r="KJB9" s="15"/>
      <x:c r="KJC9" s="15"/>
      <x:c r="KJD9" s="15"/>
      <x:c r="KJE9" s="15"/>
      <x:c r="KJF9" s="15"/>
      <x:c r="KJG9" s="15"/>
      <x:c r="KJH9" s="15"/>
      <x:c r="KJI9" s="15"/>
      <x:c r="KJJ9" s="15"/>
      <x:c r="KJK9" s="15"/>
      <x:c r="KJL9" s="15"/>
      <x:c r="KJM9" s="15"/>
      <x:c r="KJN9" s="15"/>
      <x:c r="KJO9" s="15"/>
      <x:c r="KJP9" s="15"/>
      <x:c r="KJQ9" s="15"/>
      <x:c r="KJR9" s="15"/>
      <x:c r="KJS9" s="15"/>
      <x:c r="KJT9" s="15"/>
      <x:c r="KJU9" s="15"/>
      <x:c r="KJV9" s="15"/>
      <x:c r="KJW9" s="15"/>
      <x:c r="KJX9" s="15"/>
      <x:c r="KJY9" s="15"/>
      <x:c r="KJZ9" s="15"/>
      <x:c r="KKA9" s="15"/>
      <x:c r="KKB9" s="15"/>
      <x:c r="KKC9" s="15"/>
      <x:c r="KKD9" s="15"/>
      <x:c r="KKE9" s="15"/>
      <x:c r="KKF9" s="15"/>
      <x:c r="KKG9" s="15"/>
      <x:c r="KKH9" s="15"/>
      <x:c r="KKI9" s="15"/>
      <x:c r="KKJ9" s="15"/>
      <x:c r="KKK9" s="15"/>
      <x:c r="KKL9" s="15"/>
      <x:c r="KKM9" s="15"/>
      <x:c r="KKN9" s="15"/>
      <x:c r="KKO9" s="15"/>
      <x:c r="KKP9" s="15"/>
      <x:c r="KKQ9" s="15"/>
      <x:c r="KKR9" s="15"/>
      <x:c r="KKS9" s="15"/>
      <x:c r="KKT9" s="15"/>
      <x:c r="KKU9" s="15"/>
      <x:c r="KKV9" s="15"/>
      <x:c r="KKW9" s="15"/>
      <x:c r="KKX9" s="15"/>
      <x:c r="KKY9" s="15"/>
      <x:c r="KKZ9" s="15"/>
      <x:c r="KLA9" s="15"/>
      <x:c r="KLB9" s="15"/>
      <x:c r="KLC9" s="15"/>
      <x:c r="KLD9" s="15"/>
      <x:c r="KLE9" s="15"/>
      <x:c r="KLF9" s="15"/>
      <x:c r="KLG9" s="15"/>
      <x:c r="KLH9" s="15"/>
      <x:c r="KLI9" s="15"/>
      <x:c r="KLJ9" s="15"/>
      <x:c r="KLK9" s="15"/>
      <x:c r="KLL9" s="15"/>
      <x:c r="KLM9" s="15"/>
      <x:c r="KLN9" s="15"/>
      <x:c r="KLO9" s="15"/>
      <x:c r="KLP9" s="15"/>
      <x:c r="KLQ9" s="15"/>
      <x:c r="KLR9" s="15"/>
      <x:c r="KLS9" s="15"/>
      <x:c r="KLT9" s="15"/>
      <x:c r="KLU9" s="15"/>
      <x:c r="KLV9" s="15"/>
      <x:c r="KLW9" s="15"/>
      <x:c r="KLX9" s="15"/>
      <x:c r="KLY9" s="15"/>
      <x:c r="KLZ9" s="15"/>
      <x:c r="KMA9" s="15"/>
      <x:c r="KMB9" s="15"/>
      <x:c r="KMC9" s="15"/>
      <x:c r="KMD9" s="15"/>
      <x:c r="KME9" s="15"/>
      <x:c r="KMF9" s="15"/>
      <x:c r="KMG9" s="15"/>
      <x:c r="KMH9" s="15"/>
      <x:c r="KMI9" s="15"/>
      <x:c r="KMJ9" s="15"/>
      <x:c r="KMK9" s="15"/>
      <x:c r="KML9" s="15"/>
      <x:c r="KMM9" s="15"/>
      <x:c r="KMN9" s="15"/>
      <x:c r="KMO9" s="15"/>
      <x:c r="KMP9" s="15"/>
      <x:c r="KMQ9" s="15"/>
      <x:c r="KMR9" s="15"/>
      <x:c r="KMS9" s="15"/>
      <x:c r="KMT9" s="15"/>
      <x:c r="KMU9" s="15"/>
      <x:c r="KMV9" s="15"/>
      <x:c r="KMW9" s="15"/>
      <x:c r="KMX9" s="15"/>
      <x:c r="KMY9" s="15"/>
      <x:c r="KMZ9" s="15"/>
      <x:c r="KNA9" s="15"/>
      <x:c r="KNB9" s="15"/>
      <x:c r="KNC9" s="15"/>
      <x:c r="KND9" s="15"/>
      <x:c r="KNE9" s="15"/>
      <x:c r="KNF9" s="15"/>
      <x:c r="KNG9" s="15"/>
      <x:c r="KNH9" s="15"/>
      <x:c r="KNI9" s="15"/>
      <x:c r="KNJ9" s="15"/>
      <x:c r="KNK9" s="15"/>
      <x:c r="KNL9" s="15"/>
      <x:c r="KNM9" s="15"/>
      <x:c r="KNN9" s="15"/>
      <x:c r="KNO9" s="15"/>
      <x:c r="KNP9" s="15"/>
      <x:c r="KNQ9" s="15"/>
      <x:c r="KNR9" s="15"/>
      <x:c r="KNS9" s="15"/>
      <x:c r="KNT9" s="15"/>
      <x:c r="KNU9" s="15"/>
      <x:c r="KNV9" s="15"/>
      <x:c r="KNW9" s="15"/>
      <x:c r="KNX9" s="15"/>
      <x:c r="KNY9" s="15"/>
      <x:c r="KNZ9" s="15"/>
      <x:c r="KOA9" s="15"/>
      <x:c r="KOB9" s="15"/>
      <x:c r="KOC9" s="15"/>
      <x:c r="KOD9" s="15"/>
      <x:c r="KOE9" s="15"/>
      <x:c r="KOF9" s="15"/>
      <x:c r="KOG9" s="15"/>
      <x:c r="KOH9" s="15"/>
      <x:c r="KOI9" s="15"/>
      <x:c r="KOJ9" s="15"/>
      <x:c r="KOK9" s="15"/>
      <x:c r="KOL9" s="15"/>
      <x:c r="KOM9" s="15"/>
      <x:c r="KON9" s="15"/>
      <x:c r="KOO9" s="15"/>
      <x:c r="KOP9" s="15"/>
      <x:c r="KOQ9" s="15"/>
      <x:c r="KOR9" s="15"/>
      <x:c r="KOS9" s="15"/>
      <x:c r="KOT9" s="15"/>
      <x:c r="KOU9" s="15"/>
      <x:c r="KOV9" s="15"/>
      <x:c r="KOW9" s="15"/>
      <x:c r="KOX9" s="15"/>
      <x:c r="KOY9" s="15"/>
      <x:c r="KOZ9" s="15"/>
      <x:c r="KPA9" s="15"/>
      <x:c r="KPB9" s="15"/>
      <x:c r="KPC9" s="15"/>
      <x:c r="KPD9" s="15"/>
      <x:c r="KPE9" s="15"/>
      <x:c r="KPF9" s="15"/>
      <x:c r="KPG9" s="15"/>
      <x:c r="KPH9" s="15"/>
      <x:c r="KPI9" s="15"/>
      <x:c r="KPJ9" s="15"/>
      <x:c r="KPK9" s="15"/>
      <x:c r="KPL9" s="15"/>
      <x:c r="KPM9" s="15"/>
      <x:c r="KPN9" s="15"/>
      <x:c r="KPO9" s="15"/>
      <x:c r="KPP9" s="15"/>
      <x:c r="KPQ9" s="15"/>
      <x:c r="KPR9" s="15"/>
      <x:c r="KPS9" s="15"/>
      <x:c r="KPT9" s="15"/>
      <x:c r="KPU9" s="15"/>
      <x:c r="KPV9" s="15"/>
      <x:c r="KPW9" s="15"/>
      <x:c r="KPX9" s="15"/>
      <x:c r="KPY9" s="15"/>
      <x:c r="KPZ9" s="15"/>
      <x:c r="KQA9" s="15"/>
      <x:c r="KQB9" s="15"/>
      <x:c r="KQC9" s="15"/>
      <x:c r="KQD9" s="15"/>
      <x:c r="KQE9" s="15"/>
      <x:c r="KQF9" s="15"/>
      <x:c r="KQG9" s="15"/>
      <x:c r="KQH9" s="15"/>
      <x:c r="KQI9" s="15"/>
      <x:c r="KQJ9" s="15"/>
      <x:c r="KQK9" s="15"/>
      <x:c r="KQL9" s="15"/>
      <x:c r="KQM9" s="15"/>
      <x:c r="KQN9" s="15"/>
      <x:c r="KQO9" s="15"/>
      <x:c r="KQP9" s="15"/>
      <x:c r="KQQ9" s="15"/>
      <x:c r="KQR9" s="15"/>
      <x:c r="KQS9" s="15"/>
      <x:c r="KQT9" s="15"/>
      <x:c r="KQU9" s="15"/>
      <x:c r="KQV9" s="15"/>
      <x:c r="KQW9" s="15"/>
      <x:c r="KQX9" s="15"/>
      <x:c r="KQY9" s="15"/>
      <x:c r="KQZ9" s="15"/>
      <x:c r="KRA9" s="15"/>
      <x:c r="KRB9" s="15"/>
      <x:c r="KRC9" s="15"/>
      <x:c r="KRD9" s="15"/>
      <x:c r="KRE9" s="15"/>
      <x:c r="KRF9" s="15"/>
      <x:c r="KRG9" s="15"/>
      <x:c r="KRH9" s="15"/>
      <x:c r="KRI9" s="15"/>
      <x:c r="KRJ9" s="15"/>
      <x:c r="KRK9" s="15"/>
      <x:c r="KRL9" s="15"/>
      <x:c r="KRM9" s="15"/>
      <x:c r="KRN9" s="15"/>
      <x:c r="KRO9" s="15"/>
      <x:c r="KRP9" s="15"/>
      <x:c r="KRQ9" s="15"/>
      <x:c r="KRR9" s="15"/>
      <x:c r="KRS9" s="15"/>
      <x:c r="KRT9" s="15"/>
      <x:c r="KRU9" s="15"/>
      <x:c r="KRV9" s="15"/>
      <x:c r="KRW9" s="15"/>
      <x:c r="KRX9" s="15"/>
      <x:c r="KRY9" s="15"/>
      <x:c r="KRZ9" s="15"/>
      <x:c r="KSA9" s="15"/>
      <x:c r="KSB9" s="15"/>
      <x:c r="KSC9" s="15"/>
      <x:c r="KSD9" s="15"/>
      <x:c r="KSE9" s="15"/>
      <x:c r="KSF9" s="15"/>
      <x:c r="KSG9" s="15"/>
      <x:c r="KSH9" s="15"/>
      <x:c r="KSI9" s="15"/>
      <x:c r="KSJ9" s="15"/>
      <x:c r="KSK9" s="15"/>
      <x:c r="KSL9" s="15"/>
      <x:c r="KSM9" s="15"/>
      <x:c r="KSN9" s="15"/>
      <x:c r="KSO9" s="15"/>
      <x:c r="KSP9" s="15"/>
      <x:c r="KSQ9" s="15"/>
      <x:c r="KSR9" s="15"/>
      <x:c r="KSS9" s="15"/>
      <x:c r="KST9" s="15"/>
      <x:c r="KSU9" s="15"/>
      <x:c r="KSV9" s="15"/>
      <x:c r="KSW9" s="15"/>
      <x:c r="KSX9" s="15"/>
      <x:c r="KSY9" s="15"/>
      <x:c r="KSZ9" s="15"/>
      <x:c r="KTA9" s="15"/>
      <x:c r="KTB9" s="15"/>
      <x:c r="KTC9" s="15"/>
      <x:c r="KTD9" s="15"/>
      <x:c r="KTE9" s="15"/>
      <x:c r="KTF9" s="15"/>
      <x:c r="KTG9" s="15"/>
      <x:c r="KTH9" s="15"/>
      <x:c r="KTI9" s="15"/>
      <x:c r="KTJ9" s="15"/>
      <x:c r="KTK9" s="15"/>
      <x:c r="KTL9" s="15"/>
      <x:c r="KTM9" s="15"/>
      <x:c r="KTN9" s="15"/>
      <x:c r="KTO9" s="15"/>
      <x:c r="KTP9" s="15"/>
      <x:c r="KTQ9" s="15"/>
      <x:c r="KTR9" s="15"/>
      <x:c r="KTS9" s="15"/>
      <x:c r="KTT9" s="15"/>
      <x:c r="KTU9" s="15"/>
      <x:c r="KTV9" s="15"/>
      <x:c r="KTW9" s="15"/>
      <x:c r="KTX9" s="15"/>
      <x:c r="KTY9" s="15"/>
      <x:c r="KTZ9" s="15"/>
      <x:c r="KUA9" s="15"/>
      <x:c r="KUB9" s="15"/>
      <x:c r="KUC9" s="15"/>
      <x:c r="KUD9" s="15"/>
      <x:c r="KUE9" s="15"/>
      <x:c r="KUF9" s="15"/>
      <x:c r="KUG9" s="15"/>
      <x:c r="KUH9" s="15"/>
      <x:c r="KUI9" s="15"/>
      <x:c r="KUJ9" s="15"/>
      <x:c r="KUK9" s="15"/>
      <x:c r="KUL9" s="15"/>
      <x:c r="KUM9" s="15"/>
      <x:c r="KUN9" s="15"/>
      <x:c r="KUO9" s="15"/>
      <x:c r="KUP9" s="15"/>
      <x:c r="KUQ9" s="15"/>
      <x:c r="KUR9" s="15"/>
      <x:c r="KUS9" s="15"/>
      <x:c r="KUT9" s="15"/>
      <x:c r="KUU9" s="15"/>
      <x:c r="KUV9" s="15"/>
      <x:c r="KUW9" s="15"/>
      <x:c r="KUX9" s="15"/>
      <x:c r="KUY9" s="15"/>
      <x:c r="KUZ9" s="15"/>
      <x:c r="KVA9" s="15"/>
      <x:c r="KVB9" s="15"/>
      <x:c r="KVC9" s="15"/>
      <x:c r="KVD9" s="15"/>
      <x:c r="KVE9" s="15"/>
      <x:c r="KVF9" s="15"/>
      <x:c r="KVG9" s="15"/>
      <x:c r="KVH9" s="15"/>
      <x:c r="KVI9" s="15"/>
      <x:c r="KVJ9" s="15"/>
      <x:c r="KVK9" s="15"/>
      <x:c r="KVL9" s="15"/>
      <x:c r="KVM9" s="15"/>
      <x:c r="KVN9" s="15"/>
      <x:c r="KVO9" s="15"/>
      <x:c r="KVP9" s="15"/>
      <x:c r="KVQ9" s="15"/>
      <x:c r="KVR9" s="15"/>
      <x:c r="KVS9" s="15"/>
      <x:c r="KVT9" s="15"/>
      <x:c r="KVU9" s="15"/>
      <x:c r="KVV9" s="15"/>
      <x:c r="KVW9" s="15"/>
      <x:c r="KVX9" s="15"/>
      <x:c r="KVY9" s="15"/>
      <x:c r="KVZ9" s="15"/>
      <x:c r="KWA9" s="15"/>
      <x:c r="KWB9" s="15"/>
      <x:c r="KWC9" s="15"/>
      <x:c r="KWD9" s="15"/>
      <x:c r="KWE9" s="15"/>
      <x:c r="KWF9" s="15"/>
      <x:c r="KWG9" s="15"/>
      <x:c r="KWH9" s="15"/>
      <x:c r="KWI9" s="15"/>
      <x:c r="KWJ9" s="15"/>
      <x:c r="KWK9" s="15"/>
      <x:c r="KWL9" s="15"/>
      <x:c r="KWM9" s="15"/>
      <x:c r="KWN9" s="15"/>
      <x:c r="KWO9" s="15"/>
      <x:c r="KWP9" s="15"/>
      <x:c r="KWQ9" s="15"/>
      <x:c r="KWR9" s="15"/>
      <x:c r="KWS9" s="15"/>
      <x:c r="KWT9" s="15"/>
      <x:c r="KWU9" s="15"/>
      <x:c r="KWV9" s="15"/>
      <x:c r="KWW9" s="15"/>
      <x:c r="KWX9" s="15"/>
      <x:c r="KWY9" s="15"/>
      <x:c r="KWZ9" s="15"/>
      <x:c r="KXA9" s="15"/>
      <x:c r="KXB9" s="15"/>
      <x:c r="KXC9" s="15"/>
      <x:c r="KXD9" s="15"/>
      <x:c r="KXE9" s="15"/>
      <x:c r="KXF9" s="15"/>
      <x:c r="KXG9" s="15"/>
      <x:c r="KXH9" s="15"/>
      <x:c r="KXI9" s="15"/>
      <x:c r="KXJ9" s="15"/>
      <x:c r="KXK9" s="15"/>
      <x:c r="KXL9" s="15"/>
      <x:c r="KXM9" s="15"/>
      <x:c r="KXN9" s="15"/>
      <x:c r="KXO9" s="15"/>
      <x:c r="KXP9" s="15"/>
      <x:c r="KXQ9" s="15"/>
      <x:c r="KXR9" s="15"/>
      <x:c r="KXS9" s="15"/>
      <x:c r="KXT9" s="15"/>
      <x:c r="KXU9" s="15"/>
      <x:c r="KXV9" s="15"/>
      <x:c r="KXW9" s="15"/>
      <x:c r="KXX9" s="15"/>
      <x:c r="KXY9" s="15"/>
      <x:c r="KXZ9" s="15"/>
      <x:c r="KYA9" s="15"/>
      <x:c r="KYB9" s="15"/>
      <x:c r="KYC9" s="15"/>
      <x:c r="KYD9" s="15"/>
      <x:c r="KYE9" s="15"/>
      <x:c r="KYF9" s="15"/>
      <x:c r="KYG9" s="15"/>
      <x:c r="KYH9" s="15"/>
      <x:c r="KYI9" s="15"/>
      <x:c r="KYJ9" s="15"/>
      <x:c r="KYK9" s="15"/>
      <x:c r="KYL9" s="15"/>
      <x:c r="KYM9" s="15"/>
      <x:c r="KYN9" s="15"/>
      <x:c r="KYO9" s="15"/>
      <x:c r="KYP9" s="15"/>
      <x:c r="KYQ9" s="15"/>
      <x:c r="KYR9" s="15"/>
      <x:c r="KYS9" s="15"/>
      <x:c r="KYT9" s="15"/>
      <x:c r="KYU9" s="15"/>
      <x:c r="KYV9" s="15"/>
      <x:c r="KYW9" s="15"/>
      <x:c r="KYX9" s="15"/>
      <x:c r="KYY9" s="15"/>
      <x:c r="KYZ9" s="15"/>
      <x:c r="KZA9" s="15"/>
      <x:c r="KZB9" s="15"/>
      <x:c r="KZC9" s="15"/>
      <x:c r="KZD9" s="15"/>
      <x:c r="KZE9" s="15"/>
      <x:c r="KZF9" s="15"/>
      <x:c r="KZG9" s="15"/>
      <x:c r="KZH9" s="15"/>
      <x:c r="KZI9" s="15"/>
      <x:c r="KZJ9" s="15"/>
      <x:c r="KZK9" s="15"/>
      <x:c r="KZL9" s="15"/>
      <x:c r="KZM9" s="15"/>
      <x:c r="KZN9" s="15"/>
      <x:c r="KZO9" s="15"/>
      <x:c r="KZP9" s="15"/>
      <x:c r="KZQ9" s="15"/>
      <x:c r="KZR9" s="15"/>
      <x:c r="KZS9" s="15"/>
      <x:c r="KZT9" s="15"/>
      <x:c r="KZU9" s="15"/>
      <x:c r="KZV9" s="15"/>
      <x:c r="KZW9" s="15"/>
      <x:c r="KZX9" s="15"/>
      <x:c r="KZY9" s="15"/>
      <x:c r="KZZ9" s="15"/>
      <x:c r="LAA9" s="15"/>
      <x:c r="LAB9" s="15"/>
      <x:c r="LAC9" s="15"/>
      <x:c r="LAD9" s="15"/>
      <x:c r="LAE9" s="15"/>
      <x:c r="LAF9" s="15"/>
      <x:c r="LAG9" s="15"/>
      <x:c r="LAH9" s="15"/>
      <x:c r="LAI9" s="15"/>
      <x:c r="LAJ9" s="15"/>
      <x:c r="LAK9" s="15"/>
      <x:c r="LAL9" s="15"/>
      <x:c r="LAM9" s="15"/>
      <x:c r="LAN9" s="15"/>
      <x:c r="LAO9" s="15"/>
      <x:c r="LAP9" s="15"/>
      <x:c r="LAQ9" s="15"/>
      <x:c r="LAR9" s="15"/>
      <x:c r="LAS9" s="15"/>
      <x:c r="LAT9" s="15"/>
      <x:c r="LAU9" s="15"/>
      <x:c r="LAV9" s="15"/>
      <x:c r="LAW9" s="15"/>
      <x:c r="LAX9" s="15"/>
      <x:c r="LAY9" s="15"/>
      <x:c r="LAZ9" s="15"/>
      <x:c r="LBA9" s="15"/>
      <x:c r="LBB9" s="15"/>
      <x:c r="LBC9" s="15"/>
      <x:c r="LBD9" s="15"/>
      <x:c r="LBE9" s="15"/>
      <x:c r="LBF9" s="15"/>
      <x:c r="LBG9" s="15"/>
      <x:c r="LBH9" s="15"/>
      <x:c r="LBI9" s="15"/>
      <x:c r="LBJ9" s="15"/>
      <x:c r="LBK9" s="15"/>
      <x:c r="LBL9" s="15"/>
      <x:c r="LBM9" s="15"/>
      <x:c r="LBN9" s="15"/>
      <x:c r="LBO9" s="15"/>
      <x:c r="LBP9" s="15"/>
      <x:c r="LBQ9" s="15"/>
      <x:c r="LBR9" s="15"/>
      <x:c r="LBS9" s="15"/>
      <x:c r="LBT9" s="15"/>
      <x:c r="LBU9" s="15"/>
      <x:c r="LBV9" s="15"/>
      <x:c r="LBW9" s="15"/>
      <x:c r="LBX9" s="15"/>
      <x:c r="LBY9" s="15"/>
      <x:c r="LBZ9" s="15"/>
      <x:c r="LCA9" s="15"/>
      <x:c r="LCB9" s="15"/>
      <x:c r="LCC9" s="15"/>
      <x:c r="LCD9" s="15"/>
      <x:c r="LCE9" s="15"/>
      <x:c r="LCF9" s="15"/>
      <x:c r="LCG9" s="15"/>
      <x:c r="LCH9" s="15"/>
      <x:c r="LCI9" s="15"/>
      <x:c r="LCJ9" s="15"/>
      <x:c r="LCK9" s="15"/>
      <x:c r="LCL9" s="15"/>
      <x:c r="LCM9" s="15"/>
      <x:c r="LCN9" s="15"/>
      <x:c r="LCO9" s="15"/>
      <x:c r="LCP9" s="15"/>
      <x:c r="LCQ9" s="15"/>
      <x:c r="LCR9" s="15"/>
      <x:c r="LCS9" s="15"/>
      <x:c r="LCT9" s="15"/>
      <x:c r="LCU9" s="15"/>
      <x:c r="LCV9" s="15"/>
      <x:c r="LCW9" s="15"/>
      <x:c r="LCX9" s="15"/>
      <x:c r="LCY9" s="15"/>
      <x:c r="LCZ9" s="15"/>
      <x:c r="LDA9" s="15"/>
      <x:c r="LDB9" s="15"/>
      <x:c r="LDC9" s="15"/>
      <x:c r="LDD9" s="15"/>
      <x:c r="LDE9" s="15"/>
      <x:c r="LDF9" s="15"/>
      <x:c r="LDG9" s="15"/>
      <x:c r="LDH9" s="15"/>
      <x:c r="LDI9" s="15"/>
      <x:c r="LDJ9" s="15"/>
      <x:c r="LDK9" s="15"/>
      <x:c r="LDL9" s="15"/>
      <x:c r="LDM9" s="15"/>
      <x:c r="LDN9" s="15"/>
      <x:c r="LDO9" s="15"/>
      <x:c r="LDP9" s="15"/>
      <x:c r="LDQ9" s="15"/>
      <x:c r="LDR9" s="15"/>
      <x:c r="LDS9" s="15"/>
      <x:c r="LDT9" s="15"/>
      <x:c r="LDU9" s="15"/>
      <x:c r="LDV9" s="15"/>
      <x:c r="LDW9" s="15"/>
      <x:c r="LDX9" s="15"/>
      <x:c r="LDY9" s="15"/>
      <x:c r="LDZ9" s="15"/>
      <x:c r="LEA9" s="15"/>
      <x:c r="LEB9" s="15"/>
      <x:c r="LEC9" s="15"/>
      <x:c r="LED9" s="15"/>
      <x:c r="LEE9" s="15"/>
      <x:c r="LEF9" s="15"/>
      <x:c r="LEG9" s="15"/>
      <x:c r="LEH9" s="15"/>
      <x:c r="LEI9" s="15"/>
      <x:c r="LEJ9" s="15"/>
      <x:c r="LEK9" s="15"/>
      <x:c r="LEL9" s="15"/>
      <x:c r="LEM9" s="15"/>
      <x:c r="LEN9" s="15"/>
      <x:c r="LEO9" s="15"/>
      <x:c r="LEP9" s="15"/>
      <x:c r="LEQ9" s="15"/>
      <x:c r="LER9" s="15"/>
      <x:c r="LES9" s="15"/>
      <x:c r="LET9" s="15"/>
      <x:c r="LEU9" s="15"/>
      <x:c r="LEV9" s="15"/>
      <x:c r="LEW9" s="15"/>
      <x:c r="LEX9" s="15"/>
      <x:c r="LEY9" s="15"/>
      <x:c r="LEZ9" s="15"/>
      <x:c r="LFA9" s="15"/>
      <x:c r="LFB9" s="15"/>
      <x:c r="LFC9" s="15"/>
      <x:c r="LFD9" s="15"/>
      <x:c r="LFE9" s="15"/>
      <x:c r="LFF9" s="15"/>
      <x:c r="LFG9" s="15"/>
      <x:c r="LFH9" s="15"/>
      <x:c r="LFI9" s="15"/>
      <x:c r="LFJ9" s="15"/>
      <x:c r="LFK9" s="15"/>
      <x:c r="LFL9" s="15"/>
      <x:c r="LFM9" s="15"/>
      <x:c r="LFN9" s="15"/>
      <x:c r="LFO9" s="15"/>
      <x:c r="LFP9" s="15"/>
      <x:c r="LFQ9" s="15"/>
      <x:c r="LFR9" s="15"/>
      <x:c r="LFS9" s="15"/>
      <x:c r="LFT9" s="15"/>
      <x:c r="LFU9" s="15"/>
      <x:c r="LFV9" s="15"/>
      <x:c r="LFW9" s="15"/>
      <x:c r="LFX9" s="15"/>
      <x:c r="LFY9" s="15"/>
      <x:c r="LFZ9" s="15"/>
      <x:c r="LGA9" s="15"/>
      <x:c r="LGB9" s="15"/>
      <x:c r="LGC9" s="15"/>
      <x:c r="LGD9" s="15"/>
      <x:c r="LGE9" s="15"/>
      <x:c r="LGF9" s="15"/>
      <x:c r="LGG9" s="15"/>
      <x:c r="LGH9" s="15"/>
      <x:c r="LGI9" s="15"/>
      <x:c r="LGJ9" s="15"/>
      <x:c r="LGK9" s="15"/>
      <x:c r="LGL9" s="15"/>
      <x:c r="LGM9" s="15"/>
      <x:c r="LGN9" s="15"/>
      <x:c r="LGO9" s="15"/>
      <x:c r="LGP9" s="15"/>
      <x:c r="LGQ9" s="15"/>
      <x:c r="LGR9" s="15"/>
      <x:c r="LGS9" s="15"/>
      <x:c r="LGT9" s="15"/>
      <x:c r="LGU9" s="15"/>
      <x:c r="LGV9" s="15"/>
      <x:c r="LGW9" s="15"/>
      <x:c r="LGX9" s="15"/>
      <x:c r="LGY9" s="15"/>
      <x:c r="LGZ9" s="15"/>
      <x:c r="LHA9" s="15"/>
      <x:c r="LHB9" s="15"/>
      <x:c r="LHC9" s="15"/>
      <x:c r="LHD9" s="15"/>
      <x:c r="LHE9" s="15"/>
      <x:c r="LHF9" s="15"/>
      <x:c r="LHG9" s="15"/>
      <x:c r="LHH9" s="15"/>
      <x:c r="LHI9" s="15"/>
      <x:c r="LHJ9" s="15"/>
      <x:c r="LHK9" s="15"/>
      <x:c r="LHL9" s="15"/>
      <x:c r="LHM9" s="15"/>
      <x:c r="LHN9" s="15"/>
      <x:c r="LHO9" s="15"/>
      <x:c r="LHP9" s="15"/>
      <x:c r="LHQ9" s="15"/>
      <x:c r="LHR9" s="15"/>
      <x:c r="LHS9" s="15"/>
      <x:c r="LHT9" s="15"/>
      <x:c r="LHU9" s="15"/>
      <x:c r="LHV9" s="15"/>
      <x:c r="LHW9" s="15"/>
      <x:c r="LHX9" s="15"/>
      <x:c r="LHY9" s="15"/>
      <x:c r="LHZ9" s="15"/>
      <x:c r="LIA9" s="15"/>
      <x:c r="LIB9" s="15"/>
      <x:c r="LIC9" s="15"/>
      <x:c r="LID9" s="15"/>
      <x:c r="LIE9" s="15"/>
      <x:c r="LIF9" s="15"/>
      <x:c r="LIG9" s="15"/>
      <x:c r="LIH9" s="15"/>
      <x:c r="LII9" s="15"/>
      <x:c r="LIJ9" s="15"/>
      <x:c r="LIK9" s="15"/>
      <x:c r="LIL9" s="15"/>
      <x:c r="LIM9" s="15"/>
      <x:c r="LIN9" s="15"/>
      <x:c r="LIO9" s="15"/>
      <x:c r="LIP9" s="15"/>
      <x:c r="LIQ9" s="15"/>
      <x:c r="LIR9" s="15"/>
      <x:c r="LIS9" s="15"/>
      <x:c r="LIT9" s="15"/>
      <x:c r="LIU9" s="15"/>
      <x:c r="LIV9" s="15"/>
      <x:c r="LIW9" s="15"/>
      <x:c r="LIX9" s="15"/>
      <x:c r="LIY9" s="15"/>
      <x:c r="LIZ9" s="15"/>
      <x:c r="LJA9" s="15"/>
      <x:c r="LJB9" s="15"/>
      <x:c r="LJC9" s="15"/>
      <x:c r="LJD9" s="15"/>
      <x:c r="LJE9" s="15"/>
      <x:c r="LJF9" s="15"/>
      <x:c r="LJG9" s="15"/>
      <x:c r="LJH9" s="15"/>
      <x:c r="LJI9" s="15"/>
      <x:c r="LJJ9" s="15"/>
      <x:c r="LJK9" s="15"/>
      <x:c r="LJL9" s="15"/>
      <x:c r="LJM9" s="15"/>
      <x:c r="LJN9" s="15"/>
      <x:c r="LJO9" s="15"/>
      <x:c r="LJP9" s="15"/>
      <x:c r="LJQ9" s="15"/>
      <x:c r="LJR9" s="15"/>
      <x:c r="LJS9" s="15"/>
      <x:c r="LJT9" s="15"/>
      <x:c r="LJU9" s="15"/>
      <x:c r="LJV9" s="15"/>
      <x:c r="LJW9" s="15"/>
      <x:c r="LJX9" s="15"/>
      <x:c r="LJY9" s="15"/>
      <x:c r="LJZ9" s="15"/>
      <x:c r="LKA9" s="15"/>
      <x:c r="LKB9" s="15"/>
      <x:c r="LKC9" s="15"/>
      <x:c r="LKD9" s="15"/>
      <x:c r="LKE9" s="15"/>
      <x:c r="LKF9" s="15"/>
      <x:c r="LKG9" s="15"/>
      <x:c r="LKH9" s="15"/>
      <x:c r="LKI9" s="15"/>
      <x:c r="LKJ9" s="15"/>
      <x:c r="LKK9" s="15"/>
      <x:c r="LKL9" s="15"/>
      <x:c r="LKM9" s="15"/>
      <x:c r="LKN9" s="15"/>
      <x:c r="LKO9" s="15"/>
      <x:c r="LKP9" s="15"/>
      <x:c r="LKQ9" s="15"/>
      <x:c r="LKR9" s="15"/>
      <x:c r="LKS9" s="15"/>
      <x:c r="LKT9" s="15"/>
      <x:c r="LKU9" s="15"/>
      <x:c r="LKV9" s="15"/>
      <x:c r="LKW9" s="15"/>
      <x:c r="LKX9" s="15"/>
      <x:c r="LKY9" s="15"/>
      <x:c r="LKZ9" s="15"/>
      <x:c r="LLA9" s="15"/>
      <x:c r="LLB9" s="15"/>
      <x:c r="LLC9" s="15"/>
      <x:c r="LLD9" s="15"/>
      <x:c r="LLE9" s="15"/>
      <x:c r="LLF9" s="15"/>
      <x:c r="LLG9" s="15"/>
      <x:c r="LLH9" s="15"/>
      <x:c r="LLI9" s="15"/>
      <x:c r="LLJ9" s="15"/>
      <x:c r="LLK9" s="15"/>
      <x:c r="LLL9" s="15"/>
      <x:c r="LLM9" s="15"/>
      <x:c r="LLN9" s="15"/>
      <x:c r="LLO9" s="15"/>
      <x:c r="LLP9" s="15"/>
      <x:c r="LLQ9" s="15"/>
      <x:c r="LLR9" s="15"/>
      <x:c r="LLS9" s="15"/>
      <x:c r="LLT9" s="15"/>
      <x:c r="LLU9" s="15"/>
      <x:c r="LLV9" s="15"/>
      <x:c r="LLW9" s="15"/>
      <x:c r="LLX9" s="15"/>
      <x:c r="LLY9" s="15"/>
      <x:c r="LLZ9" s="15"/>
      <x:c r="LMA9" s="15"/>
      <x:c r="LMB9" s="15"/>
      <x:c r="LMC9" s="15"/>
      <x:c r="LMD9" s="15"/>
      <x:c r="LME9" s="15"/>
      <x:c r="LMF9" s="15"/>
      <x:c r="LMG9" s="15"/>
      <x:c r="LMH9" s="15"/>
      <x:c r="LMI9" s="15"/>
      <x:c r="LMJ9" s="15"/>
      <x:c r="LMK9" s="15"/>
      <x:c r="LML9" s="15"/>
      <x:c r="LMM9" s="15"/>
      <x:c r="LMN9" s="15"/>
      <x:c r="LMO9" s="15"/>
      <x:c r="LMP9" s="15"/>
      <x:c r="LMQ9" s="15"/>
      <x:c r="LMR9" s="15"/>
      <x:c r="LMS9" s="15"/>
      <x:c r="LMT9" s="15"/>
      <x:c r="LMU9" s="15"/>
      <x:c r="LMV9" s="15"/>
      <x:c r="LMW9" s="15"/>
      <x:c r="LMX9" s="15"/>
      <x:c r="LMY9" s="15"/>
      <x:c r="LMZ9" s="15"/>
      <x:c r="LNA9" s="15"/>
      <x:c r="LNB9" s="15"/>
      <x:c r="LNC9" s="15"/>
      <x:c r="LND9" s="15"/>
      <x:c r="LNE9" s="15"/>
      <x:c r="LNF9" s="15"/>
      <x:c r="LNG9" s="15"/>
      <x:c r="LNH9" s="15"/>
      <x:c r="LNI9" s="15"/>
      <x:c r="LNJ9" s="15"/>
      <x:c r="LNK9" s="15"/>
      <x:c r="LNL9" s="15"/>
      <x:c r="LNM9" s="15"/>
      <x:c r="LNN9" s="15"/>
      <x:c r="LNO9" s="15"/>
      <x:c r="LNP9" s="15"/>
      <x:c r="LNQ9" s="15"/>
      <x:c r="LNR9" s="15"/>
      <x:c r="LNS9" s="15"/>
      <x:c r="LNT9" s="15"/>
      <x:c r="LNU9" s="15"/>
      <x:c r="LNV9" s="15"/>
      <x:c r="LNW9" s="15"/>
      <x:c r="LNX9" s="15"/>
      <x:c r="LNY9" s="15"/>
      <x:c r="LNZ9" s="15"/>
      <x:c r="LOA9" s="15"/>
      <x:c r="LOB9" s="15"/>
      <x:c r="LOC9" s="15"/>
      <x:c r="LOD9" s="15"/>
      <x:c r="LOE9" s="15"/>
      <x:c r="LOF9" s="15"/>
      <x:c r="LOG9" s="15"/>
      <x:c r="LOH9" s="15"/>
      <x:c r="LOI9" s="15"/>
      <x:c r="LOJ9" s="15"/>
      <x:c r="LOK9" s="15"/>
      <x:c r="LOL9" s="15"/>
      <x:c r="LOM9" s="15"/>
      <x:c r="LON9" s="15"/>
      <x:c r="LOO9" s="15"/>
      <x:c r="LOP9" s="15"/>
      <x:c r="LOQ9" s="15"/>
      <x:c r="LOR9" s="15"/>
      <x:c r="LOS9" s="15"/>
      <x:c r="LOT9" s="15"/>
      <x:c r="LOU9" s="15"/>
      <x:c r="LOV9" s="15"/>
      <x:c r="LOW9" s="15"/>
      <x:c r="LOX9" s="15"/>
      <x:c r="LOY9" s="15"/>
      <x:c r="LOZ9" s="15"/>
      <x:c r="LPA9" s="15"/>
      <x:c r="LPB9" s="15"/>
      <x:c r="LPC9" s="15"/>
      <x:c r="LPD9" s="15"/>
      <x:c r="LPE9" s="15"/>
      <x:c r="LPF9" s="15"/>
      <x:c r="LPG9" s="15"/>
      <x:c r="LPH9" s="15"/>
      <x:c r="LPI9" s="15"/>
      <x:c r="LPJ9" s="15"/>
      <x:c r="LPK9" s="15"/>
      <x:c r="LPL9" s="15"/>
      <x:c r="LPM9" s="15"/>
      <x:c r="LPN9" s="15"/>
      <x:c r="LPO9" s="15"/>
      <x:c r="LPP9" s="15"/>
      <x:c r="LPQ9" s="15"/>
      <x:c r="LPR9" s="15"/>
      <x:c r="LPS9" s="15"/>
      <x:c r="LPT9" s="15"/>
      <x:c r="LPU9" s="15"/>
      <x:c r="LPV9" s="15"/>
      <x:c r="LPW9" s="15"/>
      <x:c r="LPX9" s="15"/>
      <x:c r="LPY9" s="15"/>
      <x:c r="LPZ9" s="15"/>
      <x:c r="LQA9" s="15"/>
      <x:c r="LQB9" s="15"/>
      <x:c r="LQC9" s="15"/>
      <x:c r="LQD9" s="15"/>
      <x:c r="LQE9" s="15"/>
      <x:c r="LQF9" s="15"/>
      <x:c r="LQG9" s="15"/>
      <x:c r="LQH9" s="15"/>
      <x:c r="LQI9" s="15"/>
      <x:c r="LQJ9" s="15"/>
      <x:c r="LQK9" s="15"/>
      <x:c r="LQL9" s="15"/>
      <x:c r="LQM9" s="15"/>
      <x:c r="LQN9" s="15"/>
      <x:c r="LQO9" s="15"/>
      <x:c r="LQP9" s="15"/>
      <x:c r="LQQ9" s="15"/>
      <x:c r="LQR9" s="15"/>
      <x:c r="LQS9" s="15"/>
      <x:c r="LQT9" s="15"/>
      <x:c r="LQU9" s="15"/>
      <x:c r="LQV9" s="15"/>
      <x:c r="LQW9" s="15"/>
      <x:c r="LQX9" s="15"/>
      <x:c r="LQY9" s="15"/>
      <x:c r="LQZ9" s="15"/>
      <x:c r="LRA9" s="15"/>
      <x:c r="LRB9" s="15"/>
      <x:c r="LRC9" s="15"/>
      <x:c r="LRD9" s="15"/>
      <x:c r="LRE9" s="15"/>
      <x:c r="LRF9" s="15"/>
      <x:c r="LRG9" s="15"/>
      <x:c r="LRH9" s="15"/>
      <x:c r="LRI9" s="15"/>
      <x:c r="LRJ9" s="15"/>
      <x:c r="LRK9" s="15"/>
      <x:c r="LRL9" s="15"/>
      <x:c r="LRM9" s="15"/>
      <x:c r="LRN9" s="15"/>
      <x:c r="LRO9" s="15"/>
      <x:c r="LRP9" s="15"/>
      <x:c r="LRQ9" s="15"/>
      <x:c r="LRR9" s="15"/>
      <x:c r="LRS9" s="15"/>
      <x:c r="LRT9" s="15"/>
      <x:c r="LRU9" s="15"/>
      <x:c r="LRV9" s="15"/>
      <x:c r="LRW9" s="15"/>
      <x:c r="LRX9" s="15"/>
      <x:c r="LRY9" s="15"/>
      <x:c r="LRZ9" s="15"/>
      <x:c r="LSA9" s="15"/>
      <x:c r="LSB9" s="15"/>
      <x:c r="LSC9" s="15"/>
      <x:c r="LSD9" s="15"/>
      <x:c r="LSE9" s="15"/>
      <x:c r="LSF9" s="15"/>
      <x:c r="LSG9" s="15"/>
      <x:c r="LSH9" s="15"/>
      <x:c r="LSI9" s="15"/>
      <x:c r="LSJ9" s="15"/>
      <x:c r="LSK9" s="15"/>
      <x:c r="LSL9" s="15"/>
      <x:c r="LSM9" s="15"/>
      <x:c r="LSN9" s="15"/>
      <x:c r="LSO9" s="15"/>
      <x:c r="LSP9" s="15"/>
      <x:c r="LSQ9" s="15"/>
      <x:c r="LSR9" s="15"/>
      <x:c r="LSS9" s="15"/>
      <x:c r="LST9" s="15"/>
      <x:c r="LSU9" s="15"/>
      <x:c r="LSV9" s="15"/>
      <x:c r="LSW9" s="15"/>
      <x:c r="LSX9" s="15"/>
      <x:c r="LSY9" s="15"/>
      <x:c r="LSZ9" s="15"/>
      <x:c r="LTA9" s="15"/>
      <x:c r="LTB9" s="15"/>
      <x:c r="LTC9" s="15"/>
      <x:c r="LTD9" s="15"/>
      <x:c r="LTE9" s="15"/>
      <x:c r="LTF9" s="15"/>
      <x:c r="LTG9" s="15"/>
      <x:c r="LTH9" s="15"/>
      <x:c r="LTI9" s="15"/>
      <x:c r="LTJ9" s="15"/>
      <x:c r="LTK9" s="15"/>
      <x:c r="LTL9" s="15"/>
      <x:c r="LTM9" s="15"/>
      <x:c r="LTN9" s="15"/>
      <x:c r="LTO9" s="15"/>
      <x:c r="LTP9" s="15"/>
      <x:c r="LTQ9" s="15"/>
      <x:c r="LTR9" s="15"/>
      <x:c r="LTS9" s="15"/>
      <x:c r="LTT9" s="15"/>
      <x:c r="LTU9" s="15"/>
      <x:c r="LTV9" s="15"/>
      <x:c r="LTW9" s="15"/>
      <x:c r="LTX9" s="15"/>
      <x:c r="LTY9" s="15"/>
      <x:c r="LTZ9" s="15"/>
      <x:c r="LUA9" s="15"/>
      <x:c r="LUB9" s="15"/>
      <x:c r="LUC9" s="15"/>
      <x:c r="LUD9" s="15"/>
      <x:c r="LUE9" s="15"/>
      <x:c r="LUF9" s="15"/>
      <x:c r="LUG9" s="15"/>
      <x:c r="LUH9" s="15"/>
      <x:c r="LUI9" s="15"/>
      <x:c r="LUJ9" s="15"/>
      <x:c r="LUK9" s="15"/>
      <x:c r="LUL9" s="15"/>
      <x:c r="LUM9" s="15"/>
      <x:c r="LUN9" s="15"/>
      <x:c r="LUO9" s="15"/>
      <x:c r="LUP9" s="15"/>
      <x:c r="LUQ9" s="15"/>
      <x:c r="LUR9" s="15"/>
      <x:c r="LUS9" s="15"/>
      <x:c r="LUT9" s="15"/>
      <x:c r="LUU9" s="15"/>
      <x:c r="LUV9" s="15"/>
      <x:c r="LUW9" s="15"/>
      <x:c r="LUX9" s="15"/>
      <x:c r="LUY9" s="15"/>
      <x:c r="LUZ9" s="15"/>
      <x:c r="LVA9" s="15"/>
      <x:c r="LVB9" s="15"/>
      <x:c r="LVC9" s="15"/>
      <x:c r="LVD9" s="15"/>
      <x:c r="LVE9" s="15"/>
      <x:c r="LVF9" s="15"/>
      <x:c r="LVG9" s="15"/>
      <x:c r="LVH9" s="15"/>
      <x:c r="LVI9" s="15"/>
      <x:c r="LVJ9" s="15"/>
      <x:c r="LVK9" s="15"/>
      <x:c r="LVL9" s="15"/>
      <x:c r="LVM9" s="15"/>
      <x:c r="LVN9" s="15"/>
      <x:c r="LVO9" s="15"/>
      <x:c r="LVP9" s="15"/>
      <x:c r="LVQ9" s="15"/>
      <x:c r="LVR9" s="15"/>
      <x:c r="LVS9" s="15"/>
      <x:c r="LVT9" s="15"/>
      <x:c r="LVU9" s="15"/>
      <x:c r="LVV9" s="15"/>
      <x:c r="LVW9" s="15"/>
      <x:c r="LVX9" s="15"/>
      <x:c r="LVY9" s="15"/>
      <x:c r="LVZ9" s="15"/>
      <x:c r="LWA9" s="15"/>
      <x:c r="LWB9" s="15"/>
      <x:c r="LWC9" s="15"/>
      <x:c r="LWD9" s="15"/>
      <x:c r="LWE9" s="15"/>
      <x:c r="LWF9" s="15"/>
      <x:c r="LWG9" s="15"/>
      <x:c r="LWH9" s="15"/>
      <x:c r="LWI9" s="15"/>
      <x:c r="LWJ9" s="15"/>
      <x:c r="LWK9" s="15"/>
      <x:c r="LWL9" s="15"/>
      <x:c r="LWM9" s="15"/>
      <x:c r="LWN9" s="15"/>
      <x:c r="LWO9" s="15"/>
      <x:c r="LWP9" s="15"/>
      <x:c r="LWQ9" s="15"/>
      <x:c r="LWR9" s="15"/>
      <x:c r="LWS9" s="15"/>
      <x:c r="LWT9" s="15"/>
      <x:c r="LWU9" s="15"/>
      <x:c r="LWV9" s="15"/>
      <x:c r="LWW9" s="15"/>
      <x:c r="LWX9" s="15"/>
      <x:c r="LWY9" s="15"/>
      <x:c r="LWZ9" s="15"/>
      <x:c r="LXA9" s="15"/>
      <x:c r="LXB9" s="15"/>
      <x:c r="LXC9" s="15"/>
      <x:c r="LXD9" s="15"/>
      <x:c r="LXE9" s="15"/>
      <x:c r="LXF9" s="15"/>
      <x:c r="LXG9" s="15"/>
      <x:c r="LXH9" s="15"/>
      <x:c r="LXI9" s="15"/>
      <x:c r="LXJ9" s="15"/>
      <x:c r="LXK9" s="15"/>
      <x:c r="LXL9" s="15"/>
      <x:c r="LXM9" s="15"/>
      <x:c r="LXN9" s="15"/>
      <x:c r="LXO9" s="15"/>
      <x:c r="LXP9" s="15"/>
      <x:c r="LXQ9" s="15"/>
      <x:c r="LXR9" s="15"/>
      <x:c r="LXS9" s="15"/>
      <x:c r="LXT9" s="15"/>
      <x:c r="LXU9" s="15"/>
      <x:c r="LXV9" s="15"/>
      <x:c r="LXW9" s="15"/>
      <x:c r="LXX9" s="15"/>
      <x:c r="LXY9" s="15"/>
      <x:c r="LXZ9" s="15"/>
      <x:c r="LYA9" s="15"/>
      <x:c r="LYB9" s="15"/>
      <x:c r="LYC9" s="15"/>
      <x:c r="LYD9" s="15"/>
      <x:c r="LYE9" s="15"/>
      <x:c r="LYF9" s="15"/>
      <x:c r="LYG9" s="15"/>
      <x:c r="LYH9" s="15"/>
      <x:c r="LYI9" s="15"/>
      <x:c r="LYJ9" s="15"/>
      <x:c r="LYK9" s="15"/>
      <x:c r="LYL9" s="15"/>
      <x:c r="LYM9" s="15"/>
      <x:c r="LYN9" s="15"/>
      <x:c r="LYO9" s="15"/>
      <x:c r="LYP9" s="15"/>
      <x:c r="LYQ9" s="15"/>
      <x:c r="LYR9" s="15"/>
      <x:c r="LYS9" s="15"/>
      <x:c r="LYT9" s="15"/>
      <x:c r="LYU9" s="15"/>
      <x:c r="LYV9" s="15"/>
      <x:c r="LYW9" s="15"/>
      <x:c r="LYX9" s="15"/>
      <x:c r="LYY9" s="15"/>
      <x:c r="LYZ9" s="15"/>
      <x:c r="LZA9" s="15"/>
      <x:c r="LZB9" s="15"/>
      <x:c r="LZC9" s="15"/>
      <x:c r="LZD9" s="15"/>
      <x:c r="LZE9" s="15"/>
      <x:c r="LZF9" s="15"/>
      <x:c r="LZG9" s="15"/>
      <x:c r="LZH9" s="15"/>
      <x:c r="LZI9" s="15"/>
      <x:c r="LZJ9" s="15"/>
      <x:c r="LZK9" s="15"/>
      <x:c r="LZL9" s="15"/>
      <x:c r="LZM9" s="15"/>
      <x:c r="LZN9" s="15"/>
      <x:c r="LZO9" s="15"/>
      <x:c r="LZP9" s="15"/>
      <x:c r="LZQ9" s="15"/>
      <x:c r="LZR9" s="15"/>
      <x:c r="LZS9" s="15"/>
      <x:c r="LZT9" s="15"/>
      <x:c r="LZU9" s="15"/>
      <x:c r="LZV9" s="15"/>
      <x:c r="LZW9" s="15"/>
      <x:c r="LZX9" s="15"/>
      <x:c r="LZY9" s="15"/>
      <x:c r="LZZ9" s="15"/>
      <x:c r="MAA9" s="15"/>
      <x:c r="MAB9" s="15"/>
      <x:c r="MAC9" s="15"/>
      <x:c r="MAD9" s="15"/>
      <x:c r="MAE9" s="15"/>
      <x:c r="MAF9" s="15"/>
      <x:c r="MAG9" s="15"/>
      <x:c r="MAH9" s="15"/>
      <x:c r="MAI9" s="15"/>
      <x:c r="MAJ9" s="15"/>
      <x:c r="MAK9" s="15"/>
      <x:c r="MAL9" s="15"/>
      <x:c r="MAM9" s="15"/>
      <x:c r="MAN9" s="15"/>
      <x:c r="MAO9" s="15"/>
      <x:c r="MAP9" s="15"/>
      <x:c r="MAQ9" s="15"/>
      <x:c r="MAR9" s="15"/>
      <x:c r="MAS9" s="15"/>
      <x:c r="MAT9" s="15"/>
      <x:c r="MAU9" s="15"/>
      <x:c r="MAV9" s="15"/>
      <x:c r="MAW9" s="15"/>
      <x:c r="MAX9" s="15"/>
      <x:c r="MAY9" s="15"/>
      <x:c r="MAZ9" s="15"/>
      <x:c r="MBA9" s="15"/>
      <x:c r="MBB9" s="15"/>
      <x:c r="MBC9" s="15"/>
      <x:c r="MBD9" s="15"/>
      <x:c r="MBE9" s="15"/>
      <x:c r="MBF9" s="15"/>
      <x:c r="MBG9" s="15"/>
      <x:c r="MBH9" s="15"/>
      <x:c r="MBI9" s="15"/>
      <x:c r="MBJ9" s="15"/>
      <x:c r="MBK9" s="15"/>
      <x:c r="MBL9" s="15"/>
      <x:c r="MBM9" s="15"/>
      <x:c r="MBN9" s="15"/>
      <x:c r="MBO9" s="15"/>
      <x:c r="MBP9" s="15"/>
      <x:c r="MBQ9" s="15"/>
      <x:c r="MBR9" s="15"/>
      <x:c r="MBS9" s="15"/>
      <x:c r="MBT9" s="15"/>
      <x:c r="MBU9" s="15"/>
      <x:c r="MBV9" s="15"/>
      <x:c r="MBW9" s="15"/>
      <x:c r="MBX9" s="15"/>
      <x:c r="MBY9" s="15"/>
      <x:c r="MBZ9" s="15"/>
      <x:c r="MCA9" s="15"/>
      <x:c r="MCB9" s="15"/>
      <x:c r="MCC9" s="15"/>
      <x:c r="MCD9" s="15"/>
      <x:c r="MCE9" s="15"/>
      <x:c r="MCF9" s="15"/>
      <x:c r="MCG9" s="15"/>
      <x:c r="MCH9" s="15"/>
      <x:c r="MCI9" s="15"/>
      <x:c r="MCJ9" s="15"/>
      <x:c r="MCK9" s="15"/>
      <x:c r="MCL9" s="15"/>
      <x:c r="MCM9" s="15"/>
      <x:c r="MCN9" s="15"/>
      <x:c r="MCO9" s="15"/>
      <x:c r="MCP9" s="15"/>
      <x:c r="MCQ9" s="15"/>
      <x:c r="MCR9" s="15"/>
      <x:c r="MCS9" s="15"/>
      <x:c r="MCT9" s="15"/>
      <x:c r="MCU9" s="15"/>
      <x:c r="MCV9" s="15"/>
      <x:c r="MCW9" s="15"/>
      <x:c r="MCX9" s="15"/>
      <x:c r="MCY9" s="15"/>
      <x:c r="MCZ9" s="15"/>
      <x:c r="MDA9" s="15"/>
      <x:c r="MDB9" s="15"/>
      <x:c r="MDC9" s="15"/>
      <x:c r="MDD9" s="15"/>
      <x:c r="MDE9" s="15"/>
      <x:c r="MDF9" s="15"/>
      <x:c r="MDG9" s="15"/>
      <x:c r="MDH9" s="15"/>
      <x:c r="MDI9" s="15"/>
      <x:c r="MDJ9" s="15"/>
      <x:c r="MDK9" s="15"/>
      <x:c r="MDL9" s="15"/>
      <x:c r="MDM9" s="15"/>
      <x:c r="MDN9" s="15"/>
      <x:c r="MDO9" s="15"/>
      <x:c r="MDP9" s="15"/>
      <x:c r="MDQ9" s="15"/>
      <x:c r="MDR9" s="15"/>
      <x:c r="MDS9" s="15"/>
      <x:c r="MDT9" s="15"/>
      <x:c r="MDU9" s="15"/>
      <x:c r="MDV9" s="15"/>
      <x:c r="MDW9" s="15"/>
      <x:c r="MDX9" s="15"/>
      <x:c r="MDY9" s="15"/>
      <x:c r="MDZ9" s="15"/>
      <x:c r="MEA9" s="15"/>
      <x:c r="MEB9" s="15"/>
      <x:c r="MEC9" s="15"/>
      <x:c r="MED9" s="15"/>
      <x:c r="MEE9" s="15"/>
      <x:c r="MEF9" s="15"/>
      <x:c r="MEG9" s="15"/>
      <x:c r="MEH9" s="15"/>
      <x:c r="MEI9" s="15"/>
      <x:c r="MEJ9" s="15"/>
      <x:c r="MEK9" s="15"/>
      <x:c r="MEL9" s="15"/>
      <x:c r="MEM9" s="15"/>
      <x:c r="MEN9" s="15"/>
      <x:c r="MEO9" s="15"/>
      <x:c r="MEP9" s="15"/>
      <x:c r="MEQ9" s="15"/>
      <x:c r="MER9" s="15"/>
      <x:c r="MES9" s="15"/>
      <x:c r="MET9" s="15"/>
      <x:c r="MEU9" s="15"/>
      <x:c r="MEV9" s="15"/>
      <x:c r="MEW9" s="15"/>
      <x:c r="MEX9" s="15"/>
      <x:c r="MEY9" s="15"/>
      <x:c r="MEZ9" s="15"/>
      <x:c r="MFA9" s="15"/>
      <x:c r="MFB9" s="15"/>
      <x:c r="MFC9" s="15"/>
      <x:c r="MFD9" s="15"/>
      <x:c r="MFE9" s="15"/>
      <x:c r="MFF9" s="15"/>
      <x:c r="MFG9" s="15"/>
      <x:c r="MFH9" s="15"/>
      <x:c r="MFI9" s="15"/>
      <x:c r="MFJ9" s="15"/>
      <x:c r="MFK9" s="15"/>
      <x:c r="MFL9" s="15"/>
      <x:c r="MFM9" s="15"/>
      <x:c r="MFN9" s="15"/>
      <x:c r="MFO9" s="15"/>
      <x:c r="MFP9" s="15"/>
      <x:c r="MFQ9" s="15"/>
      <x:c r="MFR9" s="15"/>
      <x:c r="MFS9" s="15"/>
      <x:c r="MFT9" s="15"/>
      <x:c r="MFU9" s="15"/>
      <x:c r="MFV9" s="15"/>
      <x:c r="MFW9" s="15"/>
      <x:c r="MFX9" s="15"/>
      <x:c r="MFY9" s="15"/>
      <x:c r="MFZ9" s="15"/>
      <x:c r="MGA9" s="15"/>
      <x:c r="MGB9" s="15"/>
      <x:c r="MGC9" s="15"/>
      <x:c r="MGD9" s="15"/>
      <x:c r="MGE9" s="15"/>
      <x:c r="MGF9" s="15"/>
      <x:c r="MGG9" s="15"/>
      <x:c r="MGH9" s="15"/>
      <x:c r="MGI9" s="15"/>
      <x:c r="MGJ9" s="15"/>
      <x:c r="MGK9" s="15"/>
      <x:c r="MGL9" s="15"/>
      <x:c r="MGM9" s="15"/>
      <x:c r="MGN9" s="15"/>
      <x:c r="MGO9" s="15"/>
      <x:c r="MGP9" s="15"/>
      <x:c r="MGQ9" s="15"/>
      <x:c r="MGR9" s="15"/>
      <x:c r="MGS9" s="15"/>
      <x:c r="MGT9" s="15"/>
      <x:c r="MGU9" s="15"/>
      <x:c r="MGV9" s="15"/>
      <x:c r="MGW9" s="15"/>
      <x:c r="MGX9" s="15"/>
      <x:c r="MGY9" s="15"/>
      <x:c r="MGZ9" s="15"/>
      <x:c r="MHA9" s="15"/>
      <x:c r="MHB9" s="15"/>
      <x:c r="MHC9" s="15"/>
      <x:c r="MHD9" s="15"/>
      <x:c r="MHE9" s="15"/>
      <x:c r="MHF9" s="15"/>
      <x:c r="MHG9" s="15"/>
      <x:c r="MHH9" s="15"/>
      <x:c r="MHI9" s="15"/>
      <x:c r="MHJ9" s="15"/>
      <x:c r="MHK9" s="15"/>
      <x:c r="MHL9" s="15"/>
      <x:c r="MHM9" s="15"/>
      <x:c r="MHN9" s="15"/>
      <x:c r="MHO9" s="15"/>
      <x:c r="MHP9" s="15"/>
      <x:c r="MHQ9" s="15"/>
      <x:c r="MHR9" s="15"/>
      <x:c r="MHS9" s="15"/>
      <x:c r="MHT9" s="15"/>
      <x:c r="MHU9" s="15"/>
      <x:c r="MHV9" s="15"/>
      <x:c r="MHW9" s="15"/>
      <x:c r="MHX9" s="15"/>
      <x:c r="MHY9" s="15"/>
      <x:c r="MHZ9" s="15"/>
      <x:c r="MIA9" s="15"/>
      <x:c r="MIB9" s="15"/>
      <x:c r="MIC9" s="15"/>
      <x:c r="MID9" s="15"/>
      <x:c r="MIE9" s="15"/>
      <x:c r="MIF9" s="15"/>
      <x:c r="MIG9" s="15"/>
      <x:c r="MIH9" s="15"/>
      <x:c r="MII9" s="15"/>
      <x:c r="MIJ9" s="15"/>
      <x:c r="MIK9" s="15"/>
      <x:c r="MIL9" s="15"/>
      <x:c r="MIM9" s="15"/>
      <x:c r="MIN9" s="15"/>
      <x:c r="MIO9" s="15"/>
      <x:c r="MIP9" s="15"/>
      <x:c r="MIQ9" s="15"/>
      <x:c r="MIR9" s="15"/>
      <x:c r="MIS9" s="15"/>
      <x:c r="MIT9" s="15"/>
      <x:c r="MIU9" s="15"/>
      <x:c r="MIV9" s="15"/>
      <x:c r="MIW9" s="15"/>
      <x:c r="MIX9" s="15"/>
      <x:c r="MIY9" s="15"/>
      <x:c r="MIZ9" s="15"/>
      <x:c r="MJA9" s="15"/>
      <x:c r="MJB9" s="15"/>
      <x:c r="MJC9" s="15"/>
      <x:c r="MJD9" s="15"/>
      <x:c r="MJE9" s="15"/>
      <x:c r="MJF9" s="15"/>
      <x:c r="MJG9" s="15"/>
      <x:c r="MJH9" s="15"/>
      <x:c r="MJI9" s="15"/>
      <x:c r="MJJ9" s="15"/>
      <x:c r="MJK9" s="15"/>
      <x:c r="MJL9" s="15"/>
      <x:c r="MJM9" s="15"/>
      <x:c r="MJN9" s="15"/>
      <x:c r="MJO9" s="15"/>
      <x:c r="MJP9" s="15"/>
      <x:c r="MJQ9" s="15"/>
      <x:c r="MJR9" s="15"/>
      <x:c r="MJS9" s="15"/>
      <x:c r="MJT9" s="15"/>
      <x:c r="MJU9" s="15"/>
      <x:c r="MJV9" s="15"/>
      <x:c r="MJW9" s="15"/>
      <x:c r="MJX9" s="15"/>
      <x:c r="MJY9" s="15"/>
      <x:c r="MJZ9" s="15"/>
      <x:c r="MKA9" s="15"/>
      <x:c r="MKB9" s="15"/>
      <x:c r="MKC9" s="15"/>
      <x:c r="MKD9" s="15"/>
      <x:c r="MKE9" s="15"/>
      <x:c r="MKF9" s="15"/>
      <x:c r="MKG9" s="15"/>
      <x:c r="MKH9" s="15"/>
      <x:c r="MKI9" s="15"/>
      <x:c r="MKJ9" s="15"/>
      <x:c r="MKK9" s="15"/>
      <x:c r="MKL9" s="15"/>
      <x:c r="MKM9" s="15"/>
      <x:c r="MKN9" s="15"/>
      <x:c r="MKO9" s="15"/>
      <x:c r="MKP9" s="15"/>
      <x:c r="MKQ9" s="15"/>
      <x:c r="MKR9" s="15"/>
      <x:c r="MKS9" s="15"/>
      <x:c r="MKT9" s="15"/>
      <x:c r="MKU9" s="15"/>
      <x:c r="MKV9" s="15"/>
      <x:c r="MKW9" s="15"/>
      <x:c r="MKX9" s="15"/>
      <x:c r="MKY9" s="15"/>
      <x:c r="MKZ9" s="15"/>
      <x:c r="MLA9" s="15"/>
      <x:c r="MLB9" s="15"/>
      <x:c r="MLC9" s="15"/>
      <x:c r="MLD9" s="15"/>
      <x:c r="MLE9" s="15"/>
      <x:c r="MLF9" s="15"/>
      <x:c r="MLG9" s="15"/>
      <x:c r="MLH9" s="15"/>
      <x:c r="MLI9" s="15"/>
      <x:c r="MLJ9" s="15"/>
      <x:c r="MLK9" s="15"/>
      <x:c r="MLL9" s="15"/>
      <x:c r="MLM9" s="15"/>
      <x:c r="MLN9" s="15"/>
      <x:c r="MLO9" s="15"/>
      <x:c r="MLP9" s="15"/>
      <x:c r="MLQ9" s="15"/>
      <x:c r="MLR9" s="15"/>
      <x:c r="MLS9" s="15"/>
      <x:c r="MLT9" s="15"/>
      <x:c r="MLU9" s="15"/>
      <x:c r="MLV9" s="15"/>
      <x:c r="MLW9" s="15"/>
      <x:c r="MLX9" s="15"/>
      <x:c r="MLY9" s="15"/>
      <x:c r="MLZ9" s="15"/>
      <x:c r="MMA9" s="15"/>
      <x:c r="MMB9" s="15"/>
      <x:c r="MMC9" s="15"/>
      <x:c r="MMD9" s="15"/>
      <x:c r="MME9" s="15"/>
      <x:c r="MMF9" s="15"/>
      <x:c r="MMG9" s="15"/>
      <x:c r="MMH9" s="15"/>
      <x:c r="MMI9" s="15"/>
      <x:c r="MMJ9" s="15"/>
      <x:c r="MMK9" s="15"/>
      <x:c r="MML9" s="15"/>
      <x:c r="MMM9" s="15"/>
      <x:c r="MMN9" s="15"/>
      <x:c r="MMO9" s="15"/>
      <x:c r="MMP9" s="15"/>
      <x:c r="MMQ9" s="15"/>
      <x:c r="MMR9" s="15"/>
      <x:c r="MMS9" s="15"/>
      <x:c r="MMT9" s="15"/>
      <x:c r="MMU9" s="15"/>
      <x:c r="MMV9" s="15"/>
      <x:c r="MMW9" s="15"/>
      <x:c r="MMX9" s="15"/>
      <x:c r="MMY9" s="15"/>
      <x:c r="MMZ9" s="15"/>
      <x:c r="MNA9" s="15"/>
      <x:c r="MNB9" s="15"/>
      <x:c r="MNC9" s="15"/>
      <x:c r="MND9" s="15"/>
      <x:c r="MNE9" s="15"/>
      <x:c r="MNF9" s="15"/>
      <x:c r="MNG9" s="15"/>
      <x:c r="MNH9" s="15"/>
      <x:c r="MNI9" s="15"/>
      <x:c r="MNJ9" s="15"/>
      <x:c r="MNK9" s="15"/>
      <x:c r="MNL9" s="15"/>
      <x:c r="MNM9" s="15"/>
      <x:c r="MNN9" s="15"/>
      <x:c r="MNO9" s="15"/>
      <x:c r="MNP9" s="15"/>
      <x:c r="MNQ9" s="15"/>
      <x:c r="MNR9" s="15"/>
      <x:c r="MNS9" s="15"/>
      <x:c r="MNT9" s="15"/>
      <x:c r="MNU9" s="15"/>
      <x:c r="MNV9" s="15"/>
      <x:c r="MNW9" s="15"/>
      <x:c r="MNX9" s="15"/>
      <x:c r="MNY9" s="15"/>
      <x:c r="MNZ9" s="15"/>
      <x:c r="MOA9" s="15"/>
      <x:c r="MOB9" s="15"/>
      <x:c r="MOC9" s="15"/>
      <x:c r="MOD9" s="15"/>
      <x:c r="MOE9" s="15"/>
      <x:c r="MOF9" s="15"/>
      <x:c r="MOG9" s="15"/>
      <x:c r="MOH9" s="15"/>
      <x:c r="MOI9" s="15"/>
      <x:c r="MOJ9" s="15"/>
      <x:c r="MOK9" s="15"/>
      <x:c r="MOL9" s="15"/>
      <x:c r="MOM9" s="15"/>
      <x:c r="MON9" s="15"/>
      <x:c r="MOO9" s="15"/>
      <x:c r="MOP9" s="15"/>
      <x:c r="MOQ9" s="15"/>
      <x:c r="MOR9" s="15"/>
      <x:c r="MOS9" s="15"/>
      <x:c r="MOT9" s="15"/>
      <x:c r="MOU9" s="15"/>
      <x:c r="MOV9" s="15"/>
      <x:c r="MOW9" s="15"/>
      <x:c r="MOX9" s="15"/>
      <x:c r="MOY9" s="15"/>
      <x:c r="MOZ9" s="15"/>
      <x:c r="MPA9" s="15"/>
      <x:c r="MPB9" s="15"/>
      <x:c r="MPC9" s="15"/>
      <x:c r="MPD9" s="15"/>
      <x:c r="MPE9" s="15"/>
      <x:c r="MPF9" s="15"/>
      <x:c r="MPG9" s="15"/>
      <x:c r="MPH9" s="15"/>
      <x:c r="MPI9" s="15"/>
      <x:c r="MPJ9" s="15"/>
      <x:c r="MPK9" s="15"/>
      <x:c r="MPL9" s="15"/>
      <x:c r="MPM9" s="15"/>
      <x:c r="MPN9" s="15"/>
      <x:c r="MPO9" s="15"/>
      <x:c r="MPP9" s="15"/>
      <x:c r="MPQ9" s="15"/>
      <x:c r="MPR9" s="15"/>
      <x:c r="MPS9" s="15"/>
      <x:c r="MPT9" s="15"/>
      <x:c r="MPU9" s="15"/>
      <x:c r="MPV9" s="15"/>
      <x:c r="MPW9" s="15"/>
      <x:c r="MPX9" s="15"/>
      <x:c r="MPY9" s="15"/>
      <x:c r="MPZ9" s="15"/>
      <x:c r="MQA9" s="15"/>
      <x:c r="MQB9" s="15"/>
      <x:c r="MQC9" s="15"/>
      <x:c r="MQD9" s="15"/>
      <x:c r="MQE9" s="15"/>
      <x:c r="MQF9" s="15"/>
      <x:c r="MQG9" s="15"/>
      <x:c r="MQH9" s="15"/>
      <x:c r="MQI9" s="15"/>
      <x:c r="MQJ9" s="15"/>
      <x:c r="MQK9" s="15"/>
      <x:c r="MQL9" s="15"/>
      <x:c r="MQM9" s="15"/>
      <x:c r="MQN9" s="15"/>
      <x:c r="MQO9" s="15"/>
      <x:c r="MQP9" s="15"/>
      <x:c r="MQQ9" s="15"/>
      <x:c r="MQR9" s="15"/>
      <x:c r="MQS9" s="15"/>
      <x:c r="MQT9" s="15"/>
      <x:c r="MQU9" s="15"/>
      <x:c r="MQV9" s="15"/>
      <x:c r="MQW9" s="15"/>
      <x:c r="MQX9" s="15"/>
      <x:c r="MQY9" s="15"/>
      <x:c r="MQZ9" s="15"/>
      <x:c r="MRA9" s="15"/>
      <x:c r="MRB9" s="15"/>
      <x:c r="MRC9" s="15"/>
      <x:c r="MRD9" s="15"/>
      <x:c r="MRE9" s="15"/>
      <x:c r="MRF9" s="15"/>
      <x:c r="MRG9" s="15"/>
      <x:c r="MRH9" s="15"/>
      <x:c r="MRI9" s="15"/>
      <x:c r="MRJ9" s="15"/>
      <x:c r="MRK9" s="15"/>
      <x:c r="MRL9" s="15"/>
      <x:c r="MRM9" s="15"/>
      <x:c r="MRN9" s="15"/>
      <x:c r="MRO9" s="15"/>
      <x:c r="MRP9" s="15"/>
      <x:c r="MRQ9" s="15"/>
      <x:c r="MRR9" s="15"/>
      <x:c r="MRS9" s="15"/>
      <x:c r="MRT9" s="15"/>
      <x:c r="MRU9" s="15"/>
      <x:c r="MRV9" s="15"/>
      <x:c r="MRW9" s="15"/>
      <x:c r="MRX9" s="15"/>
      <x:c r="MRY9" s="15"/>
      <x:c r="MRZ9" s="15"/>
      <x:c r="MSA9" s="15"/>
      <x:c r="MSB9" s="15"/>
      <x:c r="MSC9" s="15"/>
      <x:c r="MSD9" s="15"/>
      <x:c r="MSE9" s="15"/>
      <x:c r="MSF9" s="15"/>
      <x:c r="MSG9" s="15"/>
      <x:c r="MSH9" s="15"/>
      <x:c r="MSI9" s="15"/>
      <x:c r="MSJ9" s="15"/>
      <x:c r="MSK9" s="15"/>
      <x:c r="MSL9" s="15"/>
      <x:c r="MSM9" s="15"/>
      <x:c r="MSN9" s="15"/>
      <x:c r="MSO9" s="15"/>
      <x:c r="MSP9" s="15"/>
      <x:c r="MSQ9" s="15"/>
      <x:c r="MSR9" s="15"/>
      <x:c r="MSS9" s="15"/>
      <x:c r="MST9" s="15"/>
      <x:c r="MSU9" s="15"/>
      <x:c r="MSV9" s="15"/>
      <x:c r="MSW9" s="15"/>
      <x:c r="MSX9" s="15"/>
      <x:c r="MSY9" s="15"/>
      <x:c r="MSZ9" s="15"/>
      <x:c r="MTA9" s="15"/>
      <x:c r="MTB9" s="15"/>
      <x:c r="MTC9" s="15"/>
      <x:c r="MTD9" s="15"/>
      <x:c r="MTE9" s="15"/>
      <x:c r="MTF9" s="15"/>
      <x:c r="MTG9" s="15"/>
      <x:c r="MTH9" s="15"/>
      <x:c r="MTI9" s="15"/>
      <x:c r="MTJ9" s="15"/>
      <x:c r="MTK9" s="15"/>
      <x:c r="MTL9" s="15"/>
      <x:c r="MTM9" s="15"/>
      <x:c r="MTN9" s="15"/>
      <x:c r="MTO9" s="15"/>
      <x:c r="MTP9" s="15"/>
      <x:c r="MTQ9" s="15"/>
      <x:c r="MTR9" s="15"/>
      <x:c r="MTS9" s="15"/>
      <x:c r="MTT9" s="15"/>
      <x:c r="MTU9" s="15"/>
      <x:c r="MTV9" s="15"/>
      <x:c r="MTW9" s="15"/>
      <x:c r="MTX9" s="15"/>
      <x:c r="MTY9" s="15"/>
      <x:c r="MTZ9" s="15"/>
      <x:c r="MUA9" s="15"/>
      <x:c r="MUB9" s="15"/>
      <x:c r="MUC9" s="15"/>
      <x:c r="MUD9" s="15"/>
      <x:c r="MUE9" s="15"/>
      <x:c r="MUF9" s="15"/>
      <x:c r="MUG9" s="15"/>
      <x:c r="MUH9" s="15"/>
      <x:c r="MUI9" s="15"/>
      <x:c r="MUJ9" s="15"/>
      <x:c r="MUK9" s="15"/>
      <x:c r="MUL9" s="15"/>
      <x:c r="MUM9" s="15"/>
      <x:c r="MUN9" s="15"/>
      <x:c r="MUO9" s="15"/>
      <x:c r="MUP9" s="15"/>
      <x:c r="MUQ9" s="15"/>
      <x:c r="MUR9" s="15"/>
      <x:c r="MUS9" s="15"/>
      <x:c r="MUT9" s="15"/>
      <x:c r="MUU9" s="15"/>
      <x:c r="MUV9" s="15"/>
      <x:c r="MUW9" s="15"/>
      <x:c r="MUX9" s="15"/>
      <x:c r="MUY9" s="15"/>
      <x:c r="MUZ9" s="15"/>
      <x:c r="MVA9" s="15"/>
      <x:c r="MVB9" s="15"/>
      <x:c r="MVC9" s="15"/>
      <x:c r="MVD9" s="15"/>
      <x:c r="MVE9" s="15"/>
      <x:c r="MVF9" s="15"/>
      <x:c r="MVG9" s="15"/>
      <x:c r="MVH9" s="15"/>
      <x:c r="MVI9" s="15"/>
      <x:c r="MVJ9" s="15"/>
      <x:c r="MVK9" s="15"/>
      <x:c r="MVL9" s="15"/>
      <x:c r="MVM9" s="15"/>
      <x:c r="MVN9" s="15"/>
      <x:c r="MVO9" s="15"/>
      <x:c r="MVP9" s="15"/>
      <x:c r="MVQ9" s="15"/>
      <x:c r="MVR9" s="15"/>
      <x:c r="MVS9" s="15"/>
      <x:c r="MVT9" s="15"/>
      <x:c r="MVU9" s="15"/>
      <x:c r="MVV9" s="15"/>
      <x:c r="MVW9" s="15"/>
      <x:c r="MVX9" s="15"/>
      <x:c r="MVY9" s="15"/>
      <x:c r="MVZ9" s="15"/>
      <x:c r="MWA9" s="15"/>
      <x:c r="MWB9" s="15"/>
      <x:c r="MWC9" s="15"/>
      <x:c r="MWD9" s="15"/>
      <x:c r="MWE9" s="15"/>
      <x:c r="MWF9" s="15"/>
      <x:c r="MWG9" s="15"/>
      <x:c r="MWH9" s="15"/>
      <x:c r="MWI9" s="15"/>
      <x:c r="MWJ9" s="15"/>
      <x:c r="MWK9" s="15"/>
      <x:c r="MWL9" s="15"/>
      <x:c r="MWM9" s="15"/>
      <x:c r="MWN9" s="15"/>
      <x:c r="MWO9" s="15"/>
      <x:c r="MWP9" s="15"/>
      <x:c r="MWQ9" s="15"/>
      <x:c r="MWR9" s="15"/>
      <x:c r="MWS9" s="15"/>
      <x:c r="MWT9" s="15"/>
      <x:c r="MWU9" s="15"/>
      <x:c r="MWV9" s="15"/>
      <x:c r="MWW9" s="15"/>
      <x:c r="MWX9" s="15"/>
      <x:c r="MWY9" s="15"/>
      <x:c r="MWZ9" s="15"/>
      <x:c r="MXA9" s="15"/>
      <x:c r="MXB9" s="15"/>
      <x:c r="MXC9" s="15"/>
      <x:c r="MXD9" s="15"/>
      <x:c r="MXE9" s="15"/>
      <x:c r="MXF9" s="15"/>
      <x:c r="MXG9" s="15"/>
      <x:c r="MXH9" s="15"/>
      <x:c r="MXI9" s="15"/>
      <x:c r="MXJ9" s="15"/>
      <x:c r="MXK9" s="15"/>
      <x:c r="MXL9" s="15"/>
      <x:c r="MXM9" s="15"/>
      <x:c r="MXN9" s="15"/>
      <x:c r="MXO9" s="15"/>
      <x:c r="MXP9" s="15"/>
      <x:c r="MXQ9" s="15"/>
      <x:c r="MXR9" s="15"/>
      <x:c r="MXS9" s="15"/>
      <x:c r="MXT9" s="15"/>
      <x:c r="MXU9" s="15"/>
      <x:c r="MXV9" s="15"/>
      <x:c r="MXW9" s="15"/>
      <x:c r="MXX9" s="15"/>
      <x:c r="MXY9" s="15"/>
      <x:c r="MXZ9" s="15"/>
      <x:c r="MYA9" s="15"/>
      <x:c r="MYB9" s="15"/>
      <x:c r="MYC9" s="15"/>
      <x:c r="MYD9" s="15"/>
      <x:c r="MYE9" s="15"/>
      <x:c r="MYF9" s="15"/>
      <x:c r="MYG9" s="15"/>
      <x:c r="MYH9" s="15"/>
      <x:c r="MYI9" s="15"/>
      <x:c r="MYJ9" s="15"/>
      <x:c r="MYK9" s="15"/>
      <x:c r="MYL9" s="15"/>
      <x:c r="MYM9" s="15"/>
      <x:c r="MYN9" s="15"/>
      <x:c r="MYO9" s="15"/>
      <x:c r="MYP9" s="15"/>
      <x:c r="MYQ9" s="15"/>
      <x:c r="MYR9" s="15"/>
      <x:c r="MYS9" s="15"/>
      <x:c r="MYT9" s="15"/>
      <x:c r="MYU9" s="15"/>
      <x:c r="MYV9" s="15"/>
      <x:c r="MYW9" s="15"/>
      <x:c r="MYX9" s="15"/>
      <x:c r="MYY9" s="15"/>
      <x:c r="MYZ9" s="15"/>
      <x:c r="MZA9" s="15"/>
      <x:c r="MZB9" s="15"/>
      <x:c r="MZC9" s="15"/>
      <x:c r="MZD9" s="15"/>
      <x:c r="MZE9" s="15"/>
      <x:c r="MZF9" s="15"/>
      <x:c r="MZG9" s="15"/>
      <x:c r="MZH9" s="15"/>
      <x:c r="MZI9" s="15"/>
      <x:c r="MZJ9" s="15"/>
      <x:c r="MZK9" s="15"/>
      <x:c r="MZL9" s="15"/>
      <x:c r="MZM9" s="15"/>
      <x:c r="MZN9" s="15"/>
      <x:c r="MZO9" s="15"/>
      <x:c r="MZP9" s="15"/>
      <x:c r="MZQ9" s="15"/>
      <x:c r="MZR9" s="15"/>
      <x:c r="MZS9" s="15"/>
      <x:c r="MZT9" s="15"/>
      <x:c r="MZU9" s="15"/>
      <x:c r="MZV9" s="15"/>
      <x:c r="MZW9" s="15"/>
      <x:c r="MZX9" s="15"/>
      <x:c r="MZY9" s="15"/>
      <x:c r="MZZ9" s="15"/>
      <x:c r="NAA9" s="15"/>
      <x:c r="NAB9" s="15"/>
      <x:c r="NAC9" s="15"/>
      <x:c r="NAD9" s="15"/>
      <x:c r="NAE9" s="15"/>
      <x:c r="NAF9" s="15"/>
      <x:c r="NAG9" s="15"/>
      <x:c r="NAH9" s="15"/>
      <x:c r="NAI9" s="15"/>
      <x:c r="NAJ9" s="15"/>
      <x:c r="NAK9" s="15"/>
      <x:c r="NAL9" s="15"/>
      <x:c r="NAM9" s="15"/>
      <x:c r="NAN9" s="15"/>
      <x:c r="NAO9" s="15"/>
      <x:c r="NAP9" s="15"/>
      <x:c r="NAQ9" s="15"/>
      <x:c r="NAR9" s="15"/>
      <x:c r="NAS9" s="15"/>
      <x:c r="NAT9" s="15"/>
      <x:c r="NAU9" s="15"/>
      <x:c r="NAV9" s="15"/>
      <x:c r="NAW9" s="15"/>
      <x:c r="NAX9" s="15"/>
      <x:c r="NAY9" s="15"/>
      <x:c r="NAZ9" s="15"/>
      <x:c r="NBA9" s="15"/>
      <x:c r="NBB9" s="15"/>
      <x:c r="NBC9" s="15"/>
      <x:c r="NBD9" s="15"/>
      <x:c r="NBE9" s="15"/>
      <x:c r="NBF9" s="15"/>
      <x:c r="NBG9" s="15"/>
      <x:c r="NBH9" s="15"/>
      <x:c r="NBI9" s="15"/>
      <x:c r="NBJ9" s="15"/>
      <x:c r="NBK9" s="15"/>
      <x:c r="NBL9" s="15"/>
      <x:c r="NBM9" s="15"/>
      <x:c r="NBN9" s="15"/>
      <x:c r="NBO9" s="15"/>
      <x:c r="NBP9" s="15"/>
      <x:c r="NBQ9" s="15"/>
      <x:c r="NBR9" s="15"/>
      <x:c r="NBS9" s="15"/>
      <x:c r="NBT9" s="15"/>
      <x:c r="NBU9" s="15"/>
      <x:c r="NBV9" s="15"/>
      <x:c r="NBW9" s="15"/>
      <x:c r="NBX9" s="15"/>
      <x:c r="NBY9" s="15"/>
      <x:c r="NBZ9" s="15"/>
      <x:c r="NCA9" s="15"/>
      <x:c r="NCB9" s="15"/>
      <x:c r="NCC9" s="15"/>
      <x:c r="NCD9" s="15"/>
      <x:c r="NCE9" s="15"/>
      <x:c r="NCF9" s="15"/>
      <x:c r="NCG9" s="15"/>
      <x:c r="NCH9" s="15"/>
      <x:c r="NCI9" s="15"/>
      <x:c r="NCJ9" s="15"/>
      <x:c r="NCK9" s="15"/>
      <x:c r="NCL9" s="15"/>
      <x:c r="NCM9" s="15"/>
      <x:c r="NCN9" s="15"/>
      <x:c r="NCO9" s="15"/>
      <x:c r="NCP9" s="15"/>
      <x:c r="NCQ9" s="15"/>
      <x:c r="NCR9" s="15"/>
      <x:c r="NCS9" s="15"/>
      <x:c r="NCT9" s="15"/>
      <x:c r="NCU9" s="15"/>
      <x:c r="NCV9" s="15"/>
      <x:c r="NCW9" s="15"/>
      <x:c r="NCX9" s="15"/>
      <x:c r="NCY9" s="15"/>
      <x:c r="NCZ9" s="15"/>
      <x:c r="NDA9" s="15"/>
      <x:c r="NDB9" s="15"/>
      <x:c r="NDC9" s="15"/>
      <x:c r="NDD9" s="15"/>
      <x:c r="NDE9" s="15"/>
      <x:c r="NDF9" s="15"/>
      <x:c r="NDG9" s="15"/>
      <x:c r="NDH9" s="15"/>
      <x:c r="NDI9" s="15"/>
      <x:c r="NDJ9" s="15"/>
      <x:c r="NDK9" s="15"/>
      <x:c r="NDL9" s="15"/>
      <x:c r="NDM9" s="15"/>
      <x:c r="NDN9" s="15"/>
      <x:c r="NDO9" s="15"/>
      <x:c r="NDP9" s="15"/>
      <x:c r="NDQ9" s="15"/>
      <x:c r="NDR9" s="15"/>
      <x:c r="NDS9" s="15"/>
      <x:c r="NDT9" s="15"/>
      <x:c r="NDU9" s="15"/>
      <x:c r="NDV9" s="15"/>
      <x:c r="NDW9" s="15"/>
      <x:c r="NDX9" s="15"/>
      <x:c r="NDY9" s="15"/>
      <x:c r="NDZ9" s="15"/>
      <x:c r="NEA9" s="15"/>
      <x:c r="NEB9" s="15"/>
      <x:c r="NEC9" s="15"/>
      <x:c r="NED9" s="15"/>
      <x:c r="NEE9" s="15"/>
      <x:c r="NEF9" s="15"/>
      <x:c r="NEG9" s="15"/>
      <x:c r="NEH9" s="15"/>
      <x:c r="NEI9" s="15"/>
      <x:c r="NEJ9" s="15"/>
      <x:c r="NEK9" s="15"/>
      <x:c r="NEL9" s="15"/>
      <x:c r="NEM9" s="15"/>
      <x:c r="NEN9" s="15"/>
      <x:c r="NEO9" s="15"/>
      <x:c r="NEP9" s="15"/>
      <x:c r="NEQ9" s="15"/>
      <x:c r="NER9" s="15"/>
      <x:c r="NES9" s="15"/>
      <x:c r="NET9" s="15"/>
      <x:c r="NEU9" s="15"/>
      <x:c r="NEV9" s="15"/>
      <x:c r="NEW9" s="15"/>
      <x:c r="NEX9" s="15"/>
      <x:c r="NEY9" s="15"/>
      <x:c r="NEZ9" s="15"/>
      <x:c r="NFA9" s="15"/>
      <x:c r="NFB9" s="15"/>
      <x:c r="NFC9" s="15"/>
      <x:c r="NFD9" s="15"/>
      <x:c r="NFE9" s="15"/>
      <x:c r="NFF9" s="15"/>
      <x:c r="NFG9" s="15"/>
      <x:c r="NFH9" s="15"/>
      <x:c r="NFI9" s="15"/>
      <x:c r="NFJ9" s="15"/>
      <x:c r="NFK9" s="15"/>
      <x:c r="NFL9" s="15"/>
      <x:c r="NFM9" s="15"/>
      <x:c r="NFN9" s="15"/>
      <x:c r="NFO9" s="15"/>
      <x:c r="NFP9" s="15"/>
      <x:c r="NFQ9" s="15"/>
      <x:c r="NFR9" s="15"/>
      <x:c r="NFS9" s="15"/>
      <x:c r="NFT9" s="15"/>
      <x:c r="NFU9" s="15"/>
      <x:c r="NFV9" s="15"/>
      <x:c r="NFW9" s="15"/>
      <x:c r="NFX9" s="15"/>
      <x:c r="NFY9" s="15"/>
      <x:c r="NFZ9" s="15"/>
      <x:c r="NGA9" s="15"/>
      <x:c r="NGB9" s="15"/>
      <x:c r="NGC9" s="15"/>
      <x:c r="NGD9" s="15"/>
      <x:c r="NGE9" s="15"/>
      <x:c r="NGF9" s="15"/>
      <x:c r="NGG9" s="15"/>
      <x:c r="NGH9" s="15"/>
      <x:c r="NGI9" s="15"/>
      <x:c r="NGJ9" s="15"/>
      <x:c r="NGK9" s="15"/>
      <x:c r="NGL9" s="15"/>
      <x:c r="NGM9" s="15"/>
      <x:c r="NGN9" s="15"/>
      <x:c r="NGO9" s="15"/>
      <x:c r="NGP9" s="15"/>
      <x:c r="NGQ9" s="15"/>
      <x:c r="NGR9" s="15"/>
      <x:c r="NGS9" s="15"/>
      <x:c r="NGT9" s="15"/>
      <x:c r="NGU9" s="15"/>
      <x:c r="NGV9" s="15"/>
      <x:c r="NGW9" s="15"/>
      <x:c r="NGX9" s="15"/>
      <x:c r="NGY9" s="15"/>
      <x:c r="NGZ9" s="15"/>
      <x:c r="NHA9" s="15"/>
      <x:c r="NHB9" s="15"/>
      <x:c r="NHC9" s="15"/>
      <x:c r="NHD9" s="15"/>
      <x:c r="NHE9" s="15"/>
      <x:c r="NHF9" s="15"/>
      <x:c r="NHG9" s="15"/>
      <x:c r="NHH9" s="15"/>
      <x:c r="NHI9" s="15"/>
      <x:c r="NHJ9" s="15"/>
      <x:c r="NHK9" s="15"/>
      <x:c r="NHL9" s="15"/>
      <x:c r="NHM9" s="15"/>
      <x:c r="NHN9" s="15"/>
      <x:c r="NHO9" s="15"/>
      <x:c r="NHP9" s="15"/>
      <x:c r="NHQ9" s="15"/>
      <x:c r="NHR9" s="15"/>
      <x:c r="NHS9" s="15"/>
      <x:c r="NHT9" s="15"/>
      <x:c r="NHU9" s="15"/>
      <x:c r="NHV9" s="15"/>
      <x:c r="NHW9" s="15"/>
      <x:c r="NHX9" s="15"/>
      <x:c r="NHY9" s="15"/>
      <x:c r="NHZ9" s="15"/>
      <x:c r="NIA9" s="15"/>
      <x:c r="NIB9" s="15"/>
      <x:c r="NIC9" s="15"/>
      <x:c r="NID9" s="15"/>
      <x:c r="NIE9" s="15"/>
      <x:c r="NIF9" s="15"/>
      <x:c r="NIG9" s="15"/>
      <x:c r="NIH9" s="15"/>
      <x:c r="NII9" s="15"/>
      <x:c r="NIJ9" s="15"/>
      <x:c r="NIK9" s="15"/>
      <x:c r="NIL9" s="15"/>
      <x:c r="NIM9" s="15"/>
      <x:c r="NIN9" s="15"/>
      <x:c r="NIO9" s="15"/>
      <x:c r="NIP9" s="15"/>
      <x:c r="NIQ9" s="15"/>
      <x:c r="NIR9" s="15"/>
      <x:c r="NIS9" s="15"/>
      <x:c r="NIT9" s="15"/>
      <x:c r="NIU9" s="15"/>
      <x:c r="NIV9" s="15"/>
      <x:c r="NIW9" s="15"/>
      <x:c r="NIX9" s="15"/>
      <x:c r="NIY9" s="15"/>
      <x:c r="NIZ9" s="15"/>
      <x:c r="NJA9" s="15"/>
      <x:c r="NJB9" s="15"/>
      <x:c r="NJC9" s="15"/>
      <x:c r="NJD9" s="15"/>
      <x:c r="NJE9" s="15"/>
      <x:c r="NJF9" s="15"/>
      <x:c r="NJG9" s="15"/>
      <x:c r="NJH9" s="15"/>
      <x:c r="NJI9" s="15"/>
      <x:c r="NJJ9" s="15"/>
      <x:c r="NJK9" s="15"/>
      <x:c r="NJL9" s="15"/>
      <x:c r="NJM9" s="15"/>
      <x:c r="NJN9" s="15"/>
      <x:c r="NJO9" s="15"/>
      <x:c r="NJP9" s="15"/>
      <x:c r="NJQ9" s="15"/>
      <x:c r="NJR9" s="15"/>
      <x:c r="NJS9" s="15"/>
      <x:c r="NJT9" s="15"/>
      <x:c r="NJU9" s="15"/>
      <x:c r="NJV9" s="15"/>
      <x:c r="NJW9" s="15"/>
      <x:c r="NJX9" s="15"/>
      <x:c r="NJY9" s="15"/>
      <x:c r="NJZ9" s="15"/>
      <x:c r="NKA9" s="15"/>
      <x:c r="NKB9" s="15"/>
      <x:c r="NKC9" s="15"/>
      <x:c r="NKD9" s="15"/>
      <x:c r="NKE9" s="15"/>
      <x:c r="NKF9" s="15"/>
      <x:c r="NKG9" s="15"/>
      <x:c r="NKH9" s="15"/>
      <x:c r="NKI9" s="15"/>
      <x:c r="NKJ9" s="15"/>
      <x:c r="NKK9" s="15"/>
      <x:c r="NKL9" s="15"/>
      <x:c r="NKM9" s="15"/>
      <x:c r="NKN9" s="15"/>
      <x:c r="NKO9" s="15"/>
      <x:c r="NKP9" s="15"/>
      <x:c r="NKQ9" s="15"/>
      <x:c r="NKR9" s="15"/>
      <x:c r="NKS9" s="15"/>
      <x:c r="NKT9" s="15"/>
      <x:c r="NKU9" s="15"/>
      <x:c r="NKV9" s="15"/>
      <x:c r="NKW9" s="15"/>
      <x:c r="NKX9" s="15"/>
      <x:c r="NKY9" s="15"/>
      <x:c r="NKZ9" s="15"/>
      <x:c r="NLA9" s="15"/>
      <x:c r="NLB9" s="15"/>
      <x:c r="NLC9" s="15"/>
      <x:c r="NLD9" s="15"/>
      <x:c r="NLE9" s="15"/>
      <x:c r="NLF9" s="15"/>
      <x:c r="NLG9" s="15"/>
      <x:c r="NLH9" s="15"/>
      <x:c r="NLI9" s="15"/>
      <x:c r="NLJ9" s="15"/>
      <x:c r="NLK9" s="15"/>
      <x:c r="NLL9" s="15"/>
      <x:c r="NLM9" s="15"/>
      <x:c r="NLN9" s="15"/>
      <x:c r="NLO9" s="15"/>
      <x:c r="NLP9" s="15"/>
      <x:c r="NLQ9" s="15"/>
      <x:c r="NLR9" s="15"/>
      <x:c r="NLS9" s="15"/>
      <x:c r="NLT9" s="15"/>
      <x:c r="NLU9" s="15"/>
      <x:c r="NLV9" s="15"/>
      <x:c r="NLW9" s="15"/>
      <x:c r="NLX9" s="15"/>
      <x:c r="NLY9" s="15"/>
      <x:c r="NLZ9" s="15"/>
      <x:c r="NMA9" s="15"/>
      <x:c r="NMB9" s="15"/>
      <x:c r="NMC9" s="15"/>
      <x:c r="NMD9" s="15"/>
      <x:c r="NME9" s="15"/>
      <x:c r="NMF9" s="15"/>
      <x:c r="NMG9" s="15"/>
      <x:c r="NMH9" s="15"/>
      <x:c r="NMI9" s="15"/>
      <x:c r="NMJ9" s="15"/>
      <x:c r="NMK9" s="15"/>
      <x:c r="NML9" s="15"/>
      <x:c r="NMM9" s="15"/>
      <x:c r="NMN9" s="15"/>
      <x:c r="NMO9" s="15"/>
      <x:c r="NMP9" s="15"/>
      <x:c r="NMQ9" s="15"/>
      <x:c r="NMR9" s="15"/>
      <x:c r="NMS9" s="15"/>
      <x:c r="NMT9" s="15"/>
      <x:c r="NMU9" s="15"/>
      <x:c r="NMV9" s="15"/>
      <x:c r="NMW9" s="15"/>
      <x:c r="NMX9" s="15"/>
      <x:c r="NMY9" s="15"/>
      <x:c r="NMZ9" s="15"/>
      <x:c r="NNA9" s="15"/>
      <x:c r="NNB9" s="15"/>
      <x:c r="NNC9" s="15"/>
      <x:c r="NND9" s="15"/>
      <x:c r="NNE9" s="15"/>
      <x:c r="NNF9" s="15"/>
      <x:c r="NNG9" s="15"/>
      <x:c r="NNH9" s="15"/>
      <x:c r="NNI9" s="15"/>
      <x:c r="NNJ9" s="15"/>
      <x:c r="NNK9" s="15"/>
      <x:c r="NNL9" s="15"/>
      <x:c r="NNM9" s="15"/>
      <x:c r="NNN9" s="15"/>
      <x:c r="NNO9" s="15"/>
      <x:c r="NNP9" s="15"/>
      <x:c r="NNQ9" s="15"/>
      <x:c r="NNR9" s="15"/>
      <x:c r="NNS9" s="15"/>
      <x:c r="NNT9" s="15"/>
      <x:c r="NNU9" s="15"/>
      <x:c r="NNV9" s="15"/>
      <x:c r="NNW9" s="15"/>
      <x:c r="NNX9" s="15"/>
      <x:c r="NNY9" s="15"/>
      <x:c r="NNZ9" s="15"/>
      <x:c r="NOA9" s="15"/>
      <x:c r="NOB9" s="15"/>
      <x:c r="NOC9" s="15"/>
      <x:c r="NOD9" s="15"/>
      <x:c r="NOE9" s="15"/>
      <x:c r="NOF9" s="15"/>
      <x:c r="NOG9" s="15"/>
      <x:c r="NOH9" s="15"/>
      <x:c r="NOI9" s="15"/>
      <x:c r="NOJ9" s="15"/>
      <x:c r="NOK9" s="15"/>
      <x:c r="NOL9" s="15"/>
      <x:c r="NOM9" s="15"/>
      <x:c r="NON9" s="15"/>
      <x:c r="NOO9" s="15"/>
      <x:c r="NOP9" s="15"/>
      <x:c r="NOQ9" s="15"/>
      <x:c r="NOR9" s="15"/>
      <x:c r="NOS9" s="15"/>
      <x:c r="NOT9" s="15"/>
      <x:c r="NOU9" s="15"/>
      <x:c r="NOV9" s="15"/>
      <x:c r="NOW9" s="15"/>
      <x:c r="NOX9" s="15"/>
      <x:c r="NOY9" s="15"/>
      <x:c r="NOZ9" s="15"/>
      <x:c r="NPA9" s="15"/>
      <x:c r="NPB9" s="15"/>
      <x:c r="NPC9" s="15"/>
      <x:c r="NPD9" s="15"/>
      <x:c r="NPE9" s="15"/>
      <x:c r="NPF9" s="15"/>
      <x:c r="NPG9" s="15"/>
      <x:c r="NPH9" s="15"/>
      <x:c r="NPI9" s="15"/>
      <x:c r="NPJ9" s="15"/>
      <x:c r="NPK9" s="15"/>
      <x:c r="NPL9" s="15"/>
      <x:c r="NPM9" s="15"/>
      <x:c r="NPN9" s="15"/>
      <x:c r="NPO9" s="15"/>
      <x:c r="NPP9" s="15"/>
      <x:c r="NPQ9" s="15"/>
      <x:c r="NPR9" s="15"/>
      <x:c r="NPS9" s="15"/>
      <x:c r="NPT9" s="15"/>
      <x:c r="NPU9" s="15"/>
      <x:c r="NPV9" s="15"/>
      <x:c r="NPW9" s="15"/>
      <x:c r="NPX9" s="15"/>
      <x:c r="NPY9" s="15"/>
      <x:c r="NPZ9" s="15"/>
      <x:c r="NQA9" s="15"/>
      <x:c r="NQB9" s="15"/>
      <x:c r="NQC9" s="15"/>
      <x:c r="NQD9" s="15"/>
      <x:c r="NQE9" s="15"/>
      <x:c r="NQF9" s="15"/>
      <x:c r="NQG9" s="15"/>
      <x:c r="NQH9" s="15"/>
      <x:c r="NQI9" s="15"/>
      <x:c r="NQJ9" s="15"/>
      <x:c r="NQK9" s="15"/>
      <x:c r="NQL9" s="15"/>
      <x:c r="NQM9" s="15"/>
      <x:c r="NQN9" s="15"/>
      <x:c r="NQO9" s="15"/>
      <x:c r="NQP9" s="15"/>
      <x:c r="NQQ9" s="15"/>
      <x:c r="NQR9" s="15"/>
      <x:c r="NQS9" s="15"/>
      <x:c r="NQT9" s="15"/>
      <x:c r="NQU9" s="15"/>
      <x:c r="NQV9" s="15"/>
      <x:c r="NQW9" s="15"/>
      <x:c r="NQX9" s="15"/>
      <x:c r="NQY9" s="15"/>
      <x:c r="NQZ9" s="15"/>
      <x:c r="NRA9" s="15"/>
      <x:c r="NRB9" s="15"/>
      <x:c r="NRC9" s="15"/>
      <x:c r="NRD9" s="15"/>
      <x:c r="NRE9" s="15"/>
      <x:c r="NRF9" s="15"/>
      <x:c r="NRG9" s="15"/>
      <x:c r="NRH9" s="15"/>
      <x:c r="NRI9" s="15"/>
      <x:c r="NRJ9" s="15"/>
      <x:c r="NRK9" s="15"/>
      <x:c r="NRL9" s="15"/>
      <x:c r="NRM9" s="15"/>
      <x:c r="NRN9" s="15"/>
      <x:c r="NRO9" s="15"/>
      <x:c r="NRP9" s="15"/>
      <x:c r="NRQ9" s="15"/>
      <x:c r="NRR9" s="15"/>
      <x:c r="NRS9" s="15"/>
      <x:c r="NRT9" s="15"/>
      <x:c r="NRU9" s="15"/>
      <x:c r="NRV9" s="15"/>
      <x:c r="NRW9" s="15"/>
      <x:c r="NRX9" s="15"/>
      <x:c r="NRY9" s="15"/>
      <x:c r="NRZ9" s="15"/>
      <x:c r="NSA9" s="15"/>
      <x:c r="NSB9" s="15"/>
      <x:c r="NSC9" s="15"/>
      <x:c r="NSD9" s="15"/>
      <x:c r="NSE9" s="15"/>
      <x:c r="NSF9" s="15"/>
      <x:c r="NSG9" s="15"/>
      <x:c r="NSH9" s="15"/>
      <x:c r="NSI9" s="15"/>
      <x:c r="NSJ9" s="15"/>
      <x:c r="NSK9" s="15"/>
      <x:c r="NSL9" s="15"/>
      <x:c r="NSM9" s="15"/>
      <x:c r="NSN9" s="15"/>
      <x:c r="NSO9" s="15"/>
      <x:c r="NSP9" s="15"/>
      <x:c r="NSQ9" s="15"/>
      <x:c r="NSR9" s="15"/>
      <x:c r="NSS9" s="15"/>
      <x:c r="NST9" s="15"/>
      <x:c r="NSU9" s="15"/>
      <x:c r="NSV9" s="15"/>
      <x:c r="NSW9" s="15"/>
      <x:c r="NSX9" s="15"/>
      <x:c r="NSY9" s="15"/>
      <x:c r="NSZ9" s="15"/>
      <x:c r="NTA9" s="15"/>
      <x:c r="NTB9" s="15"/>
      <x:c r="NTC9" s="15"/>
      <x:c r="NTD9" s="15"/>
      <x:c r="NTE9" s="15"/>
      <x:c r="NTF9" s="15"/>
      <x:c r="NTG9" s="15"/>
      <x:c r="NTH9" s="15"/>
      <x:c r="NTI9" s="15"/>
      <x:c r="NTJ9" s="15"/>
      <x:c r="NTK9" s="15"/>
      <x:c r="NTL9" s="15"/>
      <x:c r="NTM9" s="15"/>
      <x:c r="NTN9" s="15"/>
      <x:c r="NTO9" s="15"/>
      <x:c r="NTP9" s="15"/>
      <x:c r="NTQ9" s="15"/>
      <x:c r="NTR9" s="15"/>
      <x:c r="NTS9" s="15"/>
      <x:c r="NTT9" s="15"/>
      <x:c r="NTU9" s="15"/>
      <x:c r="NTV9" s="15"/>
      <x:c r="NTW9" s="15"/>
      <x:c r="NTX9" s="15"/>
      <x:c r="NTY9" s="15"/>
      <x:c r="NTZ9" s="15"/>
      <x:c r="NUA9" s="15"/>
      <x:c r="NUB9" s="15"/>
      <x:c r="NUC9" s="15"/>
      <x:c r="NUD9" s="15"/>
      <x:c r="NUE9" s="15"/>
      <x:c r="NUF9" s="15"/>
      <x:c r="NUG9" s="15"/>
      <x:c r="NUH9" s="15"/>
      <x:c r="NUI9" s="15"/>
      <x:c r="NUJ9" s="15"/>
      <x:c r="NUK9" s="15"/>
      <x:c r="NUL9" s="15"/>
      <x:c r="NUM9" s="15"/>
      <x:c r="NUN9" s="15"/>
      <x:c r="NUO9" s="15"/>
      <x:c r="NUP9" s="15"/>
      <x:c r="NUQ9" s="15"/>
      <x:c r="NUR9" s="15"/>
      <x:c r="NUS9" s="15"/>
      <x:c r="NUT9" s="15"/>
      <x:c r="NUU9" s="15"/>
      <x:c r="NUV9" s="15"/>
      <x:c r="NUW9" s="15"/>
      <x:c r="NUX9" s="15"/>
      <x:c r="NUY9" s="15"/>
      <x:c r="NUZ9" s="15"/>
      <x:c r="NVA9" s="15"/>
      <x:c r="NVB9" s="15"/>
      <x:c r="NVC9" s="15"/>
      <x:c r="NVD9" s="15"/>
      <x:c r="NVE9" s="15"/>
      <x:c r="NVF9" s="15"/>
      <x:c r="NVG9" s="15"/>
      <x:c r="NVH9" s="15"/>
      <x:c r="NVI9" s="15"/>
      <x:c r="NVJ9" s="15"/>
      <x:c r="NVK9" s="15"/>
      <x:c r="NVL9" s="15"/>
      <x:c r="NVM9" s="15"/>
      <x:c r="NVN9" s="15"/>
      <x:c r="NVO9" s="15"/>
      <x:c r="NVP9" s="15"/>
      <x:c r="NVQ9" s="15"/>
      <x:c r="NVR9" s="15"/>
      <x:c r="NVS9" s="15"/>
      <x:c r="NVT9" s="15"/>
      <x:c r="NVU9" s="15"/>
      <x:c r="NVV9" s="15"/>
      <x:c r="NVW9" s="15"/>
      <x:c r="NVX9" s="15"/>
      <x:c r="NVY9" s="15"/>
      <x:c r="NVZ9" s="15"/>
      <x:c r="NWA9" s="15"/>
      <x:c r="NWB9" s="15"/>
      <x:c r="NWC9" s="15"/>
      <x:c r="NWD9" s="15"/>
      <x:c r="NWE9" s="15"/>
      <x:c r="NWF9" s="15"/>
      <x:c r="NWG9" s="15"/>
      <x:c r="NWH9" s="15"/>
      <x:c r="NWI9" s="15"/>
      <x:c r="NWJ9" s="15"/>
      <x:c r="NWK9" s="15"/>
      <x:c r="NWL9" s="15"/>
      <x:c r="NWM9" s="15"/>
      <x:c r="NWN9" s="15"/>
      <x:c r="NWO9" s="15"/>
      <x:c r="NWP9" s="15"/>
      <x:c r="NWQ9" s="15"/>
      <x:c r="NWR9" s="15"/>
      <x:c r="NWS9" s="15"/>
      <x:c r="NWT9" s="15"/>
      <x:c r="NWU9" s="15"/>
      <x:c r="NWV9" s="15"/>
      <x:c r="NWW9" s="15"/>
      <x:c r="NWX9" s="15"/>
      <x:c r="NWY9" s="15"/>
      <x:c r="NWZ9" s="15"/>
      <x:c r="NXA9" s="15"/>
      <x:c r="NXB9" s="15"/>
      <x:c r="NXC9" s="15"/>
      <x:c r="NXD9" s="15"/>
      <x:c r="NXE9" s="15"/>
      <x:c r="NXF9" s="15"/>
      <x:c r="NXG9" s="15"/>
      <x:c r="NXH9" s="15"/>
      <x:c r="NXI9" s="15"/>
      <x:c r="NXJ9" s="15"/>
      <x:c r="NXK9" s="15"/>
      <x:c r="NXL9" s="15"/>
      <x:c r="NXM9" s="15"/>
      <x:c r="NXN9" s="15"/>
      <x:c r="NXO9" s="15"/>
      <x:c r="NXP9" s="15"/>
      <x:c r="NXQ9" s="15"/>
      <x:c r="NXR9" s="15"/>
      <x:c r="NXS9" s="15"/>
      <x:c r="NXT9" s="15"/>
      <x:c r="NXU9" s="15"/>
      <x:c r="NXV9" s="15"/>
      <x:c r="NXW9" s="15"/>
      <x:c r="NXX9" s="15"/>
      <x:c r="NXY9" s="15"/>
      <x:c r="NXZ9" s="15"/>
      <x:c r="NYA9" s="15"/>
      <x:c r="NYB9" s="15"/>
      <x:c r="NYC9" s="15"/>
      <x:c r="NYD9" s="15"/>
      <x:c r="NYE9" s="15"/>
      <x:c r="NYF9" s="15"/>
      <x:c r="NYG9" s="15"/>
      <x:c r="NYH9" s="15"/>
      <x:c r="NYI9" s="15"/>
      <x:c r="NYJ9" s="15"/>
      <x:c r="NYK9" s="15"/>
      <x:c r="NYL9" s="15"/>
      <x:c r="NYM9" s="15"/>
      <x:c r="NYN9" s="15"/>
      <x:c r="NYO9" s="15"/>
      <x:c r="NYP9" s="15"/>
      <x:c r="NYQ9" s="15"/>
      <x:c r="NYR9" s="15"/>
      <x:c r="NYS9" s="15"/>
      <x:c r="NYT9" s="15"/>
      <x:c r="NYU9" s="15"/>
      <x:c r="NYV9" s="15"/>
      <x:c r="NYW9" s="15"/>
      <x:c r="NYX9" s="15"/>
      <x:c r="NYY9" s="15"/>
      <x:c r="NYZ9" s="15"/>
      <x:c r="NZA9" s="15"/>
      <x:c r="NZB9" s="15"/>
      <x:c r="NZC9" s="15"/>
      <x:c r="NZD9" s="15"/>
      <x:c r="NZE9" s="15"/>
      <x:c r="NZF9" s="15"/>
      <x:c r="NZG9" s="15"/>
      <x:c r="NZH9" s="15"/>
      <x:c r="NZI9" s="15"/>
      <x:c r="NZJ9" s="15"/>
      <x:c r="NZK9" s="15"/>
      <x:c r="NZL9" s="15"/>
      <x:c r="NZM9" s="15"/>
      <x:c r="NZN9" s="15"/>
      <x:c r="NZO9" s="15"/>
      <x:c r="NZP9" s="15"/>
      <x:c r="NZQ9" s="15"/>
      <x:c r="NZR9" s="15"/>
      <x:c r="NZS9" s="15"/>
      <x:c r="NZT9" s="15"/>
      <x:c r="NZU9" s="15"/>
      <x:c r="NZV9" s="15"/>
      <x:c r="NZW9" s="15"/>
      <x:c r="NZX9" s="15"/>
      <x:c r="NZY9" s="15"/>
      <x:c r="NZZ9" s="15"/>
      <x:c r="OAA9" s="15"/>
      <x:c r="OAB9" s="15"/>
      <x:c r="OAC9" s="15"/>
      <x:c r="OAD9" s="15"/>
      <x:c r="OAE9" s="15"/>
      <x:c r="OAF9" s="15"/>
      <x:c r="OAG9" s="15"/>
      <x:c r="OAH9" s="15"/>
      <x:c r="OAI9" s="15"/>
      <x:c r="OAJ9" s="15"/>
      <x:c r="OAK9" s="15"/>
      <x:c r="OAL9" s="15"/>
      <x:c r="OAM9" s="15"/>
      <x:c r="OAN9" s="15"/>
      <x:c r="OAO9" s="15"/>
      <x:c r="OAP9" s="15"/>
      <x:c r="OAQ9" s="15"/>
      <x:c r="OAR9" s="15"/>
      <x:c r="OAS9" s="15"/>
      <x:c r="OAT9" s="15"/>
      <x:c r="OAU9" s="15"/>
      <x:c r="OAV9" s="15"/>
      <x:c r="OAW9" s="15"/>
      <x:c r="OAX9" s="15"/>
      <x:c r="OAY9" s="15"/>
      <x:c r="OAZ9" s="15"/>
      <x:c r="OBA9" s="15"/>
      <x:c r="OBB9" s="15"/>
      <x:c r="OBC9" s="15"/>
      <x:c r="OBD9" s="15"/>
      <x:c r="OBE9" s="15"/>
      <x:c r="OBF9" s="15"/>
      <x:c r="OBG9" s="15"/>
      <x:c r="OBH9" s="15"/>
      <x:c r="OBI9" s="15"/>
      <x:c r="OBJ9" s="15"/>
      <x:c r="OBK9" s="15"/>
      <x:c r="OBL9" s="15"/>
      <x:c r="OBM9" s="15"/>
      <x:c r="OBN9" s="15"/>
      <x:c r="OBO9" s="15"/>
      <x:c r="OBP9" s="15"/>
      <x:c r="OBQ9" s="15"/>
      <x:c r="OBR9" s="15"/>
      <x:c r="OBS9" s="15"/>
      <x:c r="OBT9" s="15"/>
      <x:c r="OBU9" s="15"/>
      <x:c r="OBV9" s="15"/>
      <x:c r="OBW9" s="15"/>
      <x:c r="OBX9" s="15"/>
      <x:c r="OBY9" s="15"/>
      <x:c r="OBZ9" s="15"/>
      <x:c r="OCA9" s="15"/>
      <x:c r="OCB9" s="15"/>
      <x:c r="OCC9" s="15"/>
      <x:c r="OCD9" s="15"/>
      <x:c r="OCE9" s="15"/>
      <x:c r="OCF9" s="15"/>
      <x:c r="OCG9" s="15"/>
      <x:c r="OCH9" s="15"/>
      <x:c r="OCI9" s="15"/>
      <x:c r="OCJ9" s="15"/>
      <x:c r="OCK9" s="15"/>
      <x:c r="OCL9" s="15"/>
      <x:c r="OCM9" s="15"/>
      <x:c r="OCN9" s="15"/>
      <x:c r="OCO9" s="15"/>
      <x:c r="OCP9" s="15"/>
      <x:c r="OCQ9" s="15"/>
      <x:c r="OCR9" s="15"/>
      <x:c r="OCS9" s="15"/>
      <x:c r="OCT9" s="15"/>
      <x:c r="OCU9" s="15"/>
      <x:c r="OCV9" s="15"/>
      <x:c r="OCW9" s="15"/>
      <x:c r="OCX9" s="15"/>
      <x:c r="OCY9" s="15"/>
      <x:c r="OCZ9" s="15"/>
      <x:c r="ODA9" s="15"/>
      <x:c r="ODB9" s="15"/>
      <x:c r="ODC9" s="15"/>
      <x:c r="ODD9" s="15"/>
      <x:c r="ODE9" s="15"/>
      <x:c r="ODF9" s="15"/>
      <x:c r="ODG9" s="15"/>
      <x:c r="ODH9" s="15"/>
      <x:c r="ODI9" s="15"/>
      <x:c r="ODJ9" s="15"/>
      <x:c r="ODK9" s="15"/>
      <x:c r="ODL9" s="15"/>
      <x:c r="ODM9" s="15"/>
      <x:c r="ODN9" s="15"/>
      <x:c r="ODO9" s="15"/>
      <x:c r="ODP9" s="15"/>
      <x:c r="ODQ9" s="15"/>
      <x:c r="ODR9" s="15"/>
      <x:c r="ODS9" s="15"/>
      <x:c r="ODT9" s="15"/>
      <x:c r="ODU9" s="15"/>
      <x:c r="ODV9" s="15"/>
      <x:c r="ODW9" s="15"/>
      <x:c r="ODX9" s="15"/>
      <x:c r="ODY9" s="15"/>
      <x:c r="ODZ9" s="15"/>
      <x:c r="OEA9" s="15"/>
      <x:c r="OEB9" s="15"/>
      <x:c r="OEC9" s="15"/>
      <x:c r="OED9" s="15"/>
      <x:c r="OEE9" s="15"/>
      <x:c r="OEF9" s="15"/>
      <x:c r="OEG9" s="15"/>
      <x:c r="OEH9" s="15"/>
      <x:c r="OEI9" s="15"/>
      <x:c r="OEJ9" s="15"/>
      <x:c r="OEK9" s="15"/>
      <x:c r="OEL9" s="15"/>
      <x:c r="OEM9" s="15"/>
      <x:c r="OEN9" s="15"/>
      <x:c r="OEO9" s="15"/>
      <x:c r="OEP9" s="15"/>
      <x:c r="OEQ9" s="15"/>
      <x:c r="OER9" s="15"/>
      <x:c r="OES9" s="15"/>
      <x:c r="OET9" s="15"/>
      <x:c r="OEU9" s="15"/>
      <x:c r="OEV9" s="15"/>
      <x:c r="OEW9" s="15"/>
      <x:c r="OEX9" s="15"/>
      <x:c r="OEY9" s="15"/>
      <x:c r="OEZ9" s="15"/>
      <x:c r="OFA9" s="15"/>
      <x:c r="OFB9" s="15"/>
      <x:c r="OFC9" s="15"/>
      <x:c r="OFD9" s="15"/>
      <x:c r="OFE9" s="15"/>
      <x:c r="OFF9" s="15"/>
      <x:c r="OFG9" s="15"/>
      <x:c r="OFH9" s="15"/>
      <x:c r="OFI9" s="15"/>
      <x:c r="OFJ9" s="15"/>
      <x:c r="OFK9" s="15"/>
      <x:c r="OFL9" s="15"/>
      <x:c r="OFM9" s="15"/>
      <x:c r="OFN9" s="15"/>
      <x:c r="OFO9" s="15"/>
      <x:c r="OFP9" s="15"/>
      <x:c r="OFQ9" s="15"/>
      <x:c r="OFR9" s="15"/>
      <x:c r="OFS9" s="15"/>
      <x:c r="OFT9" s="15"/>
      <x:c r="OFU9" s="15"/>
      <x:c r="OFV9" s="15"/>
      <x:c r="OFW9" s="15"/>
      <x:c r="OFX9" s="15"/>
      <x:c r="OFY9" s="15"/>
      <x:c r="OFZ9" s="15"/>
      <x:c r="OGA9" s="15"/>
      <x:c r="OGB9" s="15"/>
      <x:c r="OGC9" s="15"/>
      <x:c r="OGD9" s="15"/>
      <x:c r="OGE9" s="15"/>
      <x:c r="OGF9" s="15"/>
      <x:c r="OGG9" s="15"/>
      <x:c r="OGH9" s="15"/>
      <x:c r="OGI9" s="15"/>
      <x:c r="OGJ9" s="15"/>
      <x:c r="OGK9" s="15"/>
      <x:c r="OGL9" s="15"/>
      <x:c r="OGM9" s="15"/>
      <x:c r="OGN9" s="15"/>
      <x:c r="OGO9" s="15"/>
      <x:c r="OGP9" s="15"/>
      <x:c r="OGQ9" s="15"/>
      <x:c r="OGR9" s="15"/>
      <x:c r="OGS9" s="15"/>
      <x:c r="OGT9" s="15"/>
      <x:c r="OGU9" s="15"/>
      <x:c r="OGV9" s="15"/>
      <x:c r="OGW9" s="15"/>
      <x:c r="OGX9" s="15"/>
      <x:c r="OGY9" s="15"/>
      <x:c r="OGZ9" s="15"/>
      <x:c r="OHA9" s="15"/>
      <x:c r="OHB9" s="15"/>
      <x:c r="OHC9" s="15"/>
      <x:c r="OHD9" s="15"/>
      <x:c r="OHE9" s="15"/>
      <x:c r="OHF9" s="15"/>
      <x:c r="OHG9" s="15"/>
      <x:c r="OHH9" s="15"/>
      <x:c r="OHI9" s="15"/>
      <x:c r="OHJ9" s="15"/>
      <x:c r="OHK9" s="15"/>
      <x:c r="OHL9" s="15"/>
      <x:c r="OHM9" s="15"/>
      <x:c r="OHN9" s="15"/>
      <x:c r="OHO9" s="15"/>
      <x:c r="OHP9" s="15"/>
      <x:c r="OHQ9" s="15"/>
      <x:c r="OHR9" s="15"/>
      <x:c r="OHS9" s="15"/>
      <x:c r="OHT9" s="15"/>
      <x:c r="OHU9" s="15"/>
      <x:c r="OHV9" s="15"/>
      <x:c r="OHW9" s="15"/>
      <x:c r="OHX9" s="15"/>
      <x:c r="OHY9" s="15"/>
      <x:c r="OHZ9" s="15"/>
      <x:c r="OIA9" s="15"/>
      <x:c r="OIB9" s="15"/>
      <x:c r="OIC9" s="15"/>
      <x:c r="OID9" s="15"/>
      <x:c r="OIE9" s="15"/>
      <x:c r="OIF9" s="15"/>
      <x:c r="OIG9" s="15"/>
      <x:c r="OIH9" s="15"/>
      <x:c r="OII9" s="15"/>
      <x:c r="OIJ9" s="15"/>
      <x:c r="OIK9" s="15"/>
      <x:c r="OIL9" s="15"/>
      <x:c r="OIM9" s="15"/>
      <x:c r="OIN9" s="15"/>
      <x:c r="OIO9" s="15"/>
      <x:c r="OIP9" s="15"/>
      <x:c r="OIQ9" s="15"/>
      <x:c r="OIR9" s="15"/>
      <x:c r="OIS9" s="15"/>
      <x:c r="OIT9" s="15"/>
      <x:c r="OIU9" s="15"/>
      <x:c r="OIV9" s="15"/>
      <x:c r="OIW9" s="15"/>
      <x:c r="OIX9" s="15"/>
      <x:c r="OIY9" s="15"/>
      <x:c r="OIZ9" s="15"/>
      <x:c r="OJA9" s="15"/>
      <x:c r="OJB9" s="15"/>
      <x:c r="OJC9" s="15"/>
      <x:c r="OJD9" s="15"/>
      <x:c r="OJE9" s="15"/>
      <x:c r="OJF9" s="15"/>
      <x:c r="OJG9" s="15"/>
      <x:c r="OJH9" s="15"/>
      <x:c r="OJI9" s="15"/>
      <x:c r="OJJ9" s="15"/>
      <x:c r="OJK9" s="15"/>
      <x:c r="OJL9" s="15"/>
      <x:c r="OJM9" s="15"/>
      <x:c r="OJN9" s="15"/>
      <x:c r="OJO9" s="15"/>
      <x:c r="OJP9" s="15"/>
      <x:c r="OJQ9" s="15"/>
      <x:c r="OJR9" s="15"/>
      <x:c r="OJS9" s="15"/>
      <x:c r="OJT9" s="15"/>
      <x:c r="OJU9" s="15"/>
      <x:c r="OJV9" s="15"/>
      <x:c r="OJW9" s="15"/>
      <x:c r="OJX9" s="15"/>
      <x:c r="OJY9" s="15"/>
      <x:c r="OJZ9" s="15"/>
      <x:c r="OKA9" s="15"/>
      <x:c r="OKB9" s="15"/>
      <x:c r="OKC9" s="15"/>
      <x:c r="OKD9" s="15"/>
      <x:c r="OKE9" s="15"/>
      <x:c r="OKF9" s="15"/>
      <x:c r="OKG9" s="15"/>
      <x:c r="OKH9" s="15"/>
      <x:c r="OKI9" s="15"/>
      <x:c r="OKJ9" s="15"/>
      <x:c r="OKK9" s="15"/>
      <x:c r="OKL9" s="15"/>
      <x:c r="OKM9" s="15"/>
      <x:c r="OKN9" s="15"/>
      <x:c r="OKO9" s="15"/>
      <x:c r="OKP9" s="15"/>
      <x:c r="OKQ9" s="15"/>
      <x:c r="OKR9" s="15"/>
      <x:c r="OKS9" s="15"/>
      <x:c r="OKT9" s="15"/>
      <x:c r="OKU9" s="15"/>
      <x:c r="OKV9" s="15"/>
      <x:c r="OKW9" s="15"/>
      <x:c r="OKX9" s="15"/>
      <x:c r="OKY9" s="15"/>
      <x:c r="OKZ9" s="15"/>
      <x:c r="OLA9" s="15"/>
      <x:c r="OLB9" s="15"/>
      <x:c r="OLC9" s="15"/>
      <x:c r="OLD9" s="15"/>
      <x:c r="OLE9" s="15"/>
      <x:c r="OLF9" s="15"/>
      <x:c r="OLG9" s="15"/>
      <x:c r="OLH9" s="15"/>
      <x:c r="OLI9" s="15"/>
      <x:c r="OLJ9" s="15"/>
      <x:c r="OLK9" s="15"/>
      <x:c r="OLL9" s="15"/>
      <x:c r="OLM9" s="15"/>
      <x:c r="OLN9" s="15"/>
      <x:c r="OLO9" s="15"/>
      <x:c r="OLP9" s="15"/>
      <x:c r="OLQ9" s="15"/>
      <x:c r="OLR9" s="15"/>
      <x:c r="OLS9" s="15"/>
      <x:c r="OLT9" s="15"/>
      <x:c r="OLU9" s="15"/>
      <x:c r="OLV9" s="15"/>
      <x:c r="OLW9" s="15"/>
      <x:c r="OLX9" s="15"/>
      <x:c r="OLY9" s="15"/>
      <x:c r="OLZ9" s="15"/>
      <x:c r="OMA9" s="15"/>
      <x:c r="OMB9" s="15"/>
      <x:c r="OMC9" s="15"/>
      <x:c r="OMD9" s="15"/>
      <x:c r="OME9" s="15"/>
      <x:c r="OMF9" s="15"/>
      <x:c r="OMG9" s="15"/>
      <x:c r="OMH9" s="15"/>
      <x:c r="OMI9" s="15"/>
      <x:c r="OMJ9" s="15"/>
      <x:c r="OMK9" s="15"/>
      <x:c r="OML9" s="15"/>
      <x:c r="OMM9" s="15"/>
      <x:c r="OMN9" s="15"/>
      <x:c r="OMO9" s="15"/>
      <x:c r="OMP9" s="15"/>
      <x:c r="OMQ9" s="15"/>
      <x:c r="OMR9" s="15"/>
      <x:c r="OMS9" s="15"/>
      <x:c r="OMT9" s="15"/>
      <x:c r="OMU9" s="15"/>
      <x:c r="OMV9" s="15"/>
      <x:c r="OMW9" s="15"/>
      <x:c r="OMX9" s="15"/>
      <x:c r="OMY9" s="15"/>
      <x:c r="OMZ9" s="15"/>
      <x:c r="ONA9" s="15"/>
      <x:c r="ONB9" s="15"/>
      <x:c r="ONC9" s="15"/>
      <x:c r="OND9" s="15"/>
      <x:c r="ONE9" s="15"/>
      <x:c r="ONF9" s="15"/>
      <x:c r="ONG9" s="15"/>
      <x:c r="ONH9" s="15"/>
      <x:c r="ONI9" s="15"/>
      <x:c r="ONJ9" s="15"/>
      <x:c r="ONK9" s="15"/>
      <x:c r="ONL9" s="15"/>
      <x:c r="ONM9" s="15"/>
      <x:c r="ONN9" s="15"/>
      <x:c r="ONO9" s="15"/>
      <x:c r="ONP9" s="15"/>
      <x:c r="ONQ9" s="15"/>
      <x:c r="ONR9" s="15"/>
      <x:c r="ONS9" s="15"/>
      <x:c r="ONT9" s="15"/>
      <x:c r="ONU9" s="15"/>
      <x:c r="ONV9" s="15"/>
      <x:c r="ONW9" s="15"/>
      <x:c r="ONX9" s="15"/>
      <x:c r="ONY9" s="15"/>
      <x:c r="ONZ9" s="15"/>
      <x:c r="OOA9" s="15"/>
      <x:c r="OOB9" s="15"/>
      <x:c r="OOC9" s="15"/>
      <x:c r="OOD9" s="15"/>
      <x:c r="OOE9" s="15"/>
      <x:c r="OOF9" s="15"/>
      <x:c r="OOG9" s="15"/>
      <x:c r="OOH9" s="15"/>
      <x:c r="OOI9" s="15"/>
      <x:c r="OOJ9" s="15"/>
      <x:c r="OOK9" s="15"/>
      <x:c r="OOL9" s="15"/>
      <x:c r="OOM9" s="15"/>
      <x:c r="OON9" s="15"/>
      <x:c r="OOO9" s="15"/>
      <x:c r="OOP9" s="15"/>
      <x:c r="OOQ9" s="15"/>
      <x:c r="OOR9" s="15"/>
      <x:c r="OOS9" s="15"/>
      <x:c r="OOT9" s="15"/>
      <x:c r="OOU9" s="15"/>
      <x:c r="OOV9" s="15"/>
      <x:c r="OOW9" s="15"/>
      <x:c r="OOX9" s="15"/>
      <x:c r="OOY9" s="15"/>
      <x:c r="OOZ9" s="15"/>
      <x:c r="OPA9" s="15"/>
      <x:c r="OPB9" s="15"/>
      <x:c r="OPC9" s="15"/>
      <x:c r="OPD9" s="15"/>
      <x:c r="OPE9" s="15"/>
      <x:c r="OPF9" s="15"/>
      <x:c r="OPG9" s="15"/>
      <x:c r="OPH9" s="15"/>
      <x:c r="OPI9" s="15"/>
      <x:c r="OPJ9" s="15"/>
      <x:c r="OPK9" s="15"/>
      <x:c r="OPL9" s="15"/>
      <x:c r="OPM9" s="15"/>
      <x:c r="OPN9" s="15"/>
      <x:c r="OPO9" s="15"/>
      <x:c r="OPP9" s="15"/>
      <x:c r="OPQ9" s="15"/>
      <x:c r="OPR9" s="15"/>
      <x:c r="OPS9" s="15"/>
      <x:c r="OPT9" s="15"/>
      <x:c r="OPU9" s="15"/>
      <x:c r="OPV9" s="15"/>
      <x:c r="OPW9" s="15"/>
      <x:c r="OPX9" s="15"/>
      <x:c r="OPY9" s="15"/>
      <x:c r="OPZ9" s="15"/>
      <x:c r="OQA9" s="15"/>
      <x:c r="OQB9" s="15"/>
      <x:c r="OQC9" s="15"/>
      <x:c r="OQD9" s="15"/>
      <x:c r="OQE9" s="15"/>
      <x:c r="OQF9" s="15"/>
      <x:c r="OQG9" s="15"/>
      <x:c r="OQH9" s="15"/>
      <x:c r="OQI9" s="15"/>
      <x:c r="OQJ9" s="15"/>
      <x:c r="OQK9" s="15"/>
      <x:c r="OQL9" s="15"/>
      <x:c r="OQM9" s="15"/>
      <x:c r="OQN9" s="15"/>
      <x:c r="OQO9" s="15"/>
      <x:c r="OQP9" s="15"/>
      <x:c r="OQQ9" s="15"/>
      <x:c r="OQR9" s="15"/>
      <x:c r="OQS9" s="15"/>
      <x:c r="OQT9" s="15"/>
      <x:c r="OQU9" s="15"/>
      <x:c r="OQV9" s="15"/>
      <x:c r="OQW9" s="15"/>
      <x:c r="OQX9" s="15"/>
      <x:c r="OQY9" s="15"/>
      <x:c r="OQZ9" s="15"/>
      <x:c r="ORA9" s="15"/>
      <x:c r="ORB9" s="15"/>
      <x:c r="ORC9" s="15"/>
      <x:c r="ORD9" s="15"/>
      <x:c r="ORE9" s="15"/>
      <x:c r="ORF9" s="15"/>
      <x:c r="ORG9" s="15"/>
      <x:c r="ORH9" s="15"/>
      <x:c r="ORI9" s="15"/>
      <x:c r="ORJ9" s="15"/>
      <x:c r="ORK9" s="15"/>
      <x:c r="ORL9" s="15"/>
      <x:c r="ORM9" s="15"/>
      <x:c r="ORN9" s="15"/>
      <x:c r="ORO9" s="15"/>
      <x:c r="ORP9" s="15"/>
      <x:c r="ORQ9" s="15"/>
      <x:c r="ORR9" s="15"/>
      <x:c r="ORS9" s="15"/>
      <x:c r="ORT9" s="15"/>
      <x:c r="ORU9" s="15"/>
      <x:c r="ORV9" s="15"/>
      <x:c r="ORW9" s="15"/>
      <x:c r="ORX9" s="15"/>
      <x:c r="ORY9" s="15"/>
      <x:c r="ORZ9" s="15"/>
      <x:c r="OSA9" s="15"/>
      <x:c r="OSB9" s="15"/>
      <x:c r="OSC9" s="15"/>
      <x:c r="OSD9" s="15"/>
      <x:c r="OSE9" s="15"/>
      <x:c r="OSF9" s="15"/>
      <x:c r="OSG9" s="15"/>
      <x:c r="OSH9" s="15"/>
      <x:c r="OSI9" s="15"/>
      <x:c r="OSJ9" s="15"/>
      <x:c r="OSK9" s="15"/>
      <x:c r="OSL9" s="15"/>
      <x:c r="OSM9" s="15"/>
      <x:c r="OSN9" s="15"/>
      <x:c r="OSO9" s="15"/>
      <x:c r="OSP9" s="15"/>
      <x:c r="OSQ9" s="15"/>
      <x:c r="OSR9" s="15"/>
      <x:c r="OSS9" s="15"/>
      <x:c r="OST9" s="15"/>
      <x:c r="OSU9" s="15"/>
      <x:c r="OSV9" s="15"/>
      <x:c r="OSW9" s="15"/>
      <x:c r="OSX9" s="15"/>
      <x:c r="OSY9" s="15"/>
      <x:c r="OSZ9" s="15"/>
      <x:c r="OTA9" s="15"/>
      <x:c r="OTB9" s="15"/>
      <x:c r="OTC9" s="15"/>
      <x:c r="OTD9" s="15"/>
      <x:c r="OTE9" s="15"/>
      <x:c r="OTF9" s="15"/>
      <x:c r="OTG9" s="15"/>
      <x:c r="OTH9" s="15"/>
      <x:c r="OTI9" s="15"/>
      <x:c r="OTJ9" s="15"/>
      <x:c r="OTK9" s="15"/>
      <x:c r="OTL9" s="15"/>
      <x:c r="OTM9" s="15"/>
      <x:c r="OTN9" s="15"/>
      <x:c r="OTO9" s="15"/>
      <x:c r="OTP9" s="15"/>
      <x:c r="OTQ9" s="15"/>
      <x:c r="OTR9" s="15"/>
      <x:c r="OTS9" s="15"/>
      <x:c r="OTT9" s="15"/>
      <x:c r="OTU9" s="15"/>
      <x:c r="OTV9" s="15"/>
      <x:c r="OTW9" s="15"/>
      <x:c r="OTX9" s="15"/>
      <x:c r="OTY9" s="15"/>
      <x:c r="OTZ9" s="15"/>
      <x:c r="OUA9" s="15"/>
      <x:c r="OUB9" s="15"/>
      <x:c r="OUC9" s="15"/>
      <x:c r="OUD9" s="15"/>
      <x:c r="OUE9" s="15"/>
      <x:c r="OUF9" s="15"/>
      <x:c r="OUG9" s="15"/>
      <x:c r="OUH9" s="15"/>
      <x:c r="OUI9" s="15"/>
      <x:c r="OUJ9" s="15"/>
      <x:c r="OUK9" s="15"/>
      <x:c r="OUL9" s="15"/>
      <x:c r="OUM9" s="15"/>
      <x:c r="OUN9" s="15"/>
      <x:c r="OUO9" s="15"/>
      <x:c r="OUP9" s="15"/>
      <x:c r="OUQ9" s="15"/>
      <x:c r="OUR9" s="15"/>
      <x:c r="OUS9" s="15"/>
      <x:c r="OUT9" s="15"/>
      <x:c r="OUU9" s="15"/>
      <x:c r="OUV9" s="15"/>
      <x:c r="OUW9" s="15"/>
      <x:c r="OUX9" s="15"/>
      <x:c r="OUY9" s="15"/>
      <x:c r="OUZ9" s="15"/>
      <x:c r="OVA9" s="15"/>
      <x:c r="OVB9" s="15"/>
      <x:c r="OVC9" s="15"/>
      <x:c r="OVD9" s="15"/>
      <x:c r="OVE9" s="15"/>
      <x:c r="OVF9" s="15"/>
      <x:c r="OVG9" s="15"/>
      <x:c r="OVH9" s="15"/>
      <x:c r="OVI9" s="15"/>
      <x:c r="OVJ9" s="15"/>
      <x:c r="OVK9" s="15"/>
      <x:c r="OVL9" s="15"/>
      <x:c r="OVM9" s="15"/>
      <x:c r="OVN9" s="15"/>
      <x:c r="OVO9" s="15"/>
      <x:c r="OVP9" s="15"/>
      <x:c r="OVQ9" s="15"/>
      <x:c r="OVR9" s="15"/>
      <x:c r="OVS9" s="15"/>
      <x:c r="OVT9" s="15"/>
      <x:c r="OVU9" s="15"/>
      <x:c r="OVV9" s="15"/>
      <x:c r="OVW9" s="15"/>
      <x:c r="OVX9" s="15"/>
      <x:c r="OVY9" s="15"/>
      <x:c r="OVZ9" s="15"/>
      <x:c r="OWA9" s="15"/>
      <x:c r="OWB9" s="15"/>
      <x:c r="OWC9" s="15"/>
      <x:c r="OWD9" s="15"/>
      <x:c r="OWE9" s="15"/>
      <x:c r="OWF9" s="15"/>
      <x:c r="OWG9" s="15"/>
      <x:c r="OWH9" s="15"/>
      <x:c r="OWI9" s="15"/>
      <x:c r="OWJ9" s="15"/>
      <x:c r="OWK9" s="15"/>
      <x:c r="OWL9" s="15"/>
      <x:c r="OWM9" s="15"/>
      <x:c r="OWN9" s="15"/>
      <x:c r="OWO9" s="15"/>
      <x:c r="OWP9" s="15"/>
      <x:c r="OWQ9" s="15"/>
      <x:c r="OWR9" s="15"/>
      <x:c r="OWS9" s="15"/>
      <x:c r="OWT9" s="15"/>
      <x:c r="OWU9" s="15"/>
      <x:c r="OWV9" s="15"/>
      <x:c r="OWW9" s="15"/>
      <x:c r="OWX9" s="15"/>
      <x:c r="OWY9" s="15"/>
      <x:c r="OWZ9" s="15"/>
      <x:c r="OXA9" s="15"/>
      <x:c r="OXB9" s="15"/>
      <x:c r="OXC9" s="15"/>
      <x:c r="OXD9" s="15"/>
      <x:c r="OXE9" s="15"/>
      <x:c r="OXF9" s="15"/>
      <x:c r="OXG9" s="15"/>
      <x:c r="OXH9" s="15"/>
      <x:c r="OXI9" s="15"/>
      <x:c r="OXJ9" s="15"/>
      <x:c r="OXK9" s="15"/>
      <x:c r="OXL9" s="15"/>
      <x:c r="OXM9" s="15"/>
      <x:c r="OXN9" s="15"/>
      <x:c r="OXO9" s="15"/>
      <x:c r="OXP9" s="15"/>
      <x:c r="OXQ9" s="15"/>
      <x:c r="OXR9" s="15"/>
      <x:c r="OXS9" s="15"/>
      <x:c r="OXT9" s="15"/>
      <x:c r="OXU9" s="15"/>
      <x:c r="OXV9" s="15"/>
      <x:c r="OXW9" s="15"/>
      <x:c r="OXX9" s="15"/>
      <x:c r="OXY9" s="15"/>
      <x:c r="OXZ9" s="15"/>
      <x:c r="OYA9" s="15"/>
      <x:c r="OYB9" s="15"/>
      <x:c r="OYC9" s="15"/>
      <x:c r="OYD9" s="15"/>
      <x:c r="OYE9" s="15"/>
      <x:c r="OYF9" s="15"/>
      <x:c r="OYG9" s="15"/>
      <x:c r="OYH9" s="15"/>
      <x:c r="OYI9" s="15"/>
      <x:c r="OYJ9" s="15"/>
      <x:c r="OYK9" s="15"/>
      <x:c r="OYL9" s="15"/>
      <x:c r="OYM9" s="15"/>
      <x:c r="OYN9" s="15"/>
      <x:c r="OYO9" s="15"/>
      <x:c r="OYP9" s="15"/>
      <x:c r="OYQ9" s="15"/>
      <x:c r="OYR9" s="15"/>
      <x:c r="OYS9" s="15"/>
      <x:c r="OYT9" s="15"/>
      <x:c r="OYU9" s="15"/>
      <x:c r="OYV9" s="15"/>
      <x:c r="OYW9" s="15"/>
      <x:c r="OYX9" s="15"/>
      <x:c r="OYY9" s="15"/>
      <x:c r="OYZ9" s="15"/>
      <x:c r="OZA9" s="15"/>
      <x:c r="OZB9" s="15"/>
      <x:c r="OZC9" s="15"/>
      <x:c r="OZD9" s="15"/>
      <x:c r="OZE9" s="15"/>
      <x:c r="OZF9" s="15"/>
      <x:c r="OZG9" s="15"/>
      <x:c r="OZH9" s="15"/>
      <x:c r="OZI9" s="15"/>
      <x:c r="OZJ9" s="15"/>
      <x:c r="OZK9" s="15"/>
      <x:c r="OZL9" s="15"/>
      <x:c r="OZM9" s="15"/>
      <x:c r="OZN9" s="15"/>
      <x:c r="OZO9" s="15"/>
      <x:c r="OZP9" s="15"/>
      <x:c r="OZQ9" s="15"/>
      <x:c r="OZR9" s="15"/>
      <x:c r="OZS9" s="15"/>
      <x:c r="OZT9" s="15"/>
      <x:c r="OZU9" s="15"/>
      <x:c r="OZV9" s="15"/>
      <x:c r="OZW9" s="15"/>
      <x:c r="OZX9" s="15"/>
      <x:c r="OZY9" s="15"/>
      <x:c r="OZZ9" s="15"/>
      <x:c r="PAA9" s="15"/>
      <x:c r="PAB9" s="15"/>
      <x:c r="PAC9" s="15"/>
      <x:c r="PAD9" s="15"/>
      <x:c r="PAE9" s="15"/>
      <x:c r="PAF9" s="15"/>
      <x:c r="PAG9" s="15"/>
      <x:c r="PAH9" s="15"/>
      <x:c r="PAI9" s="15"/>
      <x:c r="PAJ9" s="15"/>
      <x:c r="PAK9" s="15"/>
      <x:c r="PAL9" s="15"/>
      <x:c r="PAM9" s="15"/>
      <x:c r="PAN9" s="15"/>
      <x:c r="PAO9" s="15"/>
      <x:c r="PAP9" s="15"/>
      <x:c r="PAQ9" s="15"/>
      <x:c r="PAR9" s="15"/>
      <x:c r="PAS9" s="15"/>
      <x:c r="PAT9" s="15"/>
      <x:c r="PAU9" s="15"/>
      <x:c r="PAV9" s="15"/>
      <x:c r="PAW9" s="15"/>
      <x:c r="PAX9" s="15"/>
      <x:c r="PAY9" s="15"/>
      <x:c r="PAZ9" s="15"/>
      <x:c r="PBA9" s="15"/>
      <x:c r="PBB9" s="15"/>
      <x:c r="PBC9" s="15"/>
      <x:c r="PBD9" s="15"/>
      <x:c r="PBE9" s="15"/>
      <x:c r="PBF9" s="15"/>
      <x:c r="PBG9" s="15"/>
      <x:c r="PBH9" s="15"/>
      <x:c r="PBI9" s="15"/>
      <x:c r="PBJ9" s="15"/>
      <x:c r="PBK9" s="15"/>
      <x:c r="PBL9" s="15"/>
      <x:c r="PBM9" s="15"/>
      <x:c r="PBN9" s="15"/>
      <x:c r="PBO9" s="15"/>
      <x:c r="PBP9" s="15"/>
      <x:c r="PBQ9" s="15"/>
      <x:c r="PBR9" s="15"/>
      <x:c r="PBS9" s="15"/>
      <x:c r="PBT9" s="15"/>
      <x:c r="PBU9" s="15"/>
      <x:c r="PBV9" s="15"/>
      <x:c r="PBW9" s="15"/>
      <x:c r="PBX9" s="15"/>
      <x:c r="PBY9" s="15"/>
      <x:c r="PBZ9" s="15"/>
      <x:c r="PCA9" s="15"/>
      <x:c r="PCB9" s="15"/>
      <x:c r="PCC9" s="15"/>
      <x:c r="PCD9" s="15"/>
      <x:c r="PCE9" s="15"/>
      <x:c r="PCF9" s="15"/>
      <x:c r="PCG9" s="15"/>
      <x:c r="PCH9" s="15"/>
      <x:c r="PCI9" s="15"/>
      <x:c r="PCJ9" s="15"/>
      <x:c r="PCK9" s="15"/>
      <x:c r="PCL9" s="15"/>
      <x:c r="PCM9" s="15"/>
      <x:c r="PCN9" s="15"/>
      <x:c r="PCO9" s="15"/>
      <x:c r="PCP9" s="15"/>
      <x:c r="PCQ9" s="15"/>
      <x:c r="PCR9" s="15"/>
      <x:c r="PCS9" s="15"/>
      <x:c r="PCT9" s="15"/>
      <x:c r="PCU9" s="15"/>
      <x:c r="PCV9" s="15"/>
      <x:c r="PCW9" s="15"/>
      <x:c r="PCX9" s="15"/>
      <x:c r="PCY9" s="15"/>
      <x:c r="PCZ9" s="15"/>
      <x:c r="PDA9" s="15"/>
      <x:c r="PDB9" s="15"/>
      <x:c r="PDC9" s="15"/>
      <x:c r="PDD9" s="15"/>
      <x:c r="PDE9" s="15"/>
      <x:c r="PDF9" s="15"/>
      <x:c r="PDG9" s="15"/>
      <x:c r="PDH9" s="15"/>
      <x:c r="PDI9" s="15"/>
      <x:c r="PDJ9" s="15"/>
      <x:c r="PDK9" s="15"/>
      <x:c r="PDL9" s="15"/>
      <x:c r="PDM9" s="15"/>
      <x:c r="PDN9" s="15"/>
      <x:c r="PDO9" s="15"/>
      <x:c r="PDP9" s="15"/>
      <x:c r="PDQ9" s="15"/>
      <x:c r="PDR9" s="15"/>
      <x:c r="PDS9" s="15"/>
      <x:c r="PDT9" s="15"/>
      <x:c r="PDU9" s="15"/>
      <x:c r="PDV9" s="15"/>
      <x:c r="PDW9" s="15"/>
      <x:c r="PDX9" s="15"/>
      <x:c r="PDY9" s="15"/>
      <x:c r="PDZ9" s="15"/>
      <x:c r="PEA9" s="15"/>
      <x:c r="PEB9" s="15"/>
      <x:c r="PEC9" s="15"/>
      <x:c r="PED9" s="15"/>
      <x:c r="PEE9" s="15"/>
      <x:c r="PEF9" s="15"/>
      <x:c r="PEG9" s="15"/>
      <x:c r="PEH9" s="15"/>
      <x:c r="PEI9" s="15"/>
      <x:c r="PEJ9" s="15"/>
      <x:c r="PEK9" s="15"/>
      <x:c r="PEL9" s="15"/>
      <x:c r="PEM9" s="15"/>
      <x:c r="PEN9" s="15"/>
      <x:c r="PEO9" s="15"/>
      <x:c r="PEP9" s="15"/>
      <x:c r="PEQ9" s="15"/>
      <x:c r="PER9" s="15"/>
      <x:c r="PES9" s="15"/>
      <x:c r="PET9" s="15"/>
      <x:c r="PEU9" s="15"/>
      <x:c r="PEV9" s="15"/>
      <x:c r="PEW9" s="15"/>
      <x:c r="PEX9" s="15"/>
      <x:c r="PEY9" s="15"/>
      <x:c r="PEZ9" s="15"/>
      <x:c r="PFA9" s="15"/>
      <x:c r="PFB9" s="15"/>
      <x:c r="PFC9" s="15"/>
      <x:c r="PFD9" s="15"/>
      <x:c r="PFE9" s="15"/>
      <x:c r="PFF9" s="15"/>
      <x:c r="PFG9" s="15"/>
      <x:c r="PFH9" s="15"/>
      <x:c r="PFI9" s="15"/>
      <x:c r="PFJ9" s="15"/>
      <x:c r="PFK9" s="15"/>
      <x:c r="PFL9" s="15"/>
      <x:c r="PFM9" s="15"/>
      <x:c r="PFN9" s="15"/>
      <x:c r="PFO9" s="15"/>
      <x:c r="PFP9" s="15"/>
      <x:c r="PFQ9" s="15"/>
      <x:c r="PFR9" s="15"/>
      <x:c r="PFS9" s="15"/>
      <x:c r="PFT9" s="15"/>
      <x:c r="PFU9" s="15"/>
      <x:c r="PFV9" s="15"/>
      <x:c r="PFW9" s="15"/>
      <x:c r="PFX9" s="15"/>
      <x:c r="PFY9" s="15"/>
      <x:c r="PFZ9" s="15"/>
      <x:c r="PGA9" s="15"/>
      <x:c r="PGB9" s="15"/>
      <x:c r="PGC9" s="15"/>
      <x:c r="PGD9" s="15"/>
      <x:c r="PGE9" s="15"/>
      <x:c r="PGF9" s="15"/>
      <x:c r="PGG9" s="15"/>
      <x:c r="PGH9" s="15"/>
      <x:c r="PGI9" s="15"/>
      <x:c r="PGJ9" s="15"/>
      <x:c r="PGK9" s="15"/>
      <x:c r="PGL9" s="15"/>
      <x:c r="PGM9" s="15"/>
      <x:c r="PGN9" s="15"/>
      <x:c r="PGO9" s="15"/>
      <x:c r="PGP9" s="15"/>
      <x:c r="PGQ9" s="15"/>
      <x:c r="PGR9" s="15"/>
      <x:c r="PGS9" s="15"/>
      <x:c r="PGT9" s="15"/>
      <x:c r="PGU9" s="15"/>
      <x:c r="PGV9" s="15"/>
      <x:c r="PGW9" s="15"/>
      <x:c r="PGX9" s="15"/>
      <x:c r="PGY9" s="15"/>
      <x:c r="PGZ9" s="15"/>
      <x:c r="PHA9" s="15"/>
      <x:c r="PHB9" s="15"/>
      <x:c r="PHC9" s="15"/>
      <x:c r="PHD9" s="15"/>
      <x:c r="PHE9" s="15"/>
      <x:c r="PHF9" s="15"/>
      <x:c r="PHG9" s="15"/>
      <x:c r="PHH9" s="15"/>
      <x:c r="PHI9" s="15"/>
      <x:c r="PHJ9" s="15"/>
      <x:c r="PHK9" s="15"/>
      <x:c r="PHL9" s="15"/>
      <x:c r="PHM9" s="15"/>
      <x:c r="PHN9" s="15"/>
      <x:c r="PHO9" s="15"/>
      <x:c r="PHP9" s="15"/>
      <x:c r="PHQ9" s="15"/>
      <x:c r="PHR9" s="15"/>
      <x:c r="PHS9" s="15"/>
      <x:c r="PHT9" s="15"/>
      <x:c r="PHU9" s="15"/>
      <x:c r="PHV9" s="15"/>
      <x:c r="PHW9" s="15"/>
      <x:c r="PHX9" s="15"/>
      <x:c r="PHY9" s="15"/>
      <x:c r="PHZ9" s="15"/>
      <x:c r="PIA9" s="15"/>
      <x:c r="PIB9" s="15"/>
      <x:c r="PIC9" s="15"/>
      <x:c r="PID9" s="15"/>
      <x:c r="PIE9" s="15"/>
      <x:c r="PIF9" s="15"/>
      <x:c r="PIG9" s="15"/>
      <x:c r="PIH9" s="15"/>
      <x:c r="PII9" s="15"/>
      <x:c r="PIJ9" s="15"/>
      <x:c r="PIK9" s="15"/>
      <x:c r="PIL9" s="15"/>
      <x:c r="PIM9" s="15"/>
      <x:c r="PIN9" s="15"/>
      <x:c r="PIO9" s="15"/>
      <x:c r="PIP9" s="15"/>
      <x:c r="PIQ9" s="15"/>
      <x:c r="PIR9" s="15"/>
      <x:c r="PIS9" s="15"/>
      <x:c r="PIT9" s="15"/>
      <x:c r="PIU9" s="15"/>
      <x:c r="PIV9" s="15"/>
      <x:c r="PIW9" s="15"/>
      <x:c r="PIX9" s="15"/>
      <x:c r="PIY9" s="15"/>
      <x:c r="PIZ9" s="15"/>
      <x:c r="PJA9" s="15"/>
      <x:c r="PJB9" s="15"/>
      <x:c r="PJC9" s="15"/>
      <x:c r="PJD9" s="15"/>
      <x:c r="PJE9" s="15"/>
      <x:c r="PJF9" s="15"/>
      <x:c r="PJG9" s="15"/>
      <x:c r="PJH9" s="15"/>
      <x:c r="PJI9" s="15"/>
      <x:c r="PJJ9" s="15"/>
      <x:c r="PJK9" s="15"/>
      <x:c r="PJL9" s="15"/>
      <x:c r="PJM9" s="15"/>
      <x:c r="PJN9" s="15"/>
      <x:c r="PJO9" s="15"/>
      <x:c r="PJP9" s="15"/>
      <x:c r="PJQ9" s="15"/>
      <x:c r="PJR9" s="15"/>
      <x:c r="PJS9" s="15"/>
      <x:c r="PJT9" s="15"/>
      <x:c r="PJU9" s="15"/>
      <x:c r="PJV9" s="15"/>
      <x:c r="PJW9" s="15"/>
      <x:c r="PJX9" s="15"/>
      <x:c r="PJY9" s="15"/>
      <x:c r="PJZ9" s="15"/>
      <x:c r="PKA9" s="15"/>
      <x:c r="PKB9" s="15"/>
      <x:c r="PKC9" s="15"/>
      <x:c r="PKD9" s="15"/>
      <x:c r="PKE9" s="15"/>
      <x:c r="PKF9" s="15"/>
      <x:c r="PKG9" s="15"/>
      <x:c r="PKH9" s="15"/>
      <x:c r="PKI9" s="15"/>
      <x:c r="PKJ9" s="15"/>
      <x:c r="PKK9" s="15"/>
      <x:c r="PKL9" s="15"/>
      <x:c r="PKM9" s="15"/>
      <x:c r="PKN9" s="15"/>
      <x:c r="PKO9" s="15"/>
      <x:c r="PKP9" s="15"/>
      <x:c r="PKQ9" s="15"/>
      <x:c r="PKR9" s="15"/>
      <x:c r="PKS9" s="15"/>
      <x:c r="PKT9" s="15"/>
      <x:c r="PKU9" s="15"/>
      <x:c r="PKV9" s="15"/>
      <x:c r="PKW9" s="15"/>
      <x:c r="PKX9" s="15"/>
      <x:c r="PKY9" s="15"/>
      <x:c r="PKZ9" s="15"/>
      <x:c r="PLA9" s="15"/>
      <x:c r="PLB9" s="15"/>
      <x:c r="PLC9" s="15"/>
      <x:c r="PLD9" s="15"/>
      <x:c r="PLE9" s="15"/>
      <x:c r="PLF9" s="15"/>
      <x:c r="PLG9" s="15"/>
      <x:c r="PLH9" s="15"/>
      <x:c r="PLI9" s="15"/>
      <x:c r="PLJ9" s="15"/>
      <x:c r="PLK9" s="15"/>
      <x:c r="PLL9" s="15"/>
      <x:c r="PLM9" s="15"/>
      <x:c r="PLN9" s="15"/>
      <x:c r="PLO9" s="15"/>
      <x:c r="PLP9" s="15"/>
      <x:c r="PLQ9" s="15"/>
      <x:c r="PLR9" s="15"/>
      <x:c r="PLS9" s="15"/>
      <x:c r="PLT9" s="15"/>
      <x:c r="PLU9" s="15"/>
      <x:c r="PLV9" s="15"/>
      <x:c r="PLW9" s="15"/>
      <x:c r="PLX9" s="15"/>
      <x:c r="PLY9" s="15"/>
      <x:c r="PLZ9" s="15"/>
      <x:c r="PMA9" s="15"/>
      <x:c r="PMB9" s="15"/>
      <x:c r="PMC9" s="15"/>
      <x:c r="PMD9" s="15"/>
      <x:c r="PME9" s="15"/>
      <x:c r="PMF9" s="15"/>
      <x:c r="PMG9" s="15"/>
      <x:c r="PMH9" s="15"/>
      <x:c r="PMI9" s="15"/>
      <x:c r="PMJ9" s="15"/>
      <x:c r="PMK9" s="15"/>
      <x:c r="PML9" s="15"/>
      <x:c r="PMM9" s="15"/>
      <x:c r="PMN9" s="15"/>
      <x:c r="PMO9" s="15"/>
      <x:c r="PMP9" s="15"/>
      <x:c r="PMQ9" s="15"/>
      <x:c r="PMR9" s="15"/>
      <x:c r="PMS9" s="15"/>
      <x:c r="PMT9" s="15"/>
      <x:c r="PMU9" s="15"/>
      <x:c r="PMV9" s="15"/>
      <x:c r="PMW9" s="15"/>
      <x:c r="PMX9" s="15"/>
      <x:c r="PMY9" s="15"/>
      <x:c r="PMZ9" s="15"/>
      <x:c r="PNA9" s="15"/>
      <x:c r="PNB9" s="15"/>
      <x:c r="PNC9" s="15"/>
      <x:c r="PND9" s="15"/>
      <x:c r="PNE9" s="15"/>
      <x:c r="PNF9" s="15"/>
      <x:c r="PNG9" s="15"/>
      <x:c r="PNH9" s="15"/>
      <x:c r="PNI9" s="15"/>
      <x:c r="PNJ9" s="15"/>
      <x:c r="PNK9" s="15"/>
      <x:c r="PNL9" s="15"/>
      <x:c r="PNM9" s="15"/>
      <x:c r="PNN9" s="15"/>
      <x:c r="PNO9" s="15"/>
      <x:c r="PNP9" s="15"/>
      <x:c r="PNQ9" s="15"/>
      <x:c r="PNR9" s="15"/>
      <x:c r="PNS9" s="15"/>
      <x:c r="PNT9" s="15"/>
      <x:c r="PNU9" s="15"/>
      <x:c r="PNV9" s="15"/>
      <x:c r="PNW9" s="15"/>
      <x:c r="PNX9" s="15"/>
      <x:c r="PNY9" s="15"/>
      <x:c r="PNZ9" s="15"/>
      <x:c r="POA9" s="15"/>
      <x:c r="POB9" s="15"/>
      <x:c r="POC9" s="15"/>
      <x:c r="POD9" s="15"/>
      <x:c r="POE9" s="15"/>
      <x:c r="POF9" s="15"/>
      <x:c r="POG9" s="15"/>
      <x:c r="POH9" s="15"/>
      <x:c r="POI9" s="15"/>
      <x:c r="POJ9" s="15"/>
      <x:c r="POK9" s="15"/>
      <x:c r="POL9" s="15"/>
      <x:c r="POM9" s="15"/>
      <x:c r="PON9" s="15"/>
      <x:c r="POO9" s="15"/>
      <x:c r="POP9" s="15"/>
      <x:c r="POQ9" s="15"/>
      <x:c r="POR9" s="15"/>
      <x:c r="POS9" s="15"/>
      <x:c r="POT9" s="15"/>
      <x:c r="POU9" s="15"/>
      <x:c r="POV9" s="15"/>
      <x:c r="POW9" s="15"/>
      <x:c r="POX9" s="15"/>
      <x:c r="POY9" s="15"/>
      <x:c r="POZ9" s="15"/>
      <x:c r="PPA9" s="15"/>
      <x:c r="PPB9" s="15"/>
      <x:c r="PPC9" s="15"/>
      <x:c r="PPD9" s="15"/>
      <x:c r="PPE9" s="15"/>
      <x:c r="PPF9" s="15"/>
      <x:c r="PPG9" s="15"/>
      <x:c r="PPH9" s="15"/>
      <x:c r="PPI9" s="15"/>
      <x:c r="PPJ9" s="15"/>
      <x:c r="PPK9" s="15"/>
      <x:c r="PPL9" s="15"/>
      <x:c r="PPM9" s="15"/>
      <x:c r="PPN9" s="15"/>
      <x:c r="PPO9" s="15"/>
      <x:c r="PPP9" s="15"/>
      <x:c r="PPQ9" s="15"/>
      <x:c r="PPR9" s="15"/>
      <x:c r="PPS9" s="15"/>
      <x:c r="PPT9" s="15"/>
      <x:c r="PPU9" s="15"/>
      <x:c r="PPV9" s="15"/>
      <x:c r="PPW9" s="15"/>
      <x:c r="PPX9" s="15"/>
      <x:c r="PPY9" s="15"/>
      <x:c r="PPZ9" s="15"/>
      <x:c r="PQA9" s="15"/>
      <x:c r="PQB9" s="15"/>
      <x:c r="PQC9" s="15"/>
      <x:c r="PQD9" s="15"/>
      <x:c r="PQE9" s="15"/>
      <x:c r="PQF9" s="15"/>
      <x:c r="PQG9" s="15"/>
      <x:c r="PQH9" s="15"/>
      <x:c r="PQI9" s="15"/>
      <x:c r="PQJ9" s="15"/>
      <x:c r="PQK9" s="15"/>
      <x:c r="PQL9" s="15"/>
      <x:c r="PQM9" s="15"/>
      <x:c r="PQN9" s="15"/>
      <x:c r="PQO9" s="15"/>
      <x:c r="PQP9" s="15"/>
      <x:c r="PQQ9" s="15"/>
      <x:c r="PQR9" s="15"/>
      <x:c r="PQS9" s="15"/>
      <x:c r="PQT9" s="15"/>
      <x:c r="PQU9" s="15"/>
      <x:c r="PQV9" s="15"/>
      <x:c r="PQW9" s="15"/>
      <x:c r="PQX9" s="15"/>
      <x:c r="PQY9" s="15"/>
      <x:c r="PQZ9" s="15"/>
      <x:c r="PRA9" s="15"/>
      <x:c r="PRB9" s="15"/>
      <x:c r="PRC9" s="15"/>
      <x:c r="PRD9" s="15"/>
      <x:c r="PRE9" s="15"/>
      <x:c r="PRF9" s="15"/>
      <x:c r="PRG9" s="15"/>
      <x:c r="PRH9" s="15"/>
      <x:c r="PRI9" s="15"/>
      <x:c r="PRJ9" s="15"/>
      <x:c r="PRK9" s="15"/>
      <x:c r="PRL9" s="15"/>
      <x:c r="PRM9" s="15"/>
      <x:c r="PRN9" s="15"/>
      <x:c r="PRO9" s="15"/>
      <x:c r="PRP9" s="15"/>
      <x:c r="PRQ9" s="15"/>
      <x:c r="PRR9" s="15"/>
      <x:c r="PRS9" s="15"/>
      <x:c r="PRT9" s="15"/>
      <x:c r="PRU9" s="15"/>
      <x:c r="PRV9" s="15"/>
      <x:c r="PRW9" s="15"/>
      <x:c r="PRX9" s="15"/>
      <x:c r="PRY9" s="15"/>
      <x:c r="PRZ9" s="15"/>
      <x:c r="PSA9" s="15"/>
      <x:c r="PSB9" s="15"/>
      <x:c r="PSC9" s="15"/>
      <x:c r="PSD9" s="15"/>
      <x:c r="PSE9" s="15"/>
      <x:c r="PSF9" s="15"/>
      <x:c r="PSG9" s="15"/>
      <x:c r="PSH9" s="15"/>
      <x:c r="PSI9" s="15"/>
      <x:c r="PSJ9" s="15"/>
      <x:c r="PSK9" s="15"/>
      <x:c r="PSL9" s="15"/>
      <x:c r="PSM9" s="15"/>
      <x:c r="PSN9" s="15"/>
      <x:c r="PSO9" s="15"/>
      <x:c r="PSP9" s="15"/>
      <x:c r="PSQ9" s="15"/>
      <x:c r="PSR9" s="15"/>
      <x:c r="PSS9" s="15"/>
      <x:c r="PST9" s="15"/>
      <x:c r="PSU9" s="15"/>
      <x:c r="PSV9" s="15"/>
      <x:c r="PSW9" s="15"/>
      <x:c r="PSX9" s="15"/>
      <x:c r="PSY9" s="15"/>
      <x:c r="PSZ9" s="15"/>
      <x:c r="PTA9" s="15"/>
      <x:c r="PTB9" s="15"/>
      <x:c r="PTC9" s="15"/>
      <x:c r="PTD9" s="15"/>
      <x:c r="PTE9" s="15"/>
      <x:c r="PTF9" s="15"/>
      <x:c r="PTG9" s="15"/>
      <x:c r="PTH9" s="15"/>
      <x:c r="PTI9" s="15"/>
      <x:c r="PTJ9" s="15"/>
      <x:c r="PTK9" s="15"/>
      <x:c r="PTL9" s="15"/>
      <x:c r="PTM9" s="15"/>
      <x:c r="PTN9" s="15"/>
      <x:c r="PTO9" s="15"/>
      <x:c r="PTP9" s="15"/>
      <x:c r="PTQ9" s="15"/>
      <x:c r="PTR9" s="15"/>
      <x:c r="PTS9" s="15"/>
      <x:c r="PTT9" s="15"/>
      <x:c r="PTU9" s="15"/>
      <x:c r="PTV9" s="15"/>
      <x:c r="PTW9" s="15"/>
      <x:c r="PTX9" s="15"/>
      <x:c r="PTY9" s="15"/>
      <x:c r="PTZ9" s="15"/>
      <x:c r="PUA9" s="15"/>
      <x:c r="PUB9" s="15"/>
      <x:c r="PUC9" s="15"/>
      <x:c r="PUD9" s="15"/>
      <x:c r="PUE9" s="15"/>
      <x:c r="PUF9" s="15"/>
      <x:c r="PUG9" s="15"/>
      <x:c r="PUH9" s="15"/>
      <x:c r="PUI9" s="15"/>
      <x:c r="PUJ9" s="15"/>
      <x:c r="PUK9" s="15"/>
      <x:c r="PUL9" s="15"/>
      <x:c r="PUM9" s="15"/>
      <x:c r="PUN9" s="15"/>
      <x:c r="PUO9" s="15"/>
      <x:c r="PUP9" s="15"/>
      <x:c r="PUQ9" s="15"/>
      <x:c r="PUR9" s="15"/>
      <x:c r="PUS9" s="15"/>
      <x:c r="PUT9" s="15"/>
      <x:c r="PUU9" s="15"/>
      <x:c r="PUV9" s="15"/>
      <x:c r="PUW9" s="15"/>
      <x:c r="PUX9" s="15"/>
      <x:c r="PUY9" s="15"/>
      <x:c r="PUZ9" s="15"/>
      <x:c r="PVA9" s="15"/>
      <x:c r="PVB9" s="15"/>
      <x:c r="PVC9" s="15"/>
      <x:c r="PVD9" s="15"/>
      <x:c r="PVE9" s="15"/>
      <x:c r="PVF9" s="15"/>
      <x:c r="PVG9" s="15"/>
      <x:c r="PVH9" s="15"/>
      <x:c r="PVI9" s="15"/>
      <x:c r="PVJ9" s="15"/>
      <x:c r="PVK9" s="15"/>
      <x:c r="PVL9" s="15"/>
      <x:c r="PVM9" s="15"/>
      <x:c r="PVN9" s="15"/>
      <x:c r="PVO9" s="15"/>
      <x:c r="PVP9" s="15"/>
      <x:c r="PVQ9" s="15"/>
      <x:c r="PVR9" s="15"/>
      <x:c r="PVS9" s="15"/>
      <x:c r="PVT9" s="15"/>
      <x:c r="PVU9" s="15"/>
      <x:c r="PVV9" s="15"/>
      <x:c r="PVW9" s="15"/>
      <x:c r="PVX9" s="15"/>
      <x:c r="PVY9" s="15"/>
      <x:c r="PVZ9" s="15"/>
      <x:c r="PWA9" s="15"/>
      <x:c r="PWB9" s="15"/>
      <x:c r="PWC9" s="15"/>
      <x:c r="PWD9" s="15"/>
      <x:c r="PWE9" s="15"/>
      <x:c r="PWF9" s="15"/>
      <x:c r="PWG9" s="15"/>
      <x:c r="PWH9" s="15"/>
      <x:c r="PWI9" s="15"/>
      <x:c r="PWJ9" s="15"/>
      <x:c r="PWK9" s="15"/>
      <x:c r="PWL9" s="15"/>
      <x:c r="PWM9" s="15"/>
      <x:c r="PWN9" s="15"/>
      <x:c r="PWO9" s="15"/>
      <x:c r="PWP9" s="15"/>
      <x:c r="PWQ9" s="15"/>
      <x:c r="PWR9" s="15"/>
      <x:c r="PWS9" s="15"/>
      <x:c r="PWT9" s="15"/>
      <x:c r="PWU9" s="15"/>
      <x:c r="PWV9" s="15"/>
      <x:c r="PWW9" s="15"/>
      <x:c r="PWX9" s="15"/>
      <x:c r="PWY9" s="15"/>
      <x:c r="PWZ9" s="15"/>
      <x:c r="PXA9" s="15"/>
      <x:c r="PXB9" s="15"/>
      <x:c r="PXC9" s="15"/>
      <x:c r="PXD9" s="15"/>
      <x:c r="PXE9" s="15"/>
      <x:c r="PXF9" s="15"/>
      <x:c r="PXG9" s="15"/>
      <x:c r="PXH9" s="15"/>
      <x:c r="PXI9" s="15"/>
      <x:c r="PXJ9" s="15"/>
      <x:c r="PXK9" s="15"/>
      <x:c r="PXL9" s="15"/>
      <x:c r="PXM9" s="15"/>
      <x:c r="PXN9" s="15"/>
      <x:c r="PXO9" s="15"/>
      <x:c r="PXP9" s="15"/>
      <x:c r="PXQ9" s="15"/>
      <x:c r="PXR9" s="15"/>
      <x:c r="PXS9" s="15"/>
      <x:c r="PXT9" s="15"/>
      <x:c r="PXU9" s="15"/>
      <x:c r="PXV9" s="15"/>
      <x:c r="PXW9" s="15"/>
      <x:c r="PXX9" s="15"/>
      <x:c r="PXY9" s="15"/>
      <x:c r="PXZ9" s="15"/>
      <x:c r="PYA9" s="15"/>
      <x:c r="PYB9" s="15"/>
      <x:c r="PYC9" s="15"/>
      <x:c r="PYD9" s="15"/>
      <x:c r="PYE9" s="15"/>
      <x:c r="PYF9" s="15"/>
      <x:c r="PYG9" s="15"/>
      <x:c r="PYH9" s="15"/>
      <x:c r="PYI9" s="15"/>
      <x:c r="PYJ9" s="15"/>
      <x:c r="PYK9" s="15"/>
      <x:c r="PYL9" s="15"/>
      <x:c r="PYM9" s="15"/>
      <x:c r="PYN9" s="15"/>
      <x:c r="PYO9" s="15"/>
      <x:c r="PYP9" s="15"/>
      <x:c r="PYQ9" s="15"/>
      <x:c r="PYR9" s="15"/>
      <x:c r="PYS9" s="15"/>
      <x:c r="PYT9" s="15"/>
      <x:c r="PYU9" s="15"/>
      <x:c r="PYV9" s="15"/>
      <x:c r="PYW9" s="15"/>
      <x:c r="PYX9" s="15"/>
      <x:c r="PYY9" s="15"/>
      <x:c r="PYZ9" s="15"/>
      <x:c r="PZA9" s="15"/>
      <x:c r="PZB9" s="15"/>
      <x:c r="PZC9" s="15"/>
      <x:c r="PZD9" s="15"/>
      <x:c r="PZE9" s="15"/>
      <x:c r="PZF9" s="15"/>
      <x:c r="PZG9" s="15"/>
      <x:c r="PZH9" s="15"/>
      <x:c r="PZI9" s="15"/>
      <x:c r="PZJ9" s="15"/>
      <x:c r="PZK9" s="15"/>
      <x:c r="PZL9" s="15"/>
      <x:c r="PZM9" s="15"/>
      <x:c r="PZN9" s="15"/>
      <x:c r="PZO9" s="15"/>
      <x:c r="PZP9" s="15"/>
      <x:c r="PZQ9" s="15"/>
      <x:c r="PZR9" s="15"/>
      <x:c r="PZS9" s="15"/>
      <x:c r="PZT9" s="15"/>
      <x:c r="PZU9" s="15"/>
      <x:c r="PZV9" s="15"/>
      <x:c r="PZW9" s="15"/>
      <x:c r="PZX9" s="15"/>
      <x:c r="PZY9" s="15"/>
      <x:c r="PZZ9" s="15"/>
      <x:c r="QAA9" s="15"/>
      <x:c r="QAB9" s="15"/>
      <x:c r="QAC9" s="15"/>
      <x:c r="QAD9" s="15"/>
      <x:c r="QAE9" s="15"/>
      <x:c r="QAF9" s="15"/>
      <x:c r="QAG9" s="15"/>
      <x:c r="QAH9" s="15"/>
      <x:c r="QAI9" s="15"/>
      <x:c r="QAJ9" s="15"/>
      <x:c r="QAK9" s="15"/>
      <x:c r="QAL9" s="15"/>
      <x:c r="QAM9" s="15"/>
      <x:c r="QAN9" s="15"/>
      <x:c r="QAO9" s="15"/>
      <x:c r="QAP9" s="15"/>
      <x:c r="QAQ9" s="15"/>
      <x:c r="QAR9" s="15"/>
      <x:c r="QAS9" s="15"/>
      <x:c r="QAT9" s="15"/>
      <x:c r="QAU9" s="15"/>
      <x:c r="QAV9" s="15"/>
      <x:c r="QAW9" s="15"/>
      <x:c r="QAX9" s="15"/>
      <x:c r="QAY9" s="15"/>
      <x:c r="QAZ9" s="15"/>
      <x:c r="QBA9" s="15"/>
      <x:c r="QBB9" s="15"/>
      <x:c r="QBC9" s="15"/>
      <x:c r="QBD9" s="15"/>
      <x:c r="QBE9" s="15"/>
      <x:c r="QBF9" s="15"/>
      <x:c r="QBG9" s="15"/>
      <x:c r="QBH9" s="15"/>
      <x:c r="QBI9" s="15"/>
      <x:c r="QBJ9" s="15"/>
      <x:c r="QBK9" s="15"/>
      <x:c r="QBL9" s="15"/>
      <x:c r="QBM9" s="15"/>
      <x:c r="QBN9" s="15"/>
      <x:c r="QBO9" s="15"/>
      <x:c r="QBP9" s="15"/>
      <x:c r="QBQ9" s="15"/>
      <x:c r="QBR9" s="15"/>
      <x:c r="QBS9" s="15"/>
      <x:c r="QBT9" s="15"/>
      <x:c r="QBU9" s="15"/>
      <x:c r="QBV9" s="15"/>
      <x:c r="QBW9" s="15"/>
      <x:c r="QBX9" s="15"/>
      <x:c r="QBY9" s="15"/>
      <x:c r="QBZ9" s="15"/>
      <x:c r="QCA9" s="15"/>
      <x:c r="QCB9" s="15"/>
      <x:c r="QCC9" s="15"/>
      <x:c r="QCD9" s="15"/>
      <x:c r="QCE9" s="15"/>
      <x:c r="QCF9" s="15"/>
      <x:c r="QCG9" s="15"/>
      <x:c r="QCH9" s="15"/>
      <x:c r="QCI9" s="15"/>
      <x:c r="QCJ9" s="15"/>
      <x:c r="QCK9" s="15"/>
      <x:c r="QCL9" s="15"/>
      <x:c r="QCM9" s="15"/>
      <x:c r="QCN9" s="15"/>
      <x:c r="QCO9" s="15"/>
      <x:c r="QCP9" s="15"/>
      <x:c r="QCQ9" s="15"/>
      <x:c r="QCR9" s="15"/>
      <x:c r="QCS9" s="15"/>
      <x:c r="QCT9" s="15"/>
      <x:c r="QCU9" s="15"/>
      <x:c r="QCV9" s="15"/>
      <x:c r="QCW9" s="15"/>
      <x:c r="QCX9" s="15"/>
      <x:c r="QCY9" s="15"/>
      <x:c r="QCZ9" s="15"/>
      <x:c r="QDA9" s="15"/>
      <x:c r="QDB9" s="15"/>
      <x:c r="QDC9" s="15"/>
      <x:c r="QDD9" s="15"/>
      <x:c r="QDE9" s="15"/>
      <x:c r="QDF9" s="15"/>
      <x:c r="QDG9" s="15"/>
      <x:c r="QDH9" s="15"/>
      <x:c r="QDI9" s="15"/>
      <x:c r="QDJ9" s="15"/>
      <x:c r="QDK9" s="15"/>
      <x:c r="QDL9" s="15"/>
      <x:c r="QDM9" s="15"/>
      <x:c r="QDN9" s="15"/>
      <x:c r="QDO9" s="15"/>
      <x:c r="QDP9" s="15"/>
      <x:c r="QDQ9" s="15"/>
      <x:c r="QDR9" s="15"/>
      <x:c r="QDS9" s="15"/>
      <x:c r="QDT9" s="15"/>
      <x:c r="QDU9" s="15"/>
      <x:c r="QDV9" s="15"/>
      <x:c r="QDW9" s="15"/>
      <x:c r="QDX9" s="15"/>
      <x:c r="QDY9" s="15"/>
      <x:c r="QDZ9" s="15"/>
      <x:c r="QEA9" s="15"/>
      <x:c r="QEB9" s="15"/>
      <x:c r="QEC9" s="15"/>
      <x:c r="QED9" s="15"/>
      <x:c r="QEE9" s="15"/>
      <x:c r="QEF9" s="15"/>
      <x:c r="QEG9" s="15"/>
      <x:c r="QEH9" s="15"/>
      <x:c r="QEI9" s="15"/>
      <x:c r="QEJ9" s="15"/>
      <x:c r="QEK9" s="15"/>
      <x:c r="QEL9" s="15"/>
      <x:c r="QEM9" s="15"/>
      <x:c r="QEN9" s="15"/>
      <x:c r="QEO9" s="15"/>
      <x:c r="QEP9" s="15"/>
      <x:c r="QEQ9" s="15"/>
      <x:c r="QER9" s="15"/>
      <x:c r="QES9" s="15"/>
      <x:c r="QET9" s="15"/>
      <x:c r="QEU9" s="15"/>
      <x:c r="QEV9" s="15"/>
      <x:c r="QEW9" s="15"/>
      <x:c r="QEX9" s="15"/>
      <x:c r="QEY9" s="15"/>
      <x:c r="QEZ9" s="15"/>
      <x:c r="QFA9" s="15"/>
      <x:c r="QFB9" s="15"/>
      <x:c r="QFC9" s="15"/>
      <x:c r="QFD9" s="15"/>
      <x:c r="QFE9" s="15"/>
      <x:c r="QFF9" s="15"/>
      <x:c r="QFG9" s="15"/>
      <x:c r="QFH9" s="15"/>
      <x:c r="QFI9" s="15"/>
      <x:c r="QFJ9" s="15"/>
      <x:c r="QFK9" s="15"/>
      <x:c r="QFL9" s="15"/>
      <x:c r="QFM9" s="15"/>
      <x:c r="QFN9" s="15"/>
      <x:c r="QFO9" s="15"/>
      <x:c r="QFP9" s="15"/>
      <x:c r="QFQ9" s="15"/>
      <x:c r="QFR9" s="15"/>
      <x:c r="QFS9" s="15"/>
      <x:c r="QFT9" s="15"/>
      <x:c r="QFU9" s="15"/>
      <x:c r="QFV9" s="15"/>
      <x:c r="QFW9" s="15"/>
      <x:c r="QFX9" s="15"/>
      <x:c r="QFY9" s="15"/>
      <x:c r="QFZ9" s="15"/>
      <x:c r="QGA9" s="15"/>
      <x:c r="QGB9" s="15"/>
      <x:c r="QGC9" s="15"/>
      <x:c r="QGD9" s="15"/>
      <x:c r="QGE9" s="15"/>
      <x:c r="QGF9" s="15"/>
      <x:c r="QGG9" s="15"/>
      <x:c r="QGH9" s="15"/>
      <x:c r="QGI9" s="15"/>
      <x:c r="QGJ9" s="15"/>
      <x:c r="QGK9" s="15"/>
      <x:c r="QGL9" s="15"/>
      <x:c r="QGM9" s="15"/>
      <x:c r="QGN9" s="15"/>
      <x:c r="QGO9" s="15"/>
      <x:c r="QGP9" s="15"/>
      <x:c r="QGQ9" s="15"/>
      <x:c r="QGR9" s="15"/>
      <x:c r="QGS9" s="15"/>
      <x:c r="QGT9" s="15"/>
      <x:c r="QGU9" s="15"/>
      <x:c r="QGV9" s="15"/>
      <x:c r="QGW9" s="15"/>
      <x:c r="QGX9" s="15"/>
      <x:c r="QGY9" s="15"/>
      <x:c r="QGZ9" s="15"/>
      <x:c r="QHA9" s="15"/>
      <x:c r="QHB9" s="15"/>
      <x:c r="QHC9" s="15"/>
      <x:c r="QHD9" s="15"/>
      <x:c r="QHE9" s="15"/>
      <x:c r="QHF9" s="15"/>
      <x:c r="QHG9" s="15"/>
      <x:c r="QHH9" s="15"/>
      <x:c r="QHI9" s="15"/>
      <x:c r="QHJ9" s="15"/>
      <x:c r="QHK9" s="15"/>
      <x:c r="QHL9" s="15"/>
      <x:c r="QHM9" s="15"/>
      <x:c r="QHN9" s="15"/>
      <x:c r="QHO9" s="15"/>
      <x:c r="QHP9" s="15"/>
      <x:c r="QHQ9" s="15"/>
      <x:c r="QHR9" s="15"/>
      <x:c r="QHS9" s="15"/>
      <x:c r="QHT9" s="15"/>
      <x:c r="QHU9" s="15"/>
      <x:c r="QHV9" s="15"/>
      <x:c r="QHW9" s="15"/>
      <x:c r="QHX9" s="15"/>
      <x:c r="QHY9" s="15"/>
      <x:c r="QHZ9" s="15"/>
      <x:c r="QIA9" s="15"/>
      <x:c r="QIB9" s="15"/>
      <x:c r="QIC9" s="15"/>
      <x:c r="QID9" s="15"/>
      <x:c r="QIE9" s="15"/>
      <x:c r="QIF9" s="15"/>
      <x:c r="QIG9" s="15"/>
      <x:c r="QIH9" s="15"/>
      <x:c r="QII9" s="15"/>
      <x:c r="QIJ9" s="15"/>
      <x:c r="QIK9" s="15"/>
      <x:c r="QIL9" s="15"/>
      <x:c r="QIM9" s="15"/>
      <x:c r="QIN9" s="15"/>
      <x:c r="QIO9" s="15"/>
      <x:c r="QIP9" s="15"/>
      <x:c r="QIQ9" s="15"/>
      <x:c r="QIR9" s="15"/>
      <x:c r="QIS9" s="15"/>
      <x:c r="QIT9" s="15"/>
      <x:c r="QIU9" s="15"/>
      <x:c r="QIV9" s="15"/>
      <x:c r="QIW9" s="15"/>
      <x:c r="QIX9" s="15"/>
      <x:c r="QIY9" s="15"/>
      <x:c r="QIZ9" s="15"/>
      <x:c r="QJA9" s="15"/>
      <x:c r="QJB9" s="15"/>
      <x:c r="QJC9" s="15"/>
      <x:c r="QJD9" s="15"/>
      <x:c r="QJE9" s="15"/>
      <x:c r="QJF9" s="15"/>
      <x:c r="QJG9" s="15"/>
      <x:c r="QJH9" s="15"/>
      <x:c r="QJI9" s="15"/>
      <x:c r="QJJ9" s="15"/>
      <x:c r="QJK9" s="15"/>
      <x:c r="QJL9" s="15"/>
      <x:c r="QJM9" s="15"/>
      <x:c r="QJN9" s="15"/>
      <x:c r="QJO9" s="15"/>
      <x:c r="QJP9" s="15"/>
      <x:c r="QJQ9" s="15"/>
      <x:c r="QJR9" s="15"/>
      <x:c r="QJS9" s="15"/>
      <x:c r="QJT9" s="15"/>
      <x:c r="QJU9" s="15"/>
      <x:c r="QJV9" s="15"/>
      <x:c r="QJW9" s="15"/>
      <x:c r="QJX9" s="15"/>
      <x:c r="QJY9" s="15"/>
      <x:c r="QJZ9" s="15"/>
      <x:c r="QKA9" s="15"/>
      <x:c r="QKB9" s="15"/>
      <x:c r="QKC9" s="15"/>
      <x:c r="QKD9" s="15"/>
      <x:c r="QKE9" s="15"/>
      <x:c r="QKF9" s="15"/>
      <x:c r="QKG9" s="15"/>
      <x:c r="QKH9" s="15"/>
      <x:c r="QKI9" s="15"/>
      <x:c r="QKJ9" s="15"/>
      <x:c r="QKK9" s="15"/>
      <x:c r="QKL9" s="15"/>
      <x:c r="QKM9" s="15"/>
      <x:c r="QKN9" s="15"/>
      <x:c r="QKO9" s="15"/>
      <x:c r="QKP9" s="15"/>
      <x:c r="QKQ9" s="15"/>
      <x:c r="QKR9" s="15"/>
      <x:c r="QKS9" s="15"/>
      <x:c r="QKT9" s="15"/>
      <x:c r="QKU9" s="15"/>
      <x:c r="QKV9" s="15"/>
      <x:c r="QKW9" s="15"/>
      <x:c r="QKX9" s="15"/>
      <x:c r="QKY9" s="15"/>
      <x:c r="QKZ9" s="15"/>
      <x:c r="QLA9" s="15"/>
      <x:c r="QLB9" s="15"/>
      <x:c r="QLC9" s="15"/>
      <x:c r="QLD9" s="15"/>
      <x:c r="QLE9" s="15"/>
      <x:c r="QLF9" s="15"/>
      <x:c r="QLG9" s="15"/>
      <x:c r="QLH9" s="15"/>
      <x:c r="QLI9" s="15"/>
      <x:c r="QLJ9" s="15"/>
      <x:c r="QLK9" s="15"/>
      <x:c r="QLL9" s="15"/>
      <x:c r="QLM9" s="15"/>
      <x:c r="QLN9" s="15"/>
      <x:c r="QLO9" s="15"/>
      <x:c r="QLP9" s="15"/>
      <x:c r="QLQ9" s="15"/>
      <x:c r="QLR9" s="15"/>
      <x:c r="QLS9" s="15"/>
      <x:c r="QLT9" s="15"/>
      <x:c r="QLU9" s="15"/>
      <x:c r="QLV9" s="15"/>
      <x:c r="QLW9" s="15"/>
      <x:c r="QLX9" s="15"/>
      <x:c r="QLY9" s="15"/>
      <x:c r="QLZ9" s="15"/>
      <x:c r="QMA9" s="15"/>
      <x:c r="QMB9" s="15"/>
      <x:c r="QMC9" s="15"/>
      <x:c r="QMD9" s="15"/>
      <x:c r="QME9" s="15"/>
      <x:c r="QMF9" s="15"/>
      <x:c r="QMG9" s="15"/>
      <x:c r="QMH9" s="15"/>
      <x:c r="QMI9" s="15"/>
      <x:c r="QMJ9" s="15"/>
      <x:c r="QMK9" s="15"/>
      <x:c r="QML9" s="15"/>
      <x:c r="QMM9" s="15"/>
      <x:c r="QMN9" s="15"/>
      <x:c r="QMO9" s="15"/>
      <x:c r="QMP9" s="15"/>
      <x:c r="QMQ9" s="15"/>
      <x:c r="QMR9" s="15"/>
      <x:c r="QMS9" s="15"/>
      <x:c r="QMT9" s="15"/>
      <x:c r="QMU9" s="15"/>
      <x:c r="QMV9" s="15"/>
      <x:c r="QMW9" s="15"/>
      <x:c r="QMX9" s="15"/>
      <x:c r="QMY9" s="15"/>
      <x:c r="QMZ9" s="15"/>
      <x:c r="QNA9" s="15"/>
      <x:c r="QNB9" s="15"/>
      <x:c r="QNC9" s="15"/>
      <x:c r="QND9" s="15"/>
      <x:c r="QNE9" s="15"/>
      <x:c r="QNF9" s="15"/>
      <x:c r="QNG9" s="15"/>
      <x:c r="QNH9" s="15"/>
      <x:c r="QNI9" s="15"/>
      <x:c r="QNJ9" s="15"/>
      <x:c r="QNK9" s="15"/>
      <x:c r="QNL9" s="15"/>
      <x:c r="QNM9" s="15"/>
      <x:c r="QNN9" s="15"/>
      <x:c r="QNO9" s="15"/>
      <x:c r="QNP9" s="15"/>
      <x:c r="QNQ9" s="15"/>
      <x:c r="QNR9" s="15"/>
      <x:c r="QNS9" s="15"/>
      <x:c r="QNT9" s="15"/>
      <x:c r="QNU9" s="15"/>
      <x:c r="QNV9" s="15"/>
      <x:c r="QNW9" s="15"/>
      <x:c r="QNX9" s="15"/>
      <x:c r="QNY9" s="15"/>
      <x:c r="QNZ9" s="15"/>
      <x:c r="QOA9" s="15"/>
      <x:c r="QOB9" s="15"/>
      <x:c r="QOC9" s="15"/>
      <x:c r="QOD9" s="15"/>
      <x:c r="QOE9" s="15"/>
      <x:c r="QOF9" s="15"/>
      <x:c r="QOG9" s="15"/>
      <x:c r="QOH9" s="15"/>
      <x:c r="QOI9" s="15"/>
      <x:c r="QOJ9" s="15"/>
      <x:c r="QOK9" s="15"/>
      <x:c r="QOL9" s="15"/>
      <x:c r="QOM9" s="15"/>
      <x:c r="QON9" s="15"/>
      <x:c r="QOO9" s="15"/>
      <x:c r="QOP9" s="15"/>
      <x:c r="QOQ9" s="15"/>
      <x:c r="QOR9" s="15"/>
      <x:c r="QOS9" s="15"/>
      <x:c r="QOT9" s="15"/>
      <x:c r="QOU9" s="15"/>
      <x:c r="QOV9" s="15"/>
      <x:c r="QOW9" s="15"/>
      <x:c r="QOX9" s="15"/>
      <x:c r="QOY9" s="15"/>
      <x:c r="QOZ9" s="15"/>
      <x:c r="QPA9" s="15"/>
      <x:c r="QPB9" s="15"/>
      <x:c r="QPC9" s="15"/>
      <x:c r="QPD9" s="15"/>
      <x:c r="QPE9" s="15"/>
      <x:c r="QPF9" s="15"/>
      <x:c r="QPG9" s="15"/>
      <x:c r="QPH9" s="15"/>
      <x:c r="QPI9" s="15"/>
      <x:c r="QPJ9" s="15"/>
      <x:c r="QPK9" s="15"/>
      <x:c r="QPL9" s="15"/>
      <x:c r="QPM9" s="15"/>
      <x:c r="QPN9" s="15"/>
      <x:c r="QPO9" s="15"/>
      <x:c r="QPP9" s="15"/>
      <x:c r="QPQ9" s="15"/>
      <x:c r="QPR9" s="15"/>
      <x:c r="QPS9" s="15"/>
      <x:c r="QPT9" s="15"/>
      <x:c r="QPU9" s="15"/>
      <x:c r="QPV9" s="15"/>
      <x:c r="QPW9" s="15"/>
      <x:c r="QPX9" s="15"/>
      <x:c r="QPY9" s="15"/>
      <x:c r="QPZ9" s="15"/>
      <x:c r="QQA9" s="15"/>
      <x:c r="QQB9" s="15"/>
      <x:c r="QQC9" s="15"/>
      <x:c r="QQD9" s="15"/>
      <x:c r="QQE9" s="15"/>
      <x:c r="QQF9" s="15"/>
      <x:c r="QQG9" s="15"/>
      <x:c r="QQH9" s="15"/>
      <x:c r="QQI9" s="15"/>
      <x:c r="QQJ9" s="15"/>
      <x:c r="QQK9" s="15"/>
      <x:c r="QQL9" s="15"/>
      <x:c r="QQM9" s="15"/>
      <x:c r="QQN9" s="15"/>
      <x:c r="QQO9" s="15"/>
      <x:c r="QQP9" s="15"/>
      <x:c r="QQQ9" s="15"/>
      <x:c r="QQR9" s="15"/>
      <x:c r="QQS9" s="15"/>
      <x:c r="QQT9" s="15"/>
      <x:c r="QQU9" s="15"/>
      <x:c r="QQV9" s="15"/>
      <x:c r="QQW9" s="15"/>
      <x:c r="QQX9" s="15"/>
      <x:c r="QQY9" s="15"/>
      <x:c r="QQZ9" s="15"/>
      <x:c r="QRA9" s="15"/>
      <x:c r="QRB9" s="15"/>
      <x:c r="QRC9" s="15"/>
      <x:c r="QRD9" s="15"/>
      <x:c r="QRE9" s="15"/>
      <x:c r="QRF9" s="15"/>
      <x:c r="QRG9" s="15"/>
      <x:c r="QRH9" s="15"/>
      <x:c r="QRI9" s="15"/>
      <x:c r="QRJ9" s="15"/>
      <x:c r="QRK9" s="15"/>
      <x:c r="QRL9" s="15"/>
      <x:c r="QRM9" s="15"/>
      <x:c r="QRN9" s="15"/>
      <x:c r="QRO9" s="15"/>
      <x:c r="QRP9" s="15"/>
      <x:c r="QRQ9" s="15"/>
      <x:c r="QRR9" s="15"/>
      <x:c r="QRS9" s="15"/>
      <x:c r="QRT9" s="15"/>
      <x:c r="QRU9" s="15"/>
      <x:c r="QRV9" s="15"/>
      <x:c r="QRW9" s="15"/>
      <x:c r="QRX9" s="15"/>
      <x:c r="QRY9" s="15"/>
      <x:c r="QRZ9" s="15"/>
      <x:c r="QSA9" s="15"/>
      <x:c r="QSB9" s="15"/>
      <x:c r="QSC9" s="15"/>
      <x:c r="QSD9" s="15"/>
      <x:c r="QSE9" s="15"/>
      <x:c r="QSF9" s="15"/>
      <x:c r="QSG9" s="15"/>
      <x:c r="QSH9" s="15"/>
      <x:c r="QSI9" s="15"/>
      <x:c r="QSJ9" s="15"/>
      <x:c r="QSK9" s="15"/>
      <x:c r="QSL9" s="15"/>
      <x:c r="QSM9" s="15"/>
      <x:c r="QSN9" s="15"/>
      <x:c r="QSO9" s="15"/>
      <x:c r="QSP9" s="15"/>
      <x:c r="QSQ9" s="15"/>
      <x:c r="QSR9" s="15"/>
      <x:c r="QSS9" s="15"/>
      <x:c r="QST9" s="15"/>
      <x:c r="QSU9" s="15"/>
      <x:c r="QSV9" s="15"/>
      <x:c r="QSW9" s="15"/>
      <x:c r="QSX9" s="15"/>
      <x:c r="QSY9" s="15"/>
      <x:c r="QSZ9" s="15"/>
      <x:c r="QTA9" s="15"/>
      <x:c r="QTB9" s="15"/>
      <x:c r="QTC9" s="15"/>
      <x:c r="QTD9" s="15"/>
      <x:c r="QTE9" s="15"/>
      <x:c r="QTF9" s="15"/>
      <x:c r="QTG9" s="15"/>
      <x:c r="QTH9" s="15"/>
      <x:c r="QTI9" s="15"/>
      <x:c r="QTJ9" s="15"/>
      <x:c r="QTK9" s="15"/>
      <x:c r="QTL9" s="15"/>
      <x:c r="QTM9" s="15"/>
      <x:c r="QTN9" s="15"/>
      <x:c r="QTO9" s="15"/>
      <x:c r="QTP9" s="15"/>
      <x:c r="QTQ9" s="15"/>
      <x:c r="QTR9" s="15"/>
      <x:c r="QTS9" s="15"/>
      <x:c r="QTT9" s="15"/>
      <x:c r="QTU9" s="15"/>
      <x:c r="QTV9" s="15"/>
      <x:c r="QTW9" s="15"/>
      <x:c r="QTX9" s="15"/>
      <x:c r="QTY9" s="15"/>
      <x:c r="QTZ9" s="15"/>
      <x:c r="QUA9" s="15"/>
      <x:c r="QUB9" s="15"/>
      <x:c r="QUC9" s="15"/>
      <x:c r="QUD9" s="15"/>
      <x:c r="QUE9" s="15"/>
      <x:c r="QUF9" s="15"/>
      <x:c r="QUG9" s="15"/>
      <x:c r="QUH9" s="15"/>
      <x:c r="QUI9" s="15"/>
      <x:c r="QUJ9" s="15"/>
      <x:c r="QUK9" s="15"/>
      <x:c r="QUL9" s="15"/>
      <x:c r="QUM9" s="15"/>
      <x:c r="QUN9" s="15"/>
      <x:c r="QUO9" s="15"/>
      <x:c r="QUP9" s="15"/>
      <x:c r="QUQ9" s="15"/>
      <x:c r="QUR9" s="15"/>
      <x:c r="QUS9" s="15"/>
      <x:c r="QUT9" s="15"/>
      <x:c r="QUU9" s="15"/>
      <x:c r="QUV9" s="15"/>
      <x:c r="QUW9" s="15"/>
      <x:c r="QUX9" s="15"/>
      <x:c r="QUY9" s="15"/>
      <x:c r="QUZ9" s="15"/>
      <x:c r="QVA9" s="15"/>
      <x:c r="QVB9" s="15"/>
      <x:c r="QVC9" s="15"/>
      <x:c r="QVD9" s="15"/>
      <x:c r="QVE9" s="15"/>
      <x:c r="QVF9" s="15"/>
      <x:c r="QVG9" s="15"/>
      <x:c r="QVH9" s="15"/>
      <x:c r="QVI9" s="15"/>
      <x:c r="QVJ9" s="15"/>
      <x:c r="QVK9" s="15"/>
      <x:c r="QVL9" s="15"/>
      <x:c r="QVM9" s="15"/>
      <x:c r="QVN9" s="15"/>
      <x:c r="QVO9" s="15"/>
      <x:c r="QVP9" s="15"/>
      <x:c r="QVQ9" s="15"/>
      <x:c r="QVR9" s="15"/>
      <x:c r="QVS9" s="15"/>
      <x:c r="QVT9" s="15"/>
      <x:c r="QVU9" s="15"/>
      <x:c r="QVV9" s="15"/>
      <x:c r="QVW9" s="15"/>
      <x:c r="QVX9" s="15"/>
      <x:c r="QVY9" s="15"/>
      <x:c r="QVZ9" s="15"/>
      <x:c r="QWA9" s="15"/>
      <x:c r="QWB9" s="15"/>
      <x:c r="QWC9" s="15"/>
      <x:c r="QWD9" s="15"/>
      <x:c r="QWE9" s="15"/>
      <x:c r="QWF9" s="15"/>
      <x:c r="QWG9" s="15"/>
      <x:c r="QWH9" s="15"/>
      <x:c r="QWI9" s="15"/>
      <x:c r="QWJ9" s="15"/>
      <x:c r="QWK9" s="15"/>
      <x:c r="QWL9" s="15"/>
      <x:c r="QWM9" s="15"/>
      <x:c r="QWN9" s="15"/>
      <x:c r="QWO9" s="15"/>
      <x:c r="QWP9" s="15"/>
      <x:c r="QWQ9" s="15"/>
      <x:c r="QWR9" s="15"/>
      <x:c r="QWS9" s="15"/>
      <x:c r="QWT9" s="15"/>
      <x:c r="QWU9" s="15"/>
      <x:c r="QWV9" s="15"/>
      <x:c r="QWW9" s="15"/>
      <x:c r="QWX9" s="15"/>
      <x:c r="QWY9" s="15"/>
      <x:c r="QWZ9" s="15"/>
      <x:c r="QXA9" s="15"/>
      <x:c r="QXB9" s="15"/>
      <x:c r="QXC9" s="15"/>
      <x:c r="QXD9" s="15"/>
      <x:c r="QXE9" s="15"/>
      <x:c r="QXF9" s="15"/>
      <x:c r="QXG9" s="15"/>
      <x:c r="QXH9" s="15"/>
      <x:c r="QXI9" s="15"/>
      <x:c r="QXJ9" s="15"/>
      <x:c r="QXK9" s="15"/>
      <x:c r="QXL9" s="15"/>
      <x:c r="QXM9" s="15"/>
      <x:c r="QXN9" s="15"/>
      <x:c r="QXO9" s="15"/>
      <x:c r="QXP9" s="15"/>
      <x:c r="QXQ9" s="15"/>
      <x:c r="QXR9" s="15"/>
      <x:c r="QXS9" s="15"/>
      <x:c r="QXT9" s="15"/>
      <x:c r="QXU9" s="15"/>
      <x:c r="QXV9" s="15"/>
      <x:c r="QXW9" s="15"/>
      <x:c r="QXX9" s="15"/>
      <x:c r="QXY9" s="15"/>
      <x:c r="QXZ9" s="15"/>
      <x:c r="QYA9" s="15"/>
      <x:c r="QYB9" s="15"/>
      <x:c r="QYC9" s="15"/>
      <x:c r="QYD9" s="15"/>
      <x:c r="QYE9" s="15"/>
      <x:c r="QYF9" s="15"/>
      <x:c r="QYG9" s="15"/>
      <x:c r="QYH9" s="15"/>
      <x:c r="QYI9" s="15"/>
      <x:c r="QYJ9" s="15"/>
      <x:c r="QYK9" s="15"/>
      <x:c r="QYL9" s="15"/>
      <x:c r="QYM9" s="15"/>
      <x:c r="QYN9" s="15"/>
      <x:c r="QYO9" s="15"/>
      <x:c r="QYP9" s="15"/>
      <x:c r="QYQ9" s="15"/>
      <x:c r="QYR9" s="15"/>
      <x:c r="QYS9" s="15"/>
      <x:c r="QYT9" s="15"/>
      <x:c r="QYU9" s="15"/>
      <x:c r="QYV9" s="15"/>
      <x:c r="QYW9" s="15"/>
      <x:c r="QYX9" s="15"/>
      <x:c r="QYY9" s="15"/>
      <x:c r="QYZ9" s="15"/>
      <x:c r="QZA9" s="15"/>
      <x:c r="QZB9" s="15"/>
      <x:c r="QZC9" s="15"/>
      <x:c r="QZD9" s="15"/>
      <x:c r="QZE9" s="15"/>
      <x:c r="QZF9" s="15"/>
      <x:c r="QZG9" s="15"/>
      <x:c r="QZH9" s="15"/>
      <x:c r="QZI9" s="15"/>
      <x:c r="QZJ9" s="15"/>
      <x:c r="QZK9" s="15"/>
      <x:c r="QZL9" s="15"/>
      <x:c r="QZM9" s="15"/>
      <x:c r="QZN9" s="15"/>
      <x:c r="QZO9" s="15"/>
      <x:c r="QZP9" s="15"/>
      <x:c r="QZQ9" s="15"/>
      <x:c r="QZR9" s="15"/>
      <x:c r="QZS9" s="15"/>
      <x:c r="QZT9" s="15"/>
      <x:c r="QZU9" s="15"/>
      <x:c r="QZV9" s="15"/>
      <x:c r="QZW9" s="15"/>
      <x:c r="QZX9" s="15"/>
      <x:c r="QZY9" s="15"/>
      <x:c r="QZZ9" s="15"/>
      <x:c r="RAA9" s="15"/>
      <x:c r="RAB9" s="15"/>
      <x:c r="RAC9" s="15"/>
      <x:c r="RAD9" s="15"/>
      <x:c r="RAE9" s="15"/>
      <x:c r="RAF9" s="15"/>
      <x:c r="RAG9" s="15"/>
      <x:c r="RAH9" s="15"/>
      <x:c r="RAI9" s="15"/>
      <x:c r="RAJ9" s="15"/>
      <x:c r="RAK9" s="15"/>
      <x:c r="RAL9" s="15"/>
      <x:c r="RAM9" s="15"/>
      <x:c r="RAN9" s="15"/>
      <x:c r="RAO9" s="15"/>
      <x:c r="RAP9" s="15"/>
      <x:c r="RAQ9" s="15"/>
      <x:c r="RAR9" s="15"/>
      <x:c r="RAS9" s="15"/>
      <x:c r="RAT9" s="15"/>
      <x:c r="RAU9" s="15"/>
      <x:c r="RAV9" s="15"/>
      <x:c r="RAW9" s="15"/>
      <x:c r="RAX9" s="15"/>
      <x:c r="RAY9" s="15"/>
      <x:c r="RAZ9" s="15"/>
      <x:c r="RBA9" s="15"/>
      <x:c r="RBB9" s="15"/>
      <x:c r="RBC9" s="15"/>
      <x:c r="RBD9" s="15"/>
      <x:c r="RBE9" s="15"/>
      <x:c r="RBF9" s="15"/>
      <x:c r="RBG9" s="15"/>
      <x:c r="RBH9" s="15"/>
      <x:c r="RBI9" s="15"/>
      <x:c r="RBJ9" s="15"/>
      <x:c r="RBK9" s="15"/>
      <x:c r="RBL9" s="15"/>
      <x:c r="RBM9" s="15"/>
      <x:c r="RBN9" s="15"/>
      <x:c r="RBO9" s="15"/>
      <x:c r="RBP9" s="15"/>
      <x:c r="RBQ9" s="15"/>
      <x:c r="RBR9" s="15"/>
      <x:c r="RBS9" s="15"/>
      <x:c r="RBT9" s="15"/>
      <x:c r="RBU9" s="15"/>
      <x:c r="RBV9" s="15"/>
      <x:c r="RBW9" s="15"/>
      <x:c r="RBX9" s="15"/>
      <x:c r="RBY9" s="15"/>
      <x:c r="RBZ9" s="15"/>
      <x:c r="RCA9" s="15"/>
      <x:c r="RCB9" s="15"/>
      <x:c r="RCC9" s="15"/>
      <x:c r="RCD9" s="15"/>
      <x:c r="RCE9" s="15"/>
      <x:c r="RCF9" s="15"/>
      <x:c r="RCG9" s="15"/>
      <x:c r="RCH9" s="15"/>
      <x:c r="RCI9" s="15"/>
      <x:c r="RCJ9" s="15"/>
      <x:c r="RCK9" s="15"/>
      <x:c r="RCL9" s="15"/>
      <x:c r="RCM9" s="15"/>
      <x:c r="RCN9" s="15"/>
      <x:c r="RCO9" s="15"/>
      <x:c r="RCP9" s="15"/>
      <x:c r="RCQ9" s="15"/>
      <x:c r="RCR9" s="15"/>
      <x:c r="RCS9" s="15"/>
      <x:c r="RCT9" s="15"/>
      <x:c r="RCU9" s="15"/>
      <x:c r="RCV9" s="15"/>
      <x:c r="RCW9" s="15"/>
      <x:c r="RCX9" s="15"/>
      <x:c r="RCY9" s="15"/>
      <x:c r="RCZ9" s="15"/>
      <x:c r="RDA9" s="15"/>
      <x:c r="RDB9" s="15"/>
      <x:c r="RDC9" s="15"/>
      <x:c r="RDD9" s="15"/>
      <x:c r="RDE9" s="15"/>
      <x:c r="RDF9" s="15"/>
      <x:c r="RDG9" s="15"/>
      <x:c r="RDH9" s="15"/>
      <x:c r="RDI9" s="15"/>
      <x:c r="RDJ9" s="15"/>
      <x:c r="RDK9" s="15"/>
      <x:c r="RDL9" s="15"/>
      <x:c r="RDM9" s="15"/>
      <x:c r="RDN9" s="15"/>
      <x:c r="RDO9" s="15"/>
      <x:c r="RDP9" s="15"/>
      <x:c r="RDQ9" s="15"/>
      <x:c r="RDR9" s="15"/>
      <x:c r="RDS9" s="15"/>
      <x:c r="RDT9" s="15"/>
      <x:c r="RDU9" s="15"/>
      <x:c r="RDV9" s="15"/>
      <x:c r="RDW9" s="15"/>
      <x:c r="RDX9" s="15"/>
      <x:c r="RDY9" s="15"/>
      <x:c r="RDZ9" s="15"/>
      <x:c r="REA9" s="15"/>
      <x:c r="REB9" s="15"/>
      <x:c r="REC9" s="15"/>
      <x:c r="RED9" s="15"/>
      <x:c r="REE9" s="15"/>
      <x:c r="REF9" s="15"/>
      <x:c r="REG9" s="15"/>
      <x:c r="REH9" s="15"/>
      <x:c r="REI9" s="15"/>
      <x:c r="REJ9" s="15"/>
      <x:c r="REK9" s="15"/>
      <x:c r="REL9" s="15"/>
      <x:c r="REM9" s="15"/>
      <x:c r="REN9" s="15"/>
      <x:c r="REO9" s="15"/>
      <x:c r="REP9" s="15"/>
      <x:c r="REQ9" s="15"/>
      <x:c r="RER9" s="15"/>
      <x:c r="RES9" s="15"/>
      <x:c r="RET9" s="15"/>
      <x:c r="REU9" s="15"/>
      <x:c r="REV9" s="15"/>
      <x:c r="REW9" s="15"/>
      <x:c r="REX9" s="15"/>
      <x:c r="REY9" s="15"/>
      <x:c r="REZ9" s="15"/>
      <x:c r="RFA9" s="15"/>
      <x:c r="RFB9" s="15"/>
      <x:c r="RFC9" s="15"/>
      <x:c r="RFD9" s="15"/>
      <x:c r="RFE9" s="15"/>
      <x:c r="RFF9" s="15"/>
      <x:c r="RFG9" s="15"/>
      <x:c r="RFH9" s="15"/>
      <x:c r="RFI9" s="15"/>
      <x:c r="RFJ9" s="15"/>
      <x:c r="RFK9" s="15"/>
      <x:c r="RFL9" s="15"/>
      <x:c r="RFM9" s="15"/>
      <x:c r="RFN9" s="15"/>
      <x:c r="RFO9" s="15"/>
      <x:c r="RFP9" s="15"/>
      <x:c r="RFQ9" s="15"/>
      <x:c r="RFR9" s="15"/>
      <x:c r="RFS9" s="15"/>
      <x:c r="RFT9" s="15"/>
      <x:c r="RFU9" s="15"/>
      <x:c r="RFV9" s="15"/>
      <x:c r="RFW9" s="15"/>
      <x:c r="RFX9" s="15"/>
      <x:c r="RFY9" s="15"/>
      <x:c r="RFZ9" s="15"/>
      <x:c r="RGA9" s="15"/>
      <x:c r="RGB9" s="15"/>
      <x:c r="RGC9" s="15"/>
      <x:c r="RGD9" s="15"/>
      <x:c r="RGE9" s="15"/>
      <x:c r="RGF9" s="15"/>
      <x:c r="RGG9" s="15"/>
      <x:c r="RGH9" s="15"/>
      <x:c r="RGI9" s="15"/>
      <x:c r="RGJ9" s="15"/>
      <x:c r="RGK9" s="15"/>
      <x:c r="RGL9" s="15"/>
      <x:c r="RGM9" s="15"/>
      <x:c r="RGN9" s="15"/>
      <x:c r="RGO9" s="15"/>
      <x:c r="RGP9" s="15"/>
      <x:c r="RGQ9" s="15"/>
      <x:c r="RGR9" s="15"/>
      <x:c r="RGS9" s="15"/>
      <x:c r="RGT9" s="15"/>
      <x:c r="RGU9" s="15"/>
      <x:c r="RGV9" s="15"/>
      <x:c r="RGW9" s="15"/>
      <x:c r="RGX9" s="15"/>
      <x:c r="RGY9" s="15"/>
      <x:c r="RGZ9" s="15"/>
      <x:c r="RHA9" s="15"/>
      <x:c r="RHB9" s="15"/>
      <x:c r="RHC9" s="15"/>
      <x:c r="RHD9" s="15"/>
      <x:c r="RHE9" s="15"/>
      <x:c r="RHF9" s="15"/>
      <x:c r="RHG9" s="15"/>
      <x:c r="RHH9" s="15"/>
      <x:c r="RHI9" s="15"/>
      <x:c r="RHJ9" s="15"/>
      <x:c r="RHK9" s="15"/>
      <x:c r="RHL9" s="15"/>
      <x:c r="RHM9" s="15"/>
      <x:c r="RHN9" s="15"/>
      <x:c r="RHO9" s="15"/>
      <x:c r="RHP9" s="15"/>
      <x:c r="RHQ9" s="15"/>
      <x:c r="RHR9" s="15"/>
      <x:c r="RHS9" s="15"/>
      <x:c r="RHT9" s="15"/>
      <x:c r="RHU9" s="15"/>
      <x:c r="RHV9" s="15"/>
      <x:c r="RHW9" s="15"/>
      <x:c r="RHX9" s="15"/>
      <x:c r="RHY9" s="15"/>
      <x:c r="RHZ9" s="15"/>
      <x:c r="RIA9" s="15"/>
      <x:c r="RIB9" s="15"/>
      <x:c r="RIC9" s="15"/>
      <x:c r="RID9" s="15"/>
      <x:c r="RIE9" s="15"/>
      <x:c r="RIF9" s="15"/>
      <x:c r="RIG9" s="15"/>
      <x:c r="RIH9" s="15"/>
      <x:c r="RII9" s="15"/>
      <x:c r="RIJ9" s="15"/>
      <x:c r="RIK9" s="15"/>
      <x:c r="RIL9" s="15"/>
      <x:c r="RIM9" s="15"/>
      <x:c r="RIN9" s="15"/>
      <x:c r="RIO9" s="15"/>
      <x:c r="RIP9" s="15"/>
      <x:c r="RIQ9" s="15"/>
      <x:c r="RIR9" s="15"/>
      <x:c r="RIS9" s="15"/>
      <x:c r="RIT9" s="15"/>
      <x:c r="RIU9" s="15"/>
      <x:c r="RIV9" s="15"/>
      <x:c r="RIW9" s="15"/>
      <x:c r="RIX9" s="15"/>
      <x:c r="RIY9" s="15"/>
      <x:c r="RIZ9" s="15"/>
      <x:c r="RJA9" s="15"/>
      <x:c r="RJB9" s="15"/>
      <x:c r="RJC9" s="15"/>
      <x:c r="RJD9" s="15"/>
      <x:c r="RJE9" s="15"/>
      <x:c r="RJF9" s="15"/>
      <x:c r="RJG9" s="15"/>
      <x:c r="RJH9" s="15"/>
      <x:c r="RJI9" s="15"/>
      <x:c r="RJJ9" s="15"/>
      <x:c r="RJK9" s="15"/>
      <x:c r="RJL9" s="15"/>
      <x:c r="RJM9" s="15"/>
      <x:c r="RJN9" s="15"/>
      <x:c r="RJO9" s="15"/>
      <x:c r="RJP9" s="15"/>
      <x:c r="RJQ9" s="15"/>
      <x:c r="RJR9" s="15"/>
      <x:c r="RJS9" s="15"/>
      <x:c r="RJT9" s="15"/>
      <x:c r="RJU9" s="15"/>
      <x:c r="RJV9" s="15"/>
      <x:c r="RJW9" s="15"/>
      <x:c r="RJX9" s="15"/>
      <x:c r="RJY9" s="15"/>
      <x:c r="RJZ9" s="15"/>
      <x:c r="RKA9" s="15"/>
      <x:c r="RKB9" s="15"/>
      <x:c r="RKC9" s="15"/>
      <x:c r="RKD9" s="15"/>
      <x:c r="RKE9" s="15"/>
      <x:c r="RKF9" s="15"/>
      <x:c r="RKG9" s="15"/>
      <x:c r="RKH9" s="15"/>
      <x:c r="RKI9" s="15"/>
      <x:c r="RKJ9" s="15"/>
      <x:c r="RKK9" s="15"/>
      <x:c r="RKL9" s="15"/>
      <x:c r="RKM9" s="15"/>
      <x:c r="RKN9" s="15"/>
      <x:c r="RKO9" s="15"/>
      <x:c r="RKP9" s="15"/>
      <x:c r="RKQ9" s="15"/>
      <x:c r="RKR9" s="15"/>
      <x:c r="RKS9" s="15"/>
      <x:c r="RKT9" s="15"/>
      <x:c r="RKU9" s="15"/>
      <x:c r="RKV9" s="15"/>
      <x:c r="RKW9" s="15"/>
      <x:c r="RKX9" s="15"/>
      <x:c r="RKY9" s="15"/>
      <x:c r="RKZ9" s="15"/>
      <x:c r="RLA9" s="15"/>
      <x:c r="RLB9" s="15"/>
      <x:c r="RLC9" s="15"/>
      <x:c r="RLD9" s="15"/>
      <x:c r="RLE9" s="15"/>
      <x:c r="RLF9" s="15"/>
      <x:c r="RLG9" s="15"/>
      <x:c r="RLH9" s="15"/>
      <x:c r="RLI9" s="15"/>
      <x:c r="RLJ9" s="15"/>
      <x:c r="RLK9" s="15"/>
      <x:c r="RLL9" s="15"/>
      <x:c r="RLM9" s="15"/>
      <x:c r="RLN9" s="15"/>
      <x:c r="RLO9" s="15"/>
      <x:c r="RLP9" s="15"/>
      <x:c r="RLQ9" s="15"/>
      <x:c r="RLR9" s="15"/>
      <x:c r="RLS9" s="15"/>
      <x:c r="RLT9" s="15"/>
      <x:c r="RLU9" s="15"/>
      <x:c r="RLV9" s="15"/>
      <x:c r="RLW9" s="15"/>
      <x:c r="RLX9" s="15"/>
      <x:c r="RLY9" s="15"/>
      <x:c r="RLZ9" s="15"/>
      <x:c r="RMA9" s="15"/>
      <x:c r="RMB9" s="15"/>
      <x:c r="RMC9" s="15"/>
      <x:c r="RMD9" s="15"/>
      <x:c r="RME9" s="15"/>
      <x:c r="RMF9" s="15"/>
      <x:c r="RMG9" s="15"/>
      <x:c r="RMH9" s="15"/>
      <x:c r="RMI9" s="15"/>
      <x:c r="RMJ9" s="15"/>
      <x:c r="RMK9" s="15"/>
      <x:c r="RML9" s="15"/>
      <x:c r="RMM9" s="15"/>
      <x:c r="RMN9" s="15"/>
      <x:c r="RMO9" s="15"/>
      <x:c r="RMP9" s="15"/>
      <x:c r="RMQ9" s="15"/>
      <x:c r="RMR9" s="15"/>
      <x:c r="RMS9" s="15"/>
      <x:c r="RMT9" s="15"/>
      <x:c r="RMU9" s="15"/>
      <x:c r="RMV9" s="15"/>
      <x:c r="RMW9" s="15"/>
      <x:c r="RMX9" s="15"/>
      <x:c r="RMY9" s="15"/>
      <x:c r="RMZ9" s="15"/>
      <x:c r="RNA9" s="15"/>
      <x:c r="RNB9" s="15"/>
      <x:c r="RNC9" s="15"/>
      <x:c r="RND9" s="15"/>
      <x:c r="RNE9" s="15"/>
      <x:c r="RNF9" s="15"/>
      <x:c r="RNG9" s="15"/>
      <x:c r="RNH9" s="15"/>
      <x:c r="RNI9" s="15"/>
      <x:c r="RNJ9" s="15"/>
      <x:c r="RNK9" s="15"/>
      <x:c r="RNL9" s="15"/>
      <x:c r="RNM9" s="15"/>
      <x:c r="RNN9" s="15"/>
      <x:c r="RNO9" s="15"/>
      <x:c r="RNP9" s="15"/>
      <x:c r="RNQ9" s="15"/>
      <x:c r="RNR9" s="15"/>
      <x:c r="RNS9" s="15"/>
      <x:c r="RNT9" s="15"/>
      <x:c r="RNU9" s="15"/>
      <x:c r="RNV9" s="15"/>
      <x:c r="RNW9" s="15"/>
      <x:c r="RNX9" s="15"/>
      <x:c r="RNY9" s="15"/>
      <x:c r="RNZ9" s="15"/>
      <x:c r="ROA9" s="15"/>
      <x:c r="ROB9" s="15"/>
      <x:c r="ROC9" s="15"/>
      <x:c r="ROD9" s="15"/>
      <x:c r="ROE9" s="15"/>
      <x:c r="ROF9" s="15"/>
      <x:c r="ROG9" s="15"/>
      <x:c r="ROH9" s="15"/>
      <x:c r="ROI9" s="15"/>
      <x:c r="ROJ9" s="15"/>
      <x:c r="ROK9" s="15"/>
      <x:c r="ROL9" s="15"/>
      <x:c r="ROM9" s="15"/>
      <x:c r="RON9" s="15"/>
      <x:c r="ROO9" s="15"/>
      <x:c r="ROP9" s="15"/>
      <x:c r="ROQ9" s="15"/>
      <x:c r="ROR9" s="15"/>
      <x:c r="ROS9" s="15"/>
      <x:c r="ROT9" s="15"/>
      <x:c r="ROU9" s="15"/>
      <x:c r="ROV9" s="15"/>
      <x:c r="ROW9" s="15"/>
      <x:c r="ROX9" s="15"/>
      <x:c r="ROY9" s="15"/>
      <x:c r="ROZ9" s="15"/>
      <x:c r="RPA9" s="15"/>
      <x:c r="RPB9" s="15"/>
      <x:c r="RPC9" s="15"/>
      <x:c r="RPD9" s="15"/>
      <x:c r="RPE9" s="15"/>
      <x:c r="RPF9" s="15"/>
      <x:c r="RPG9" s="15"/>
      <x:c r="RPH9" s="15"/>
      <x:c r="RPI9" s="15"/>
      <x:c r="RPJ9" s="15"/>
      <x:c r="RPK9" s="15"/>
      <x:c r="RPL9" s="15"/>
      <x:c r="RPM9" s="15"/>
      <x:c r="RPN9" s="15"/>
      <x:c r="RPO9" s="15"/>
      <x:c r="RPP9" s="15"/>
      <x:c r="RPQ9" s="15"/>
      <x:c r="RPR9" s="15"/>
      <x:c r="RPS9" s="15"/>
      <x:c r="RPT9" s="15"/>
      <x:c r="RPU9" s="15"/>
      <x:c r="RPV9" s="15"/>
      <x:c r="RPW9" s="15"/>
      <x:c r="RPX9" s="15"/>
      <x:c r="RPY9" s="15"/>
      <x:c r="RPZ9" s="15"/>
      <x:c r="RQA9" s="15"/>
      <x:c r="RQB9" s="15"/>
      <x:c r="RQC9" s="15"/>
      <x:c r="RQD9" s="15"/>
      <x:c r="RQE9" s="15"/>
      <x:c r="RQF9" s="15"/>
      <x:c r="RQG9" s="15"/>
      <x:c r="RQH9" s="15"/>
      <x:c r="RQI9" s="15"/>
      <x:c r="RQJ9" s="15"/>
      <x:c r="RQK9" s="15"/>
      <x:c r="RQL9" s="15"/>
      <x:c r="RQM9" s="15"/>
      <x:c r="RQN9" s="15"/>
      <x:c r="RQO9" s="15"/>
      <x:c r="RQP9" s="15"/>
      <x:c r="RQQ9" s="15"/>
      <x:c r="RQR9" s="15"/>
      <x:c r="RQS9" s="15"/>
      <x:c r="RQT9" s="15"/>
      <x:c r="RQU9" s="15"/>
      <x:c r="RQV9" s="15"/>
      <x:c r="RQW9" s="15"/>
      <x:c r="RQX9" s="15"/>
      <x:c r="RQY9" s="15"/>
      <x:c r="RQZ9" s="15"/>
      <x:c r="RRA9" s="15"/>
      <x:c r="RRB9" s="15"/>
      <x:c r="RRC9" s="15"/>
      <x:c r="RRD9" s="15"/>
      <x:c r="RRE9" s="15"/>
      <x:c r="RRF9" s="15"/>
      <x:c r="RRG9" s="15"/>
      <x:c r="RRH9" s="15"/>
      <x:c r="RRI9" s="15"/>
      <x:c r="RRJ9" s="15"/>
      <x:c r="RRK9" s="15"/>
      <x:c r="RRL9" s="15"/>
      <x:c r="RRM9" s="15"/>
      <x:c r="RRN9" s="15"/>
      <x:c r="RRO9" s="15"/>
      <x:c r="RRP9" s="15"/>
      <x:c r="RRQ9" s="15"/>
      <x:c r="RRR9" s="15"/>
      <x:c r="RRS9" s="15"/>
      <x:c r="RRT9" s="15"/>
      <x:c r="RRU9" s="15"/>
      <x:c r="RRV9" s="15"/>
      <x:c r="RRW9" s="15"/>
      <x:c r="RRX9" s="15"/>
      <x:c r="RRY9" s="15"/>
      <x:c r="RRZ9" s="15"/>
      <x:c r="RSA9" s="15"/>
      <x:c r="RSB9" s="15"/>
      <x:c r="RSC9" s="15"/>
      <x:c r="RSD9" s="15"/>
      <x:c r="RSE9" s="15"/>
      <x:c r="RSF9" s="15"/>
      <x:c r="RSG9" s="15"/>
      <x:c r="RSH9" s="15"/>
      <x:c r="RSI9" s="15"/>
      <x:c r="RSJ9" s="15"/>
      <x:c r="RSK9" s="15"/>
      <x:c r="RSL9" s="15"/>
      <x:c r="RSM9" s="15"/>
      <x:c r="RSN9" s="15"/>
      <x:c r="RSO9" s="15"/>
      <x:c r="RSP9" s="15"/>
      <x:c r="RSQ9" s="15"/>
      <x:c r="RSR9" s="15"/>
      <x:c r="RSS9" s="15"/>
      <x:c r="RST9" s="15"/>
      <x:c r="RSU9" s="15"/>
      <x:c r="RSV9" s="15"/>
      <x:c r="RSW9" s="15"/>
      <x:c r="RSX9" s="15"/>
      <x:c r="RSY9" s="15"/>
      <x:c r="RSZ9" s="15"/>
      <x:c r="RTA9" s="15"/>
      <x:c r="RTB9" s="15"/>
      <x:c r="RTC9" s="15"/>
      <x:c r="RTD9" s="15"/>
      <x:c r="RTE9" s="15"/>
      <x:c r="RTF9" s="15"/>
      <x:c r="RTG9" s="15"/>
      <x:c r="RTH9" s="15"/>
      <x:c r="RTI9" s="15"/>
      <x:c r="RTJ9" s="15"/>
      <x:c r="RTK9" s="15"/>
      <x:c r="RTL9" s="15"/>
      <x:c r="RTM9" s="15"/>
      <x:c r="RTN9" s="15"/>
      <x:c r="RTO9" s="15"/>
      <x:c r="RTP9" s="15"/>
      <x:c r="RTQ9" s="15"/>
      <x:c r="RTR9" s="15"/>
      <x:c r="RTS9" s="15"/>
      <x:c r="RTT9" s="15"/>
      <x:c r="RTU9" s="15"/>
      <x:c r="RTV9" s="15"/>
      <x:c r="RTW9" s="15"/>
      <x:c r="RTX9" s="15"/>
      <x:c r="RTY9" s="15"/>
      <x:c r="RTZ9" s="15"/>
      <x:c r="RUA9" s="15"/>
      <x:c r="RUB9" s="15"/>
      <x:c r="RUC9" s="15"/>
      <x:c r="RUD9" s="15"/>
      <x:c r="RUE9" s="15"/>
      <x:c r="RUF9" s="15"/>
      <x:c r="RUG9" s="15"/>
      <x:c r="RUH9" s="15"/>
      <x:c r="RUI9" s="15"/>
      <x:c r="RUJ9" s="15"/>
      <x:c r="RUK9" s="15"/>
      <x:c r="RUL9" s="15"/>
      <x:c r="RUM9" s="15"/>
      <x:c r="RUN9" s="15"/>
      <x:c r="RUO9" s="15"/>
      <x:c r="RUP9" s="15"/>
      <x:c r="RUQ9" s="15"/>
      <x:c r="RUR9" s="15"/>
      <x:c r="RUS9" s="15"/>
      <x:c r="RUT9" s="15"/>
      <x:c r="RUU9" s="15"/>
      <x:c r="RUV9" s="15"/>
      <x:c r="RUW9" s="15"/>
      <x:c r="RUX9" s="15"/>
      <x:c r="RUY9" s="15"/>
      <x:c r="RUZ9" s="15"/>
      <x:c r="RVA9" s="15"/>
      <x:c r="RVB9" s="15"/>
      <x:c r="RVC9" s="15"/>
      <x:c r="RVD9" s="15"/>
      <x:c r="RVE9" s="15"/>
      <x:c r="RVF9" s="15"/>
      <x:c r="RVG9" s="15"/>
      <x:c r="RVH9" s="15"/>
      <x:c r="RVI9" s="15"/>
      <x:c r="RVJ9" s="15"/>
      <x:c r="RVK9" s="15"/>
      <x:c r="RVL9" s="15"/>
      <x:c r="RVM9" s="15"/>
      <x:c r="RVN9" s="15"/>
      <x:c r="RVO9" s="15"/>
      <x:c r="RVP9" s="15"/>
      <x:c r="RVQ9" s="15"/>
      <x:c r="RVR9" s="15"/>
      <x:c r="RVS9" s="15"/>
      <x:c r="RVT9" s="15"/>
      <x:c r="RVU9" s="15"/>
      <x:c r="RVV9" s="15"/>
      <x:c r="RVW9" s="15"/>
      <x:c r="RVX9" s="15"/>
      <x:c r="RVY9" s="15"/>
      <x:c r="RVZ9" s="15"/>
      <x:c r="RWA9" s="15"/>
      <x:c r="RWB9" s="15"/>
      <x:c r="RWC9" s="15"/>
      <x:c r="RWD9" s="15"/>
      <x:c r="RWE9" s="15"/>
      <x:c r="RWF9" s="15"/>
      <x:c r="RWG9" s="15"/>
      <x:c r="RWH9" s="15"/>
      <x:c r="RWI9" s="15"/>
      <x:c r="RWJ9" s="15"/>
      <x:c r="RWK9" s="15"/>
      <x:c r="RWL9" s="15"/>
      <x:c r="RWM9" s="15"/>
      <x:c r="RWN9" s="15"/>
      <x:c r="RWO9" s="15"/>
      <x:c r="RWP9" s="15"/>
      <x:c r="RWQ9" s="15"/>
      <x:c r="RWR9" s="15"/>
      <x:c r="RWS9" s="15"/>
      <x:c r="RWT9" s="15"/>
      <x:c r="RWU9" s="15"/>
      <x:c r="RWV9" s="15"/>
      <x:c r="RWW9" s="15"/>
      <x:c r="RWX9" s="15"/>
      <x:c r="RWY9" s="15"/>
      <x:c r="RWZ9" s="15"/>
      <x:c r="RXA9" s="15"/>
      <x:c r="RXB9" s="15"/>
      <x:c r="RXC9" s="15"/>
      <x:c r="RXD9" s="15"/>
      <x:c r="RXE9" s="15"/>
      <x:c r="RXF9" s="15"/>
      <x:c r="RXG9" s="15"/>
      <x:c r="RXH9" s="15"/>
      <x:c r="RXI9" s="15"/>
      <x:c r="RXJ9" s="15"/>
      <x:c r="RXK9" s="15"/>
      <x:c r="RXL9" s="15"/>
      <x:c r="RXM9" s="15"/>
      <x:c r="RXN9" s="15"/>
      <x:c r="RXO9" s="15"/>
      <x:c r="RXP9" s="15"/>
      <x:c r="RXQ9" s="15"/>
      <x:c r="RXR9" s="15"/>
      <x:c r="RXS9" s="15"/>
      <x:c r="RXT9" s="15"/>
      <x:c r="RXU9" s="15"/>
      <x:c r="RXV9" s="15"/>
      <x:c r="RXW9" s="15"/>
      <x:c r="RXX9" s="15"/>
      <x:c r="RXY9" s="15"/>
      <x:c r="RXZ9" s="15"/>
      <x:c r="RYA9" s="15"/>
      <x:c r="RYB9" s="15"/>
      <x:c r="RYC9" s="15"/>
      <x:c r="RYD9" s="15"/>
      <x:c r="RYE9" s="15"/>
      <x:c r="RYF9" s="15"/>
      <x:c r="RYG9" s="15"/>
      <x:c r="RYH9" s="15"/>
      <x:c r="RYI9" s="15"/>
      <x:c r="RYJ9" s="15"/>
      <x:c r="RYK9" s="15"/>
      <x:c r="RYL9" s="15"/>
      <x:c r="RYM9" s="15"/>
      <x:c r="RYN9" s="15"/>
      <x:c r="RYO9" s="15"/>
      <x:c r="RYP9" s="15"/>
      <x:c r="RYQ9" s="15"/>
      <x:c r="RYR9" s="15"/>
      <x:c r="RYS9" s="15"/>
      <x:c r="RYT9" s="15"/>
      <x:c r="RYU9" s="15"/>
      <x:c r="RYV9" s="15"/>
      <x:c r="RYW9" s="15"/>
      <x:c r="RYX9" s="15"/>
      <x:c r="RYY9" s="15"/>
      <x:c r="RYZ9" s="15"/>
      <x:c r="RZA9" s="15"/>
      <x:c r="RZB9" s="15"/>
      <x:c r="RZC9" s="15"/>
      <x:c r="RZD9" s="15"/>
      <x:c r="RZE9" s="15"/>
      <x:c r="RZF9" s="15"/>
      <x:c r="RZG9" s="15"/>
      <x:c r="RZH9" s="15"/>
      <x:c r="RZI9" s="15"/>
      <x:c r="RZJ9" s="15"/>
      <x:c r="RZK9" s="15"/>
      <x:c r="RZL9" s="15"/>
      <x:c r="RZM9" s="15"/>
      <x:c r="RZN9" s="15"/>
      <x:c r="RZO9" s="15"/>
      <x:c r="RZP9" s="15"/>
      <x:c r="RZQ9" s="15"/>
      <x:c r="RZR9" s="15"/>
      <x:c r="RZS9" s="15"/>
      <x:c r="RZT9" s="15"/>
      <x:c r="RZU9" s="15"/>
      <x:c r="RZV9" s="15"/>
      <x:c r="RZW9" s="15"/>
      <x:c r="RZX9" s="15"/>
      <x:c r="RZY9" s="15"/>
      <x:c r="RZZ9" s="15"/>
      <x:c r="SAA9" s="15"/>
      <x:c r="SAB9" s="15"/>
      <x:c r="SAC9" s="15"/>
      <x:c r="SAD9" s="15"/>
      <x:c r="SAE9" s="15"/>
      <x:c r="SAF9" s="15"/>
      <x:c r="SAG9" s="15"/>
      <x:c r="SAH9" s="15"/>
      <x:c r="SAI9" s="15"/>
      <x:c r="SAJ9" s="15"/>
      <x:c r="SAK9" s="15"/>
      <x:c r="SAL9" s="15"/>
      <x:c r="SAM9" s="15"/>
      <x:c r="SAN9" s="15"/>
      <x:c r="SAO9" s="15"/>
      <x:c r="SAP9" s="15"/>
      <x:c r="SAQ9" s="15"/>
      <x:c r="SAR9" s="15"/>
      <x:c r="SAS9" s="15"/>
      <x:c r="SAT9" s="15"/>
      <x:c r="SAU9" s="15"/>
      <x:c r="SAV9" s="15"/>
      <x:c r="SAW9" s="15"/>
      <x:c r="SAX9" s="15"/>
      <x:c r="SAY9" s="15"/>
      <x:c r="SAZ9" s="15"/>
      <x:c r="SBA9" s="15"/>
      <x:c r="SBB9" s="15"/>
      <x:c r="SBC9" s="15"/>
      <x:c r="SBD9" s="15"/>
      <x:c r="SBE9" s="15"/>
      <x:c r="SBF9" s="15"/>
      <x:c r="SBG9" s="15"/>
      <x:c r="SBH9" s="15"/>
      <x:c r="SBI9" s="15"/>
      <x:c r="SBJ9" s="15"/>
      <x:c r="SBK9" s="15"/>
      <x:c r="SBL9" s="15"/>
      <x:c r="SBM9" s="15"/>
      <x:c r="SBN9" s="15"/>
      <x:c r="SBO9" s="15"/>
      <x:c r="SBP9" s="15"/>
      <x:c r="SBQ9" s="15"/>
      <x:c r="SBR9" s="15"/>
      <x:c r="SBS9" s="15"/>
      <x:c r="SBT9" s="15"/>
      <x:c r="SBU9" s="15"/>
      <x:c r="SBV9" s="15"/>
      <x:c r="SBW9" s="15"/>
      <x:c r="SBX9" s="15"/>
      <x:c r="SBY9" s="15"/>
      <x:c r="SBZ9" s="15"/>
      <x:c r="SCA9" s="15"/>
      <x:c r="SCB9" s="15"/>
      <x:c r="SCC9" s="15"/>
      <x:c r="SCD9" s="15"/>
      <x:c r="SCE9" s="15"/>
      <x:c r="SCF9" s="15"/>
      <x:c r="SCG9" s="15"/>
      <x:c r="SCH9" s="15"/>
      <x:c r="SCI9" s="15"/>
      <x:c r="SCJ9" s="15"/>
      <x:c r="SCK9" s="15"/>
      <x:c r="SCL9" s="15"/>
      <x:c r="SCM9" s="15"/>
      <x:c r="SCN9" s="15"/>
      <x:c r="SCO9" s="15"/>
      <x:c r="SCP9" s="15"/>
      <x:c r="SCQ9" s="15"/>
      <x:c r="SCR9" s="15"/>
      <x:c r="SCS9" s="15"/>
      <x:c r="SCT9" s="15"/>
      <x:c r="SCU9" s="15"/>
      <x:c r="SCV9" s="15"/>
      <x:c r="SCW9" s="15"/>
      <x:c r="SCX9" s="15"/>
      <x:c r="SCY9" s="15"/>
      <x:c r="SCZ9" s="15"/>
      <x:c r="SDA9" s="15"/>
      <x:c r="SDB9" s="15"/>
      <x:c r="SDC9" s="15"/>
      <x:c r="SDD9" s="15"/>
      <x:c r="SDE9" s="15"/>
      <x:c r="SDF9" s="15"/>
      <x:c r="SDG9" s="15"/>
      <x:c r="SDH9" s="15"/>
      <x:c r="SDI9" s="15"/>
      <x:c r="SDJ9" s="15"/>
      <x:c r="SDK9" s="15"/>
      <x:c r="SDL9" s="15"/>
      <x:c r="SDM9" s="15"/>
      <x:c r="SDN9" s="15"/>
      <x:c r="SDO9" s="15"/>
      <x:c r="SDP9" s="15"/>
      <x:c r="SDQ9" s="15"/>
      <x:c r="SDR9" s="15"/>
      <x:c r="SDS9" s="15"/>
      <x:c r="SDT9" s="15"/>
      <x:c r="SDU9" s="15"/>
      <x:c r="SDV9" s="15"/>
      <x:c r="SDW9" s="15"/>
      <x:c r="SDX9" s="15"/>
      <x:c r="SDY9" s="15"/>
      <x:c r="SDZ9" s="15"/>
      <x:c r="SEA9" s="15"/>
      <x:c r="SEB9" s="15"/>
      <x:c r="SEC9" s="15"/>
      <x:c r="SED9" s="15"/>
      <x:c r="SEE9" s="15"/>
      <x:c r="SEF9" s="15"/>
      <x:c r="SEG9" s="15"/>
      <x:c r="SEH9" s="15"/>
      <x:c r="SEI9" s="15"/>
      <x:c r="SEJ9" s="15"/>
      <x:c r="SEK9" s="15"/>
      <x:c r="SEL9" s="15"/>
      <x:c r="SEM9" s="15"/>
      <x:c r="SEN9" s="15"/>
      <x:c r="SEO9" s="15"/>
      <x:c r="SEP9" s="15"/>
      <x:c r="SEQ9" s="15"/>
      <x:c r="SER9" s="15"/>
      <x:c r="SES9" s="15"/>
      <x:c r="SET9" s="15"/>
      <x:c r="SEU9" s="15"/>
      <x:c r="SEV9" s="15"/>
      <x:c r="SEW9" s="15"/>
      <x:c r="SEX9" s="15"/>
      <x:c r="SEY9" s="15"/>
      <x:c r="SEZ9" s="15"/>
      <x:c r="SFA9" s="15"/>
      <x:c r="SFB9" s="15"/>
      <x:c r="SFC9" s="15"/>
      <x:c r="SFD9" s="15"/>
      <x:c r="SFE9" s="15"/>
      <x:c r="SFF9" s="15"/>
      <x:c r="SFG9" s="15"/>
      <x:c r="SFH9" s="15"/>
      <x:c r="SFI9" s="15"/>
      <x:c r="SFJ9" s="15"/>
      <x:c r="SFK9" s="15"/>
      <x:c r="SFL9" s="15"/>
      <x:c r="SFM9" s="15"/>
      <x:c r="SFN9" s="15"/>
      <x:c r="SFO9" s="15"/>
      <x:c r="SFP9" s="15"/>
      <x:c r="SFQ9" s="15"/>
      <x:c r="SFR9" s="15"/>
      <x:c r="SFS9" s="15"/>
      <x:c r="SFT9" s="15"/>
      <x:c r="SFU9" s="15"/>
      <x:c r="SFV9" s="15"/>
      <x:c r="SFW9" s="15"/>
      <x:c r="SFX9" s="15"/>
      <x:c r="SFY9" s="15"/>
      <x:c r="SFZ9" s="15"/>
      <x:c r="SGA9" s="15"/>
      <x:c r="SGB9" s="15"/>
      <x:c r="SGC9" s="15"/>
      <x:c r="SGD9" s="15"/>
      <x:c r="SGE9" s="15"/>
      <x:c r="SGF9" s="15"/>
      <x:c r="SGG9" s="15"/>
      <x:c r="SGH9" s="15"/>
      <x:c r="SGI9" s="15"/>
      <x:c r="SGJ9" s="15"/>
      <x:c r="SGK9" s="15"/>
      <x:c r="SGL9" s="15"/>
      <x:c r="SGM9" s="15"/>
      <x:c r="SGN9" s="15"/>
      <x:c r="SGO9" s="15"/>
      <x:c r="SGP9" s="15"/>
      <x:c r="SGQ9" s="15"/>
      <x:c r="SGR9" s="15"/>
      <x:c r="SGS9" s="15"/>
      <x:c r="SGT9" s="15"/>
      <x:c r="SGU9" s="15"/>
      <x:c r="SGV9" s="15"/>
      <x:c r="SGW9" s="15"/>
      <x:c r="SGX9" s="15"/>
      <x:c r="SGY9" s="15"/>
      <x:c r="SGZ9" s="15"/>
      <x:c r="SHA9" s="15"/>
      <x:c r="SHB9" s="15"/>
      <x:c r="SHC9" s="15"/>
      <x:c r="SHD9" s="15"/>
      <x:c r="SHE9" s="15"/>
      <x:c r="SHF9" s="15"/>
      <x:c r="SHG9" s="15"/>
      <x:c r="SHH9" s="15"/>
      <x:c r="SHI9" s="15"/>
      <x:c r="SHJ9" s="15"/>
      <x:c r="SHK9" s="15"/>
      <x:c r="SHL9" s="15"/>
      <x:c r="SHM9" s="15"/>
      <x:c r="SHN9" s="15"/>
      <x:c r="SHO9" s="15"/>
      <x:c r="SHP9" s="15"/>
      <x:c r="SHQ9" s="15"/>
      <x:c r="SHR9" s="15"/>
      <x:c r="SHS9" s="15"/>
      <x:c r="SHT9" s="15"/>
      <x:c r="SHU9" s="15"/>
      <x:c r="SHV9" s="15"/>
      <x:c r="SHW9" s="15"/>
      <x:c r="SHX9" s="15"/>
      <x:c r="SHY9" s="15"/>
      <x:c r="SHZ9" s="15"/>
      <x:c r="SIA9" s="15"/>
      <x:c r="SIB9" s="15"/>
      <x:c r="SIC9" s="15"/>
      <x:c r="SID9" s="15"/>
      <x:c r="SIE9" s="15"/>
      <x:c r="SIF9" s="15"/>
      <x:c r="SIG9" s="15"/>
      <x:c r="SIH9" s="15"/>
      <x:c r="SII9" s="15"/>
      <x:c r="SIJ9" s="15"/>
      <x:c r="SIK9" s="15"/>
      <x:c r="SIL9" s="15"/>
      <x:c r="SIM9" s="15"/>
      <x:c r="SIN9" s="15"/>
      <x:c r="SIO9" s="15"/>
      <x:c r="SIP9" s="15"/>
      <x:c r="SIQ9" s="15"/>
      <x:c r="SIR9" s="15"/>
      <x:c r="SIS9" s="15"/>
      <x:c r="SIT9" s="15"/>
      <x:c r="SIU9" s="15"/>
      <x:c r="SIV9" s="15"/>
      <x:c r="SIW9" s="15"/>
      <x:c r="SIX9" s="15"/>
      <x:c r="SIY9" s="15"/>
      <x:c r="SIZ9" s="15"/>
      <x:c r="SJA9" s="15"/>
      <x:c r="SJB9" s="15"/>
      <x:c r="SJC9" s="15"/>
      <x:c r="SJD9" s="15"/>
      <x:c r="SJE9" s="15"/>
      <x:c r="SJF9" s="15"/>
      <x:c r="SJG9" s="15"/>
      <x:c r="SJH9" s="15"/>
      <x:c r="SJI9" s="15"/>
      <x:c r="SJJ9" s="15"/>
      <x:c r="SJK9" s="15"/>
      <x:c r="SJL9" s="15"/>
      <x:c r="SJM9" s="15"/>
      <x:c r="SJN9" s="15"/>
      <x:c r="SJO9" s="15"/>
      <x:c r="SJP9" s="15"/>
      <x:c r="SJQ9" s="15"/>
      <x:c r="SJR9" s="15"/>
      <x:c r="SJS9" s="15"/>
      <x:c r="SJT9" s="15"/>
      <x:c r="SJU9" s="15"/>
      <x:c r="SJV9" s="15"/>
      <x:c r="SJW9" s="15"/>
      <x:c r="SJX9" s="15"/>
      <x:c r="SJY9" s="15"/>
      <x:c r="SJZ9" s="15"/>
      <x:c r="SKA9" s="15"/>
      <x:c r="SKB9" s="15"/>
      <x:c r="SKC9" s="15"/>
      <x:c r="SKD9" s="15"/>
      <x:c r="SKE9" s="15"/>
      <x:c r="SKF9" s="15"/>
      <x:c r="SKG9" s="15"/>
      <x:c r="SKH9" s="15"/>
      <x:c r="SKI9" s="15"/>
      <x:c r="SKJ9" s="15"/>
      <x:c r="SKK9" s="15"/>
      <x:c r="SKL9" s="15"/>
      <x:c r="SKM9" s="15"/>
      <x:c r="SKN9" s="15"/>
      <x:c r="SKO9" s="15"/>
      <x:c r="SKP9" s="15"/>
      <x:c r="SKQ9" s="15"/>
      <x:c r="SKR9" s="15"/>
      <x:c r="SKS9" s="15"/>
      <x:c r="SKT9" s="15"/>
      <x:c r="SKU9" s="15"/>
      <x:c r="SKV9" s="15"/>
      <x:c r="SKW9" s="15"/>
      <x:c r="SKX9" s="15"/>
      <x:c r="SKY9" s="15"/>
      <x:c r="SKZ9" s="15"/>
      <x:c r="SLA9" s="15"/>
      <x:c r="SLB9" s="15"/>
      <x:c r="SLC9" s="15"/>
      <x:c r="SLD9" s="15"/>
      <x:c r="SLE9" s="15"/>
      <x:c r="SLF9" s="15"/>
      <x:c r="SLG9" s="15"/>
      <x:c r="SLH9" s="15"/>
      <x:c r="SLI9" s="15"/>
      <x:c r="SLJ9" s="15"/>
      <x:c r="SLK9" s="15"/>
      <x:c r="SLL9" s="15"/>
      <x:c r="SLM9" s="15"/>
      <x:c r="SLN9" s="15"/>
      <x:c r="SLO9" s="15"/>
      <x:c r="SLP9" s="15"/>
      <x:c r="SLQ9" s="15"/>
      <x:c r="SLR9" s="15"/>
      <x:c r="SLS9" s="15"/>
      <x:c r="SLT9" s="15"/>
      <x:c r="SLU9" s="15"/>
      <x:c r="SLV9" s="15"/>
      <x:c r="SLW9" s="15"/>
      <x:c r="SLX9" s="15"/>
      <x:c r="SLY9" s="15"/>
      <x:c r="SLZ9" s="15"/>
      <x:c r="SMA9" s="15"/>
      <x:c r="SMB9" s="15"/>
      <x:c r="SMC9" s="15"/>
      <x:c r="SMD9" s="15"/>
      <x:c r="SME9" s="15"/>
      <x:c r="SMF9" s="15"/>
      <x:c r="SMG9" s="15"/>
      <x:c r="SMH9" s="15"/>
      <x:c r="SMI9" s="15"/>
      <x:c r="SMJ9" s="15"/>
      <x:c r="SMK9" s="15"/>
      <x:c r="SML9" s="15"/>
      <x:c r="SMM9" s="15"/>
      <x:c r="SMN9" s="15"/>
      <x:c r="SMO9" s="15"/>
      <x:c r="SMP9" s="15"/>
      <x:c r="SMQ9" s="15"/>
      <x:c r="SMR9" s="15"/>
      <x:c r="SMS9" s="15"/>
      <x:c r="SMT9" s="15"/>
      <x:c r="SMU9" s="15"/>
      <x:c r="SMV9" s="15"/>
      <x:c r="SMW9" s="15"/>
      <x:c r="SMX9" s="15"/>
      <x:c r="SMY9" s="15"/>
      <x:c r="SMZ9" s="15"/>
      <x:c r="SNA9" s="15"/>
      <x:c r="SNB9" s="15"/>
      <x:c r="SNC9" s="15"/>
      <x:c r="SND9" s="15"/>
      <x:c r="SNE9" s="15"/>
      <x:c r="SNF9" s="15"/>
      <x:c r="SNG9" s="15"/>
      <x:c r="SNH9" s="15"/>
      <x:c r="SNI9" s="15"/>
      <x:c r="SNJ9" s="15"/>
      <x:c r="SNK9" s="15"/>
      <x:c r="SNL9" s="15"/>
      <x:c r="SNM9" s="15"/>
      <x:c r="SNN9" s="15"/>
      <x:c r="SNO9" s="15"/>
      <x:c r="SNP9" s="15"/>
      <x:c r="SNQ9" s="15"/>
      <x:c r="SNR9" s="15"/>
      <x:c r="SNS9" s="15"/>
      <x:c r="SNT9" s="15"/>
      <x:c r="SNU9" s="15"/>
      <x:c r="SNV9" s="15"/>
      <x:c r="SNW9" s="15"/>
      <x:c r="SNX9" s="15"/>
      <x:c r="SNY9" s="15"/>
      <x:c r="SNZ9" s="15"/>
      <x:c r="SOA9" s="15"/>
      <x:c r="SOB9" s="15"/>
      <x:c r="SOC9" s="15"/>
      <x:c r="SOD9" s="15"/>
      <x:c r="SOE9" s="15"/>
      <x:c r="SOF9" s="15"/>
      <x:c r="SOG9" s="15"/>
      <x:c r="SOH9" s="15"/>
      <x:c r="SOI9" s="15"/>
      <x:c r="SOJ9" s="15"/>
      <x:c r="SOK9" s="15"/>
      <x:c r="SOL9" s="15"/>
      <x:c r="SOM9" s="15"/>
      <x:c r="SON9" s="15"/>
      <x:c r="SOO9" s="15"/>
      <x:c r="SOP9" s="15"/>
      <x:c r="SOQ9" s="15"/>
      <x:c r="SOR9" s="15"/>
      <x:c r="SOS9" s="15"/>
      <x:c r="SOT9" s="15"/>
      <x:c r="SOU9" s="15"/>
      <x:c r="SOV9" s="15"/>
      <x:c r="SOW9" s="15"/>
      <x:c r="SOX9" s="15"/>
      <x:c r="SOY9" s="15"/>
      <x:c r="SOZ9" s="15"/>
      <x:c r="SPA9" s="15"/>
      <x:c r="SPB9" s="15"/>
      <x:c r="SPC9" s="15"/>
      <x:c r="SPD9" s="15"/>
      <x:c r="SPE9" s="15"/>
      <x:c r="SPF9" s="15"/>
      <x:c r="SPG9" s="15"/>
      <x:c r="SPH9" s="15"/>
      <x:c r="SPI9" s="15"/>
      <x:c r="SPJ9" s="15"/>
      <x:c r="SPK9" s="15"/>
      <x:c r="SPL9" s="15"/>
      <x:c r="SPM9" s="15"/>
      <x:c r="SPN9" s="15"/>
      <x:c r="SPO9" s="15"/>
      <x:c r="SPP9" s="15"/>
      <x:c r="SPQ9" s="15"/>
      <x:c r="SPR9" s="15"/>
      <x:c r="SPS9" s="15"/>
      <x:c r="SPT9" s="15"/>
      <x:c r="SPU9" s="15"/>
      <x:c r="SPV9" s="15"/>
      <x:c r="SPW9" s="15"/>
      <x:c r="SPX9" s="15"/>
      <x:c r="SPY9" s="15"/>
      <x:c r="SPZ9" s="15"/>
      <x:c r="SQA9" s="15"/>
      <x:c r="SQB9" s="15"/>
      <x:c r="SQC9" s="15"/>
      <x:c r="SQD9" s="15"/>
      <x:c r="SQE9" s="15"/>
      <x:c r="SQF9" s="15"/>
      <x:c r="SQG9" s="15"/>
      <x:c r="SQH9" s="15"/>
      <x:c r="SQI9" s="15"/>
      <x:c r="SQJ9" s="15"/>
      <x:c r="SQK9" s="15"/>
      <x:c r="SQL9" s="15"/>
      <x:c r="SQM9" s="15"/>
      <x:c r="SQN9" s="15"/>
      <x:c r="SQO9" s="15"/>
      <x:c r="SQP9" s="15"/>
      <x:c r="SQQ9" s="15"/>
      <x:c r="SQR9" s="15"/>
      <x:c r="SQS9" s="15"/>
      <x:c r="SQT9" s="15"/>
      <x:c r="SQU9" s="15"/>
      <x:c r="SQV9" s="15"/>
      <x:c r="SQW9" s="15"/>
      <x:c r="SQX9" s="15"/>
      <x:c r="SQY9" s="15"/>
      <x:c r="SQZ9" s="15"/>
      <x:c r="SRA9" s="15"/>
      <x:c r="SRB9" s="15"/>
      <x:c r="SRC9" s="15"/>
      <x:c r="SRD9" s="15"/>
      <x:c r="SRE9" s="15"/>
      <x:c r="SRF9" s="15"/>
      <x:c r="SRG9" s="15"/>
      <x:c r="SRH9" s="15"/>
      <x:c r="SRI9" s="15"/>
      <x:c r="SRJ9" s="15"/>
      <x:c r="SRK9" s="15"/>
      <x:c r="SRL9" s="15"/>
      <x:c r="SRM9" s="15"/>
      <x:c r="SRN9" s="15"/>
      <x:c r="SRO9" s="15"/>
      <x:c r="SRP9" s="15"/>
      <x:c r="SRQ9" s="15"/>
      <x:c r="SRR9" s="15"/>
      <x:c r="SRS9" s="15"/>
      <x:c r="SRT9" s="15"/>
      <x:c r="SRU9" s="15"/>
      <x:c r="SRV9" s="15"/>
      <x:c r="SRW9" s="15"/>
      <x:c r="SRX9" s="15"/>
      <x:c r="SRY9" s="15"/>
      <x:c r="SRZ9" s="15"/>
      <x:c r="SSA9" s="15"/>
      <x:c r="SSB9" s="15"/>
      <x:c r="SSC9" s="15"/>
      <x:c r="SSD9" s="15"/>
      <x:c r="SSE9" s="15"/>
      <x:c r="SSF9" s="15"/>
      <x:c r="SSG9" s="15"/>
      <x:c r="SSH9" s="15"/>
      <x:c r="SSI9" s="15"/>
      <x:c r="SSJ9" s="15"/>
      <x:c r="SSK9" s="15"/>
      <x:c r="SSL9" s="15"/>
      <x:c r="SSM9" s="15"/>
      <x:c r="SSN9" s="15"/>
      <x:c r="SSO9" s="15"/>
      <x:c r="SSP9" s="15"/>
      <x:c r="SSQ9" s="15"/>
      <x:c r="SSR9" s="15"/>
      <x:c r="SSS9" s="15"/>
      <x:c r="SST9" s="15"/>
      <x:c r="SSU9" s="15"/>
      <x:c r="SSV9" s="15"/>
      <x:c r="SSW9" s="15"/>
      <x:c r="SSX9" s="15"/>
      <x:c r="SSY9" s="15"/>
      <x:c r="SSZ9" s="15"/>
      <x:c r="STA9" s="15"/>
      <x:c r="STB9" s="15"/>
      <x:c r="STC9" s="15"/>
      <x:c r="STD9" s="15"/>
      <x:c r="STE9" s="15"/>
      <x:c r="STF9" s="15"/>
      <x:c r="STG9" s="15"/>
      <x:c r="STH9" s="15"/>
      <x:c r="STI9" s="15"/>
      <x:c r="STJ9" s="15"/>
      <x:c r="STK9" s="15"/>
      <x:c r="STL9" s="15"/>
      <x:c r="STM9" s="15"/>
      <x:c r="STN9" s="15"/>
      <x:c r="STO9" s="15"/>
      <x:c r="STP9" s="15"/>
      <x:c r="STQ9" s="15"/>
      <x:c r="STR9" s="15"/>
      <x:c r="STS9" s="15"/>
      <x:c r="STT9" s="15"/>
      <x:c r="STU9" s="15"/>
      <x:c r="STV9" s="15"/>
      <x:c r="STW9" s="15"/>
      <x:c r="STX9" s="15"/>
      <x:c r="STY9" s="15"/>
      <x:c r="STZ9" s="15"/>
      <x:c r="SUA9" s="15"/>
      <x:c r="SUB9" s="15"/>
      <x:c r="SUC9" s="15"/>
      <x:c r="SUD9" s="15"/>
      <x:c r="SUE9" s="15"/>
      <x:c r="SUF9" s="15"/>
      <x:c r="SUG9" s="15"/>
      <x:c r="SUH9" s="15"/>
      <x:c r="SUI9" s="15"/>
      <x:c r="SUJ9" s="15"/>
      <x:c r="SUK9" s="15"/>
      <x:c r="SUL9" s="15"/>
      <x:c r="SUM9" s="15"/>
      <x:c r="SUN9" s="15"/>
      <x:c r="SUO9" s="15"/>
      <x:c r="SUP9" s="15"/>
      <x:c r="SUQ9" s="15"/>
      <x:c r="SUR9" s="15"/>
      <x:c r="SUS9" s="15"/>
      <x:c r="SUT9" s="15"/>
      <x:c r="SUU9" s="15"/>
      <x:c r="SUV9" s="15"/>
      <x:c r="SUW9" s="15"/>
      <x:c r="SUX9" s="15"/>
      <x:c r="SUY9" s="15"/>
      <x:c r="SUZ9" s="15"/>
      <x:c r="SVA9" s="15"/>
      <x:c r="SVB9" s="15"/>
      <x:c r="SVC9" s="15"/>
      <x:c r="SVD9" s="15"/>
      <x:c r="SVE9" s="15"/>
      <x:c r="SVF9" s="15"/>
      <x:c r="SVG9" s="15"/>
      <x:c r="SVH9" s="15"/>
      <x:c r="SVI9" s="15"/>
      <x:c r="SVJ9" s="15"/>
      <x:c r="SVK9" s="15"/>
      <x:c r="SVL9" s="15"/>
      <x:c r="SVM9" s="15"/>
      <x:c r="SVN9" s="15"/>
      <x:c r="SVO9" s="15"/>
      <x:c r="SVP9" s="15"/>
      <x:c r="SVQ9" s="15"/>
      <x:c r="SVR9" s="15"/>
      <x:c r="SVS9" s="15"/>
      <x:c r="SVT9" s="15"/>
      <x:c r="SVU9" s="15"/>
      <x:c r="SVV9" s="15"/>
      <x:c r="SVW9" s="15"/>
      <x:c r="SVX9" s="15"/>
      <x:c r="SVY9" s="15"/>
      <x:c r="SVZ9" s="15"/>
      <x:c r="SWA9" s="15"/>
      <x:c r="SWB9" s="15"/>
      <x:c r="SWC9" s="15"/>
      <x:c r="SWD9" s="15"/>
      <x:c r="SWE9" s="15"/>
      <x:c r="SWF9" s="15"/>
      <x:c r="SWG9" s="15"/>
      <x:c r="SWH9" s="15"/>
      <x:c r="SWI9" s="15"/>
      <x:c r="SWJ9" s="15"/>
      <x:c r="SWK9" s="15"/>
      <x:c r="SWL9" s="15"/>
      <x:c r="SWM9" s="15"/>
      <x:c r="SWN9" s="15"/>
      <x:c r="SWO9" s="15"/>
      <x:c r="SWP9" s="15"/>
      <x:c r="SWQ9" s="15"/>
      <x:c r="SWR9" s="15"/>
      <x:c r="SWS9" s="15"/>
      <x:c r="SWT9" s="15"/>
      <x:c r="SWU9" s="15"/>
      <x:c r="SWV9" s="15"/>
      <x:c r="SWW9" s="15"/>
      <x:c r="SWX9" s="15"/>
      <x:c r="SWY9" s="15"/>
      <x:c r="SWZ9" s="15"/>
      <x:c r="SXA9" s="15"/>
      <x:c r="SXB9" s="15"/>
      <x:c r="SXC9" s="15"/>
      <x:c r="SXD9" s="15"/>
      <x:c r="SXE9" s="15"/>
      <x:c r="SXF9" s="15"/>
      <x:c r="SXG9" s="15"/>
      <x:c r="SXH9" s="15"/>
      <x:c r="SXI9" s="15"/>
      <x:c r="SXJ9" s="15"/>
      <x:c r="SXK9" s="15"/>
      <x:c r="SXL9" s="15"/>
      <x:c r="SXM9" s="15"/>
      <x:c r="SXN9" s="15"/>
      <x:c r="SXO9" s="15"/>
      <x:c r="SXP9" s="15"/>
      <x:c r="SXQ9" s="15"/>
      <x:c r="SXR9" s="15"/>
      <x:c r="SXS9" s="15"/>
      <x:c r="SXT9" s="15"/>
      <x:c r="SXU9" s="15"/>
      <x:c r="SXV9" s="15"/>
      <x:c r="SXW9" s="15"/>
      <x:c r="SXX9" s="15"/>
      <x:c r="SXY9" s="15"/>
      <x:c r="SXZ9" s="15"/>
      <x:c r="SYA9" s="15"/>
      <x:c r="SYB9" s="15"/>
      <x:c r="SYC9" s="15"/>
      <x:c r="SYD9" s="15"/>
      <x:c r="SYE9" s="15"/>
      <x:c r="SYF9" s="15"/>
      <x:c r="SYG9" s="15"/>
      <x:c r="SYH9" s="15"/>
      <x:c r="SYI9" s="15"/>
      <x:c r="SYJ9" s="15"/>
      <x:c r="SYK9" s="15"/>
      <x:c r="SYL9" s="15"/>
      <x:c r="SYM9" s="15"/>
      <x:c r="SYN9" s="15"/>
      <x:c r="SYO9" s="15"/>
      <x:c r="SYP9" s="15"/>
      <x:c r="SYQ9" s="15"/>
      <x:c r="SYR9" s="15"/>
      <x:c r="SYS9" s="15"/>
      <x:c r="SYT9" s="15"/>
      <x:c r="SYU9" s="15"/>
      <x:c r="SYV9" s="15"/>
      <x:c r="SYW9" s="15"/>
      <x:c r="SYX9" s="15"/>
      <x:c r="SYY9" s="15"/>
      <x:c r="SYZ9" s="15"/>
      <x:c r="SZA9" s="15"/>
      <x:c r="SZB9" s="15"/>
      <x:c r="SZC9" s="15"/>
      <x:c r="SZD9" s="15"/>
      <x:c r="SZE9" s="15"/>
      <x:c r="SZF9" s="15"/>
      <x:c r="SZG9" s="15"/>
      <x:c r="SZH9" s="15"/>
      <x:c r="SZI9" s="15"/>
      <x:c r="SZJ9" s="15"/>
      <x:c r="SZK9" s="15"/>
      <x:c r="SZL9" s="15"/>
      <x:c r="SZM9" s="15"/>
      <x:c r="SZN9" s="15"/>
      <x:c r="SZO9" s="15"/>
      <x:c r="SZP9" s="15"/>
      <x:c r="SZQ9" s="15"/>
      <x:c r="SZR9" s="15"/>
      <x:c r="SZS9" s="15"/>
      <x:c r="SZT9" s="15"/>
      <x:c r="SZU9" s="15"/>
      <x:c r="SZV9" s="15"/>
      <x:c r="SZW9" s="15"/>
      <x:c r="SZX9" s="15"/>
      <x:c r="SZY9" s="15"/>
      <x:c r="SZZ9" s="15"/>
      <x:c r="TAA9" s="15"/>
      <x:c r="TAB9" s="15"/>
      <x:c r="TAC9" s="15"/>
      <x:c r="TAD9" s="15"/>
      <x:c r="TAE9" s="15"/>
      <x:c r="TAF9" s="15"/>
      <x:c r="TAG9" s="15"/>
      <x:c r="TAH9" s="15"/>
      <x:c r="TAI9" s="15"/>
      <x:c r="TAJ9" s="15"/>
      <x:c r="TAK9" s="15"/>
      <x:c r="TAL9" s="15"/>
      <x:c r="TAM9" s="15"/>
      <x:c r="TAN9" s="15"/>
      <x:c r="TAO9" s="15"/>
      <x:c r="TAP9" s="15"/>
      <x:c r="TAQ9" s="15"/>
      <x:c r="TAR9" s="15"/>
      <x:c r="TAS9" s="15"/>
      <x:c r="TAT9" s="15"/>
      <x:c r="TAU9" s="15"/>
      <x:c r="TAV9" s="15"/>
      <x:c r="TAW9" s="15"/>
      <x:c r="TAX9" s="15"/>
      <x:c r="TAY9" s="15"/>
      <x:c r="TAZ9" s="15"/>
      <x:c r="TBA9" s="15"/>
      <x:c r="TBB9" s="15"/>
      <x:c r="TBC9" s="15"/>
      <x:c r="TBD9" s="15"/>
      <x:c r="TBE9" s="15"/>
      <x:c r="TBF9" s="15"/>
      <x:c r="TBG9" s="15"/>
      <x:c r="TBH9" s="15"/>
      <x:c r="TBI9" s="15"/>
      <x:c r="TBJ9" s="15"/>
      <x:c r="TBK9" s="15"/>
      <x:c r="TBL9" s="15"/>
      <x:c r="TBM9" s="15"/>
      <x:c r="TBN9" s="15"/>
      <x:c r="TBO9" s="15"/>
      <x:c r="TBP9" s="15"/>
      <x:c r="TBQ9" s="15"/>
      <x:c r="TBR9" s="15"/>
      <x:c r="TBS9" s="15"/>
      <x:c r="TBT9" s="15"/>
      <x:c r="TBU9" s="15"/>
      <x:c r="TBV9" s="15"/>
      <x:c r="TBW9" s="15"/>
      <x:c r="TBX9" s="15"/>
      <x:c r="TBY9" s="15"/>
      <x:c r="TBZ9" s="15"/>
      <x:c r="TCA9" s="15"/>
      <x:c r="TCB9" s="15"/>
      <x:c r="TCC9" s="15"/>
      <x:c r="TCD9" s="15"/>
      <x:c r="TCE9" s="15"/>
      <x:c r="TCF9" s="15"/>
      <x:c r="TCG9" s="15"/>
      <x:c r="TCH9" s="15"/>
      <x:c r="TCI9" s="15"/>
      <x:c r="TCJ9" s="15"/>
      <x:c r="TCK9" s="15"/>
      <x:c r="TCL9" s="15"/>
      <x:c r="TCM9" s="15"/>
      <x:c r="TCN9" s="15"/>
      <x:c r="TCO9" s="15"/>
      <x:c r="TCP9" s="15"/>
      <x:c r="TCQ9" s="15"/>
      <x:c r="TCR9" s="15"/>
      <x:c r="TCS9" s="15"/>
      <x:c r="TCT9" s="15"/>
      <x:c r="TCU9" s="15"/>
      <x:c r="TCV9" s="15"/>
      <x:c r="TCW9" s="15"/>
      <x:c r="TCX9" s="15"/>
      <x:c r="TCY9" s="15"/>
      <x:c r="TCZ9" s="15"/>
      <x:c r="TDA9" s="15"/>
      <x:c r="TDB9" s="15"/>
      <x:c r="TDC9" s="15"/>
      <x:c r="TDD9" s="15"/>
      <x:c r="TDE9" s="15"/>
      <x:c r="TDF9" s="15"/>
      <x:c r="TDG9" s="15"/>
      <x:c r="TDH9" s="15"/>
      <x:c r="TDI9" s="15"/>
      <x:c r="TDJ9" s="15"/>
      <x:c r="TDK9" s="15"/>
      <x:c r="TDL9" s="15"/>
      <x:c r="TDM9" s="15"/>
      <x:c r="TDN9" s="15"/>
      <x:c r="TDO9" s="15"/>
      <x:c r="TDP9" s="15"/>
      <x:c r="TDQ9" s="15"/>
      <x:c r="TDR9" s="15"/>
      <x:c r="TDS9" s="15"/>
      <x:c r="TDT9" s="15"/>
      <x:c r="TDU9" s="15"/>
      <x:c r="TDV9" s="15"/>
      <x:c r="TDW9" s="15"/>
      <x:c r="TDX9" s="15"/>
      <x:c r="TDY9" s="15"/>
      <x:c r="TDZ9" s="15"/>
      <x:c r="TEA9" s="15"/>
      <x:c r="TEB9" s="15"/>
      <x:c r="TEC9" s="15"/>
      <x:c r="TED9" s="15"/>
      <x:c r="TEE9" s="15"/>
      <x:c r="TEF9" s="15"/>
      <x:c r="TEG9" s="15"/>
      <x:c r="TEH9" s="15"/>
      <x:c r="TEI9" s="15"/>
      <x:c r="TEJ9" s="15"/>
      <x:c r="TEK9" s="15"/>
      <x:c r="TEL9" s="15"/>
      <x:c r="TEM9" s="15"/>
      <x:c r="TEN9" s="15"/>
      <x:c r="TEO9" s="15"/>
      <x:c r="TEP9" s="15"/>
      <x:c r="TEQ9" s="15"/>
      <x:c r="TER9" s="15"/>
      <x:c r="TES9" s="15"/>
      <x:c r="TET9" s="15"/>
      <x:c r="TEU9" s="15"/>
      <x:c r="TEV9" s="15"/>
      <x:c r="TEW9" s="15"/>
      <x:c r="TEX9" s="15"/>
      <x:c r="TEY9" s="15"/>
      <x:c r="TEZ9" s="15"/>
      <x:c r="TFA9" s="15"/>
      <x:c r="TFB9" s="15"/>
      <x:c r="TFC9" s="15"/>
      <x:c r="TFD9" s="15"/>
      <x:c r="TFE9" s="15"/>
      <x:c r="TFF9" s="15"/>
      <x:c r="TFG9" s="15"/>
      <x:c r="TFH9" s="15"/>
      <x:c r="TFI9" s="15"/>
      <x:c r="TFJ9" s="15"/>
      <x:c r="TFK9" s="15"/>
      <x:c r="TFL9" s="15"/>
      <x:c r="TFM9" s="15"/>
      <x:c r="TFN9" s="15"/>
      <x:c r="TFO9" s="15"/>
      <x:c r="TFP9" s="15"/>
      <x:c r="TFQ9" s="15"/>
      <x:c r="TFR9" s="15"/>
      <x:c r="TFS9" s="15"/>
      <x:c r="TFT9" s="15"/>
      <x:c r="TFU9" s="15"/>
      <x:c r="TFV9" s="15"/>
      <x:c r="TFW9" s="15"/>
      <x:c r="TFX9" s="15"/>
      <x:c r="TFY9" s="15"/>
      <x:c r="TFZ9" s="15"/>
      <x:c r="TGA9" s="15"/>
      <x:c r="TGB9" s="15"/>
      <x:c r="TGC9" s="15"/>
      <x:c r="TGD9" s="15"/>
      <x:c r="TGE9" s="15"/>
      <x:c r="TGF9" s="15"/>
      <x:c r="TGG9" s="15"/>
      <x:c r="TGH9" s="15"/>
      <x:c r="TGI9" s="15"/>
      <x:c r="TGJ9" s="15"/>
      <x:c r="TGK9" s="15"/>
      <x:c r="TGL9" s="15"/>
      <x:c r="TGM9" s="15"/>
      <x:c r="TGN9" s="15"/>
      <x:c r="TGO9" s="15"/>
      <x:c r="TGP9" s="15"/>
      <x:c r="TGQ9" s="15"/>
      <x:c r="TGR9" s="15"/>
      <x:c r="TGS9" s="15"/>
      <x:c r="TGT9" s="15"/>
      <x:c r="TGU9" s="15"/>
      <x:c r="TGV9" s="15"/>
      <x:c r="TGW9" s="15"/>
      <x:c r="TGX9" s="15"/>
      <x:c r="TGY9" s="15"/>
      <x:c r="TGZ9" s="15"/>
      <x:c r="THA9" s="15"/>
      <x:c r="THB9" s="15"/>
      <x:c r="THC9" s="15"/>
      <x:c r="THD9" s="15"/>
      <x:c r="THE9" s="15"/>
      <x:c r="THF9" s="15"/>
      <x:c r="THG9" s="15"/>
      <x:c r="THH9" s="15"/>
      <x:c r="THI9" s="15"/>
      <x:c r="THJ9" s="15"/>
      <x:c r="THK9" s="15"/>
      <x:c r="THL9" s="15"/>
      <x:c r="THM9" s="15"/>
      <x:c r="THN9" s="15"/>
      <x:c r="THO9" s="15"/>
      <x:c r="THP9" s="15"/>
      <x:c r="THQ9" s="15"/>
      <x:c r="THR9" s="15"/>
      <x:c r="THS9" s="15"/>
      <x:c r="THT9" s="15"/>
      <x:c r="THU9" s="15"/>
      <x:c r="THV9" s="15"/>
      <x:c r="THW9" s="15"/>
      <x:c r="THX9" s="15"/>
      <x:c r="THY9" s="15"/>
      <x:c r="THZ9" s="15"/>
      <x:c r="TIA9" s="15"/>
      <x:c r="TIB9" s="15"/>
      <x:c r="TIC9" s="15"/>
      <x:c r="TID9" s="15"/>
      <x:c r="TIE9" s="15"/>
      <x:c r="TIF9" s="15"/>
      <x:c r="TIG9" s="15"/>
      <x:c r="TIH9" s="15"/>
      <x:c r="TII9" s="15"/>
      <x:c r="TIJ9" s="15"/>
      <x:c r="TIK9" s="15"/>
      <x:c r="TIL9" s="15"/>
      <x:c r="TIM9" s="15"/>
      <x:c r="TIN9" s="15"/>
      <x:c r="TIO9" s="15"/>
      <x:c r="TIP9" s="15"/>
      <x:c r="TIQ9" s="15"/>
      <x:c r="TIR9" s="15"/>
      <x:c r="TIS9" s="15"/>
      <x:c r="TIT9" s="15"/>
      <x:c r="TIU9" s="15"/>
      <x:c r="TIV9" s="15"/>
      <x:c r="TIW9" s="15"/>
      <x:c r="TIX9" s="15"/>
      <x:c r="TIY9" s="15"/>
      <x:c r="TIZ9" s="15"/>
      <x:c r="TJA9" s="15"/>
      <x:c r="TJB9" s="15"/>
      <x:c r="TJC9" s="15"/>
      <x:c r="TJD9" s="15"/>
      <x:c r="TJE9" s="15"/>
      <x:c r="TJF9" s="15"/>
      <x:c r="TJG9" s="15"/>
      <x:c r="TJH9" s="15"/>
      <x:c r="TJI9" s="15"/>
      <x:c r="TJJ9" s="15"/>
      <x:c r="TJK9" s="15"/>
      <x:c r="TJL9" s="15"/>
      <x:c r="TJM9" s="15"/>
      <x:c r="TJN9" s="15"/>
      <x:c r="TJO9" s="15"/>
      <x:c r="TJP9" s="15"/>
      <x:c r="TJQ9" s="15"/>
      <x:c r="TJR9" s="15"/>
      <x:c r="TJS9" s="15"/>
      <x:c r="TJT9" s="15"/>
      <x:c r="TJU9" s="15"/>
      <x:c r="TJV9" s="15"/>
      <x:c r="TJW9" s="15"/>
      <x:c r="TJX9" s="15"/>
      <x:c r="TJY9" s="15"/>
      <x:c r="TJZ9" s="15"/>
      <x:c r="TKA9" s="15"/>
      <x:c r="TKB9" s="15"/>
      <x:c r="TKC9" s="15"/>
      <x:c r="TKD9" s="15"/>
      <x:c r="TKE9" s="15"/>
      <x:c r="TKF9" s="15"/>
      <x:c r="TKG9" s="15"/>
      <x:c r="TKH9" s="15"/>
      <x:c r="TKI9" s="15"/>
      <x:c r="TKJ9" s="15"/>
      <x:c r="TKK9" s="15"/>
      <x:c r="TKL9" s="15"/>
      <x:c r="TKM9" s="15"/>
      <x:c r="TKN9" s="15"/>
      <x:c r="TKO9" s="15"/>
      <x:c r="TKP9" s="15"/>
      <x:c r="TKQ9" s="15"/>
      <x:c r="TKR9" s="15"/>
      <x:c r="TKS9" s="15"/>
      <x:c r="TKT9" s="15"/>
      <x:c r="TKU9" s="15"/>
      <x:c r="TKV9" s="15"/>
      <x:c r="TKW9" s="15"/>
      <x:c r="TKX9" s="15"/>
      <x:c r="TKY9" s="15"/>
      <x:c r="TKZ9" s="15"/>
      <x:c r="TLA9" s="15"/>
      <x:c r="TLB9" s="15"/>
      <x:c r="TLC9" s="15"/>
      <x:c r="TLD9" s="15"/>
      <x:c r="TLE9" s="15"/>
      <x:c r="TLF9" s="15"/>
      <x:c r="TLG9" s="15"/>
      <x:c r="TLH9" s="15"/>
      <x:c r="TLI9" s="15"/>
      <x:c r="TLJ9" s="15"/>
      <x:c r="TLK9" s="15"/>
      <x:c r="TLL9" s="15"/>
      <x:c r="TLM9" s="15"/>
      <x:c r="TLN9" s="15"/>
      <x:c r="TLO9" s="15"/>
      <x:c r="TLP9" s="15"/>
      <x:c r="TLQ9" s="15"/>
      <x:c r="TLR9" s="15"/>
      <x:c r="TLS9" s="15"/>
      <x:c r="TLT9" s="15"/>
      <x:c r="TLU9" s="15"/>
      <x:c r="TLV9" s="15"/>
      <x:c r="TLW9" s="15"/>
      <x:c r="TLX9" s="15"/>
      <x:c r="TLY9" s="15"/>
      <x:c r="TLZ9" s="15"/>
      <x:c r="TMA9" s="15"/>
      <x:c r="TMB9" s="15"/>
      <x:c r="TMC9" s="15"/>
      <x:c r="TMD9" s="15"/>
      <x:c r="TME9" s="15"/>
      <x:c r="TMF9" s="15"/>
      <x:c r="TMG9" s="15"/>
      <x:c r="TMH9" s="15"/>
      <x:c r="TMI9" s="15"/>
      <x:c r="TMJ9" s="15"/>
      <x:c r="TMK9" s="15"/>
      <x:c r="TML9" s="15"/>
      <x:c r="TMM9" s="15"/>
      <x:c r="TMN9" s="15"/>
      <x:c r="TMO9" s="15"/>
      <x:c r="TMP9" s="15"/>
      <x:c r="TMQ9" s="15"/>
      <x:c r="TMR9" s="15"/>
      <x:c r="TMS9" s="15"/>
      <x:c r="TMT9" s="15"/>
      <x:c r="TMU9" s="15"/>
      <x:c r="TMV9" s="15"/>
      <x:c r="TMW9" s="15"/>
      <x:c r="TMX9" s="15"/>
      <x:c r="TMY9" s="15"/>
      <x:c r="TMZ9" s="15"/>
      <x:c r="TNA9" s="15"/>
      <x:c r="TNB9" s="15"/>
      <x:c r="TNC9" s="15"/>
      <x:c r="TND9" s="15"/>
      <x:c r="TNE9" s="15"/>
      <x:c r="TNF9" s="15"/>
      <x:c r="TNG9" s="15"/>
      <x:c r="TNH9" s="15"/>
      <x:c r="TNI9" s="15"/>
      <x:c r="TNJ9" s="15"/>
      <x:c r="TNK9" s="15"/>
      <x:c r="TNL9" s="15"/>
      <x:c r="TNM9" s="15"/>
      <x:c r="TNN9" s="15"/>
      <x:c r="TNO9" s="15"/>
      <x:c r="TNP9" s="15"/>
      <x:c r="TNQ9" s="15"/>
      <x:c r="TNR9" s="15"/>
      <x:c r="TNS9" s="15"/>
      <x:c r="TNT9" s="15"/>
      <x:c r="TNU9" s="15"/>
      <x:c r="TNV9" s="15"/>
      <x:c r="TNW9" s="15"/>
      <x:c r="TNX9" s="15"/>
      <x:c r="TNY9" s="15"/>
      <x:c r="TNZ9" s="15"/>
      <x:c r="TOA9" s="15"/>
      <x:c r="TOB9" s="15"/>
      <x:c r="TOC9" s="15"/>
      <x:c r="TOD9" s="15"/>
      <x:c r="TOE9" s="15"/>
      <x:c r="TOF9" s="15"/>
      <x:c r="TOG9" s="15"/>
      <x:c r="TOH9" s="15"/>
      <x:c r="TOI9" s="15"/>
      <x:c r="TOJ9" s="15"/>
      <x:c r="TOK9" s="15"/>
      <x:c r="TOL9" s="15"/>
      <x:c r="TOM9" s="15"/>
      <x:c r="TON9" s="15"/>
      <x:c r="TOO9" s="15"/>
      <x:c r="TOP9" s="15"/>
      <x:c r="TOQ9" s="15"/>
      <x:c r="TOR9" s="15"/>
      <x:c r="TOS9" s="15"/>
      <x:c r="TOT9" s="15"/>
      <x:c r="TOU9" s="15"/>
      <x:c r="TOV9" s="15"/>
      <x:c r="TOW9" s="15"/>
      <x:c r="TOX9" s="15"/>
      <x:c r="TOY9" s="15"/>
      <x:c r="TOZ9" s="15"/>
      <x:c r="TPA9" s="15"/>
      <x:c r="TPB9" s="15"/>
      <x:c r="TPC9" s="15"/>
      <x:c r="TPD9" s="15"/>
      <x:c r="TPE9" s="15"/>
      <x:c r="TPF9" s="15"/>
      <x:c r="TPG9" s="15"/>
      <x:c r="TPH9" s="15"/>
      <x:c r="TPI9" s="15"/>
      <x:c r="TPJ9" s="15"/>
      <x:c r="TPK9" s="15"/>
      <x:c r="TPL9" s="15"/>
      <x:c r="TPM9" s="15"/>
      <x:c r="TPN9" s="15"/>
      <x:c r="TPO9" s="15"/>
      <x:c r="TPP9" s="15"/>
      <x:c r="TPQ9" s="15"/>
      <x:c r="TPR9" s="15"/>
      <x:c r="TPS9" s="15"/>
      <x:c r="TPT9" s="15"/>
      <x:c r="TPU9" s="15"/>
      <x:c r="TPV9" s="15"/>
      <x:c r="TPW9" s="15"/>
      <x:c r="TPX9" s="15"/>
      <x:c r="TPY9" s="15"/>
      <x:c r="TPZ9" s="15"/>
      <x:c r="TQA9" s="15"/>
      <x:c r="TQB9" s="15"/>
      <x:c r="TQC9" s="15"/>
      <x:c r="TQD9" s="15"/>
      <x:c r="TQE9" s="15"/>
      <x:c r="TQF9" s="15"/>
      <x:c r="TQG9" s="15"/>
      <x:c r="TQH9" s="15"/>
      <x:c r="TQI9" s="15"/>
      <x:c r="TQJ9" s="15"/>
      <x:c r="TQK9" s="15"/>
      <x:c r="TQL9" s="15"/>
      <x:c r="TQM9" s="15"/>
      <x:c r="TQN9" s="15"/>
      <x:c r="TQO9" s="15"/>
      <x:c r="TQP9" s="15"/>
      <x:c r="TQQ9" s="15"/>
      <x:c r="TQR9" s="15"/>
      <x:c r="TQS9" s="15"/>
      <x:c r="TQT9" s="15"/>
      <x:c r="TQU9" s="15"/>
      <x:c r="TQV9" s="15"/>
      <x:c r="TQW9" s="15"/>
      <x:c r="TQX9" s="15"/>
      <x:c r="TQY9" s="15"/>
      <x:c r="TQZ9" s="15"/>
      <x:c r="TRA9" s="15"/>
      <x:c r="TRB9" s="15"/>
      <x:c r="TRC9" s="15"/>
      <x:c r="TRD9" s="15"/>
      <x:c r="TRE9" s="15"/>
      <x:c r="TRF9" s="15"/>
      <x:c r="TRG9" s="15"/>
      <x:c r="TRH9" s="15"/>
      <x:c r="TRI9" s="15"/>
      <x:c r="TRJ9" s="15"/>
      <x:c r="TRK9" s="15"/>
      <x:c r="TRL9" s="15"/>
      <x:c r="TRM9" s="15"/>
      <x:c r="TRN9" s="15"/>
      <x:c r="TRO9" s="15"/>
      <x:c r="TRP9" s="15"/>
      <x:c r="TRQ9" s="15"/>
      <x:c r="TRR9" s="15"/>
      <x:c r="TRS9" s="15"/>
      <x:c r="TRT9" s="15"/>
      <x:c r="TRU9" s="15"/>
      <x:c r="TRV9" s="15"/>
      <x:c r="TRW9" s="15"/>
      <x:c r="TRX9" s="15"/>
      <x:c r="TRY9" s="15"/>
      <x:c r="TRZ9" s="15"/>
      <x:c r="TSA9" s="15"/>
      <x:c r="TSB9" s="15"/>
      <x:c r="TSC9" s="15"/>
      <x:c r="TSD9" s="15"/>
      <x:c r="TSE9" s="15"/>
      <x:c r="TSF9" s="15"/>
      <x:c r="TSG9" s="15"/>
      <x:c r="TSH9" s="15"/>
      <x:c r="TSI9" s="15"/>
      <x:c r="TSJ9" s="15"/>
      <x:c r="TSK9" s="15"/>
      <x:c r="TSL9" s="15"/>
      <x:c r="TSM9" s="15"/>
      <x:c r="TSN9" s="15"/>
      <x:c r="TSO9" s="15"/>
      <x:c r="TSP9" s="15"/>
      <x:c r="TSQ9" s="15"/>
      <x:c r="TSR9" s="15"/>
      <x:c r="TSS9" s="15"/>
      <x:c r="TST9" s="15"/>
      <x:c r="TSU9" s="15"/>
      <x:c r="TSV9" s="15"/>
      <x:c r="TSW9" s="15"/>
      <x:c r="TSX9" s="15"/>
      <x:c r="TSY9" s="15"/>
      <x:c r="TSZ9" s="15"/>
      <x:c r="TTA9" s="15"/>
      <x:c r="TTB9" s="15"/>
      <x:c r="TTC9" s="15"/>
      <x:c r="TTD9" s="15"/>
      <x:c r="TTE9" s="15"/>
      <x:c r="TTF9" s="15"/>
      <x:c r="TTG9" s="15"/>
      <x:c r="TTH9" s="15"/>
      <x:c r="TTI9" s="15"/>
      <x:c r="TTJ9" s="15"/>
      <x:c r="TTK9" s="15"/>
      <x:c r="TTL9" s="15"/>
      <x:c r="TTM9" s="15"/>
      <x:c r="TTN9" s="15"/>
      <x:c r="TTO9" s="15"/>
      <x:c r="TTP9" s="15"/>
      <x:c r="TTQ9" s="15"/>
      <x:c r="TTR9" s="15"/>
      <x:c r="TTS9" s="15"/>
      <x:c r="TTT9" s="15"/>
      <x:c r="TTU9" s="15"/>
      <x:c r="TTV9" s="15"/>
      <x:c r="TTW9" s="15"/>
      <x:c r="TTX9" s="15"/>
      <x:c r="TTY9" s="15"/>
      <x:c r="TTZ9" s="15"/>
      <x:c r="TUA9" s="15"/>
      <x:c r="TUB9" s="15"/>
      <x:c r="TUC9" s="15"/>
      <x:c r="TUD9" s="15"/>
      <x:c r="TUE9" s="15"/>
      <x:c r="TUF9" s="15"/>
      <x:c r="TUG9" s="15"/>
      <x:c r="TUH9" s="15"/>
      <x:c r="TUI9" s="15"/>
      <x:c r="TUJ9" s="15"/>
      <x:c r="TUK9" s="15"/>
      <x:c r="TUL9" s="15"/>
      <x:c r="TUM9" s="15"/>
      <x:c r="TUN9" s="15"/>
      <x:c r="TUO9" s="15"/>
      <x:c r="TUP9" s="15"/>
      <x:c r="TUQ9" s="15"/>
      <x:c r="TUR9" s="15"/>
      <x:c r="TUS9" s="15"/>
      <x:c r="TUT9" s="15"/>
      <x:c r="TUU9" s="15"/>
      <x:c r="TUV9" s="15"/>
      <x:c r="TUW9" s="15"/>
      <x:c r="TUX9" s="15"/>
      <x:c r="TUY9" s="15"/>
      <x:c r="TUZ9" s="15"/>
      <x:c r="TVA9" s="15"/>
      <x:c r="TVB9" s="15"/>
      <x:c r="TVC9" s="15"/>
      <x:c r="TVD9" s="15"/>
      <x:c r="TVE9" s="15"/>
      <x:c r="TVF9" s="15"/>
      <x:c r="TVG9" s="15"/>
      <x:c r="TVH9" s="15"/>
      <x:c r="TVI9" s="15"/>
      <x:c r="TVJ9" s="15"/>
      <x:c r="TVK9" s="15"/>
      <x:c r="TVL9" s="15"/>
      <x:c r="TVM9" s="15"/>
      <x:c r="TVN9" s="15"/>
      <x:c r="TVO9" s="15"/>
      <x:c r="TVP9" s="15"/>
      <x:c r="TVQ9" s="15"/>
      <x:c r="TVR9" s="15"/>
      <x:c r="TVS9" s="15"/>
      <x:c r="TVT9" s="15"/>
      <x:c r="TVU9" s="15"/>
      <x:c r="TVV9" s="15"/>
      <x:c r="TVW9" s="15"/>
      <x:c r="TVX9" s="15"/>
      <x:c r="TVY9" s="15"/>
      <x:c r="TVZ9" s="15"/>
      <x:c r="TWA9" s="15"/>
      <x:c r="TWB9" s="15"/>
      <x:c r="TWC9" s="15"/>
      <x:c r="TWD9" s="15"/>
      <x:c r="TWE9" s="15"/>
      <x:c r="TWF9" s="15"/>
      <x:c r="TWG9" s="15"/>
      <x:c r="TWH9" s="15"/>
      <x:c r="TWI9" s="15"/>
      <x:c r="TWJ9" s="15"/>
      <x:c r="TWK9" s="15"/>
      <x:c r="TWL9" s="15"/>
      <x:c r="TWM9" s="15"/>
      <x:c r="TWN9" s="15"/>
      <x:c r="TWO9" s="15"/>
      <x:c r="TWP9" s="15"/>
      <x:c r="TWQ9" s="15"/>
      <x:c r="TWR9" s="15"/>
      <x:c r="TWS9" s="15"/>
      <x:c r="TWT9" s="15"/>
      <x:c r="TWU9" s="15"/>
      <x:c r="TWV9" s="15"/>
      <x:c r="TWW9" s="15"/>
      <x:c r="TWX9" s="15"/>
      <x:c r="TWY9" s="15"/>
      <x:c r="TWZ9" s="15"/>
      <x:c r="TXA9" s="15"/>
      <x:c r="TXB9" s="15"/>
      <x:c r="TXC9" s="15"/>
      <x:c r="TXD9" s="15"/>
      <x:c r="TXE9" s="15"/>
      <x:c r="TXF9" s="15"/>
      <x:c r="TXG9" s="15"/>
      <x:c r="TXH9" s="15"/>
      <x:c r="TXI9" s="15"/>
      <x:c r="TXJ9" s="15"/>
      <x:c r="TXK9" s="15"/>
      <x:c r="TXL9" s="15"/>
      <x:c r="TXM9" s="15"/>
      <x:c r="TXN9" s="15"/>
      <x:c r="TXO9" s="15"/>
      <x:c r="TXP9" s="15"/>
      <x:c r="TXQ9" s="15"/>
      <x:c r="TXR9" s="15"/>
      <x:c r="TXS9" s="15"/>
      <x:c r="TXT9" s="15"/>
      <x:c r="TXU9" s="15"/>
      <x:c r="TXV9" s="15"/>
      <x:c r="TXW9" s="15"/>
      <x:c r="TXX9" s="15"/>
      <x:c r="TXY9" s="15"/>
      <x:c r="TXZ9" s="15"/>
      <x:c r="TYA9" s="15"/>
      <x:c r="TYB9" s="15"/>
      <x:c r="TYC9" s="15"/>
      <x:c r="TYD9" s="15"/>
      <x:c r="TYE9" s="15"/>
      <x:c r="TYF9" s="15"/>
      <x:c r="TYG9" s="15"/>
      <x:c r="TYH9" s="15"/>
      <x:c r="TYI9" s="15"/>
      <x:c r="TYJ9" s="15"/>
      <x:c r="TYK9" s="15"/>
      <x:c r="TYL9" s="15"/>
      <x:c r="TYM9" s="15"/>
      <x:c r="TYN9" s="15"/>
      <x:c r="TYO9" s="15"/>
      <x:c r="TYP9" s="15"/>
      <x:c r="TYQ9" s="15"/>
      <x:c r="TYR9" s="15"/>
      <x:c r="TYS9" s="15"/>
      <x:c r="TYT9" s="15"/>
      <x:c r="TYU9" s="15"/>
      <x:c r="TYV9" s="15"/>
      <x:c r="TYW9" s="15"/>
      <x:c r="TYX9" s="15"/>
      <x:c r="TYY9" s="15"/>
      <x:c r="TYZ9" s="15"/>
      <x:c r="TZA9" s="15"/>
      <x:c r="TZB9" s="15"/>
      <x:c r="TZC9" s="15"/>
      <x:c r="TZD9" s="15"/>
      <x:c r="TZE9" s="15"/>
      <x:c r="TZF9" s="15"/>
      <x:c r="TZG9" s="15"/>
      <x:c r="TZH9" s="15"/>
      <x:c r="TZI9" s="15"/>
      <x:c r="TZJ9" s="15"/>
      <x:c r="TZK9" s="15"/>
      <x:c r="TZL9" s="15"/>
      <x:c r="TZM9" s="15"/>
      <x:c r="TZN9" s="15"/>
      <x:c r="TZO9" s="15"/>
      <x:c r="TZP9" s="15"/>
      <x:c r="TZQ9" s="15"/>
      <x:c r="TZR9" s="15"/>
      <x:c r="TZS9" s="15"/>
      <x:c r="TZT9" s="15"/>
      <x:c r="TZU9" s="15"/>
      <x:c r="TZV9" s="15"/>
      <x:c r="TZW9" s="15"/>
      <x:c r="TZX9" s="15"/>
      <x:c r="TZY9" s="15"/>
      <x:c r="TZZ9" s="15"/>
      <x:c r="UAA9" s="15"/>
      <x:c r="UAB9" s="15"/>
      <x:c r="UAC9" s="15"/>
      <x:c r="UAD9" s="15"/>
      <x:c r="UAE9" s="15"/>
      <x:c r="UAF9" s="15"/>
      <x:c r="UAG9" s="15"/>
      <x:c r="UAH9" s="15"/>
      <x:c r="UAI9" s="15"/>
      <x:c r="UAJ9" s="15"/>
      <x:c r="UAK9" s="15"/>
      <x:c r="UAL9" s="15"/>
      <x:c r="UAM9" s="15"/>
      <x:c r="UAN9" s="15"/>
      <x:c r="UAO9" s="15"/>
      <x:c r="UAP9" s="15"/>
      <x:c r="UAQ9" s="15"/>
      <x:c r="UAR9" s="15"/>
      <x:c r="UAS9" s="15"/>
      <x:c r="UAT9" s="15"/>
      <x:c r="UAU9" s="15"/>
      <x:c r="UAV9" s="15"/>
      <x:c r="UAW9" s="15"/>
      <x:c r="UAX9" s="15"/>
      <x:c r="UAY9" s="15"/>
      <x:c r="UAZ9" s="15"/>
      <x:c r="UBA9" s="15"/>
      <x:c r="UBB9" s="15"/>
      <x:c r="UBC9" s="15"/>
      <x:c r="UBD9" s="15"/>
      <x:c r="UBE9" s="15"/>
      <x:c r="UBF9" s="15"/>
      <x:c r="UBG9" s="15"/>
      <x:c r="UBH9" s="15"/>
      <x:c r="UBI9" s="15"/>
      <x:c r="UBJ9" s="15"/>
      <x:c r="UBK9" s="15"/>
      <x:c r="UBL9" s="15"/>
      <x:c r="UBM9" s="15"/>
      <x:c r="UBN9" s="15"/>
      <x:c r="UBO9" s="15"/>
      <x:c r="UBP9" s="15"/>
      <x:c r="UBQ9" s="15"/>
      <x:c r="UBR9" s="15"/>
      <x:c r="UBS9" s="15"/>
      <x:c r="UBT9" s="15"/>
      <x:c r="UBU9" s="15"/>
      <x:c r="UBV9" s="15"/>
      <x:c r="UBW9" s="15"/>
      <x:c r="UBX9" s="15"/>
      <x:c r="UBY9" s="15"/>
      <x:c r="UBZ9" s="15"/>
      <x:c r="UCA9" s="15"/>
      <x:c r="UCB9" s="15"/>
      <x:c r="UCC9" s="15"/>
      <x:c r="UCD9" s="15"/>
      <x:c r="UCE9" s="15"/>
      <x:c r="UCF9" s="15"/>
      <x:c r="UCG9" s="15"/>
      <x:c r="UCH9" s="15"/>
      <x:c r="UCI9" s="15"/>
      <x:c r="UCJ9" s="15"/>
      <x:c r="UCK9" s="15"/>
      <x:c r="UCL9" s="15"/>
      <x:c r="UCM9" s="15"/>
      <x:c r="UCN9" s="15"/>
      <x:c r="UCO9" s="15"/>
      <x:c r="UCP9" s="15"/>
      <x:c r="UCQ9" s="15"/>
      <x:c r="UCR9" s="15"/>
      <x:c r="UCS9" s="15"/>
      <x:c r="UCT9" s="15"/>
      <x:c r="UCU9" s="15"/>
      <x:c r="UCV9" s="15"/>
      <x:c r="UCW9" s="15"/>
      <x:c r="UCX9" s="15"/>
      <x:c r="UCY9" s="15"/>
      <x:c r="UCZ9" s="15"/>
      <x:c r="UDA9" s="15"/>
      <x:c r="UDB9" s="15"/>
      <x:c r="UDC9" s="15"/>
      <x:c r="UDD9" s="15"/>
      <x:c r="UDE9" s="15"/>
      <x:c r="UDF9" s="15"/>
      <x:c r="UDG9" s="15"/>
      <x:c r="UDH9" s="15"/>
      <x:c r="UDI9" s="15"/>
      <x:c r="UDJ9" s="15"/>
      <x:c r="UDK9" s="15"/>
      <x:c r="UDL9" s="15"/>
      <x:c r="UDM9" s="15"/>
      <x:c r="UDN9" s="15"/>
      <x:c r="UDO9" s="15"/>
      <x:c r="UDP9" s="15"/>
      <x:c r="UDQ9" s="15"/>
      <x:c r="UDR9" s="15"/>
      <x:c r="UDS9" s="15"/>
      <x:c r="UDT9" s="15"/>
      <x:c r="UDU9" s="15"/>
      <x:c r="UDV9" s="15"/>
      <x:c r="UDW9" s="15"/>
      <x:c r="UDX9" s="15"/>
      <x:c r="UDY9" s="15"/>
      <x:c r="UDZ9" s="15"/>
      <x:c r="UEA9" s="15"/>
      <x:c r="UEB9" s="15"/>
      <x:c r="UEC9" s="15"/>
      <x:c r="UED9" s="15"/>
      <x:c r="UEE9" s="15"/>
      <x:c r="UEF9" s="15"/>
      <x:c r="UEG9" s="15"/>
      <x:c r="UEH9" s="15"/>
      <x:c r="UEI9" s="15"/>
      <x:c r="UEJ9" s="15"/>
      <x:c r="UEK9" s="15"/>
      <x:c r="UEL9" s="15"/>
      <x:c r="UEM9" s="15"/>
      <x:c r="UEN9" s="15"/>
      <x:c r="UEO9" s="15"/>
      <x:c r="UEP9" s="15"/>
      <x:c r="UEQ9" s="15"/>
      <x:c r="UER9" s="15"/>
      <x:c r="UES9" s="15"/>
      <x:c r="UET9" s="15"/>
      <x:c r="UEU9" s="15"/>
      <x:c r="UEV9" s="15"/>
      <x:c r="UEW9" s="15"/>
      <x:c r="UEX9" s="15"/>
      <x:c r="UEY9" s="15"/>
      <x:c r="UEZ9" s="15"/>
      <x:c r="UFA9" s="15"/>
      <x:c r="UFB9" s="15"/>
      <x:c r="UFC9" s="15"/>
      <x:c r="UFD9" s="15"/>
      <x:c r="UFE9" s="15"/>
      <x:c r="UFF9" s="15"/>
      <x:c r="UFG9" s="15"/>
      <x:c r="UFH9" s="15"/>
      <x:c r="UFI9" s="15"/>
      <x:c r="UFJ9" s="15"/>
      <x:c r="UFK9" s="15"/>
      <x:c r="UFL9" s="15"/>
      <x:c r="UFM9" s="15"/>
      <x:c r="UFN9" s="15"/>
      <x:c r="UFO9" s="15"/>
      <x:c r="UFP9" s="15"/>
      <x:c r="UFQ9" s="15"/>
      <x:c r="UFR9" s="15"/>
      <x:c r="UFS9" s="15"/>
      <x:c r="UFT9" s="15"/>
      <x:c r="UFU9" s="15"/>
      <x:c r="UFV9" s="15"/>
      <x:c r="UFW9" s="15"/>
      <x:c r="UFX9" s="15"/>
      <x:c r="UFY9" s="15"/>
      <x:c r="UFZ9" s="15"/>
      <x:c r="UGA9" s="15"/>
      <x:c r="UGB9" s="15"/>
      <x:c r="UGC9" s="15"/>
      <x:c r="UGD9" s="15"/>
      <x:c r="UGE9" s="15"/>
      <x:c r="UGF9" s="15"/>
      <x:c r="UGG9" s="15"/>
      <x:c r="UGH9" s="15"/>
      <x:c r="UGI9" s="15"/>
      <x:c r="UGJ9" s="15"/>
      <x:c r="UGK9" s="15"/>
      <x:c r="UGL9" s="15"/>
      <x:c r="UGM9" s="15"/>
      <x:c r="UGN9" s="15"/>
      <x:c r="UGO9" s="15"/>
      <x:c r="UGP9" s="15"/>
      <x:c r="UGQ9" s="15"/>
      <x:c r="UGR9" s="15"/>
      <x:c r="UGS9" s="15"/>
      <x:c r="UGT9" s="15"/>
      <x:c r="UGU9" s="15"/>
      <x:c r="UGV9" s="15"/>
      <x:c r="UGW9" s="15"/>
      <x:c r="UGX9" s="15"/>
      <x:c r="UGY9" s="15"/>
      <x:c r="UGZ9" s="15"/>
      <x:c r="UHA9" s="15"/>
      <x:c r="UHB9" s="15"/>
      <x:c r="UHC9" s="15"/>
      <x:c r="UHD9" s="15"/>
      <x:c r="UHE9" s="15"/>
      <x:c r="UHF9" s="15"/>
      <x:c r="UHG9" s="15"/>
      <x:c r="UHH9" s="15"/>
      <x:c r="UHI9" s="15"/>
      <x:c r="UHJ9" s="15"/>
      <x:c r="UHK9" s="15"/>
      <x:c r="UHL9" s="15"/>
      <x:c r="UHM9" s="15"/>
      <x:c r="UHN9" s="15"/>
      <x:c r="UHO9" s="15"/>
      <x:c r="UHP9" s="15"/>
      <x:c r="UHQ9" s="15"/>
      <x:c r="UHR9" s="15"/>
      <x:c r="UHS9" s="15"/>
      <x:c r="UHT9" s="15"/>
      <x:c r="UHU9" s="15"/>
      <x:c r="UHV9" s="15"/>
      <x:c r="UHW9" s="15"/>
      <x:c r="UHX9" s="15"/>
      <x:c r="UHY9" s="15"/>
      <x:c r="UHZ9" s="15"/>
      <x:c r="UIA9" s="15"/>
      <x:c r="UIB9" s="15"/>
      <x:c r="UIC9" s="15"/>
      <x:c r="UID9" s="15"/>
      <x:c r="UIE9" s="15"/>
      <x:c r="UIF9" s="15"/>
      <x:c r="UIG9" s="15"/>
      <x:c r="UIH9" s="15"/>
      <x:c r="UII9" s="15"/>
      <x:c r="UIJ9" s="15"/>
      <x:c r="UIK9" s="15"/>
      <x:c r="UIL9" s="15"/>
      <x:c r="UIM9" s="15"/>
      <x:c r="UIN9" s="15"/>
      <x:c r="UIO9" s="15"/>
      <x:c r="UIP9" s="15"/>
      <x:c r="UIQ9" s="15"/>
      <x:c r="UIR9" s="15"/>
      <x:c r="UIS9" s="15"/>
      <x:c r="UIT9" s="15"/>
      <x:c r="UIU9" s="15"/>
      <x:c r="UIV9" s="15"/>
      <x:c r="UIW9" s="15"/>
      <x:c r="UIX9" s="15"/>
      <x:c r="UIY9" s="15"/>
      <x:c r="UIZ9" s="15"/>
      <x:c r="UJA9" s="15"/>
      <x:c r="UJB9" s="15"/>
      <x:c r="UJC9" s="15"/>
      <x:c r="UJD9" s="15"/>
      <x:c r="UJE9" s="15"/>
      <x:c r="UJF9" s="15"/>
      <x:c r="UJG9" s="15"/>
      <x:c r="UJH9" s="15"/>
      <x:c r="UJI9" s="15"/>
      <x:c r="UJJ9" s="15"/>
      <x:c r="UJK9" s="15"/>
      <x:c r="UJL9" s="15"/>
      <x:c r="UJM9" s="15"/>
      <x:c r="UJN9" s="15"/>
      <x:c r="UJO9" s="15"/>
      <x:c r="UJP9" s="15"/>
      <x:c r="UJQ9" s="15"/>
      <x:c r="UJR9" s="15"/>
      <x:c r="UJS9" s="15"/>
      <x:c r="UJT9" s="15"/>
      <x:c r="UJU9" s="15"/>
      <x:c r="UJV9" s="15"/>
      <x:c r="UJW9" s="15"/>
      <x:c r="UJX9" s="15"/>
      <x:c r="UJY9" s="15"/>
      <x:c r="UJZ9" s="15"/>
      <x:c r="UKA9" s="15"/>
      <x:c r="UKB9" s="15"/>
      <x:c r="UKC9" s="15"/>
      <x:c r="UKD9" s="15"/>
      <x:c r="UKE9" s="15"/>
      <x:c r="UKF9" s="15"/>
      <x:c r="UKG9" s="15"/>
      <x:c r="UKH9" s="15"/>
      <x:c r="UKI9" s="15"/>
      <x:c r="UKJ9" s="15"/>
      <x:c r="UKK9" s="15"/>
      <x:c r="UKL9" s="15"/>
      <x:c r="UKM9" s="15"/>
      <x:c r="UKN9" s="15"/>
      <x:c r="UKO9" s="15"/>
      <x:c r="UKP9" s="15"/>
      <x:c r="UKQ9" s="15"/>
      <x:c r="UKR9" s="15"/>
      <x:c r="UKS9" s="15"/>
      <x:c r="UKT9" s="15"/>
      <x:c r="UKU9" s="15"/>
      <x:c r="UKV9" s="15"/>
      <x:c r="UKW9" s="15"/>
      <x:c r="UKX9" s="15"/>
      <x:c r="UKY9" s="15"/>
      <x:c r="UKZ9" s="15"/>
      <x:c r="ULA9" s="15"/>
      <x:c r="ULB9" s="15"/>
      <x:c r="ULC9" s="15"/>
      <x:c r="ULD9" s="15"/>
      <x:c r="ULE9" s="15"/>
      <x:c r="ULF9" s="15"/>
      <x:c r="ULG9" s="15"/>
      <x:c r="ULH9" s="15"/>
      <x:c r="ULI9" s="15"/>
      <x:c r="ULJ9" s="15"/>
      <x:c r="ULK9" s="15"/>
      <x:c r="ULL9" s="15"/>
      <x:c r="ULM9" s="15"/>
      <x:c r="ULN9" s="15"/>
      <x:c r="ULO9" s="15"/>
      <x:c r="ULP9" s="15"/>
      <x:c r="ULQ9" s="15"/>
      <x:c r="ULR9" s="15"/>
      <x:c r="ULS9" s="15"/>
      <x:c r="ULT9" s="15"/>
      <x:c r="ULU9" s="15"/>
      <x:c r="ULV9" s="15"/>
      <x:c r="ULW9" s="15"/>
      <x:c r="ULX9" s="15"/>
      <x:c r="ULY9" s="15"/>
      <x:c r="ULZ9" s="15"/>
      <x:c r="UMA9" s="15"/>
      <x:c r="UMB9" s="15"/>
      <x:c r="UMC9" s="15"/>
      <x:c r="UMD9" s="15"/>
      <x:c r="UME9" s="15"/>
      <x:c r="UMF9" s="15"/>
      <x:c r="UMG9" s="15"/>
      <x:c r="UMH9" s="15"/>
      <x:c r="UMI9" s="15"/>
      <x:c r="UMJ9" s="15"/>
      <x:c r="UMK9" s="15"/>
      <x:c r="UML9" s="15"/>
      <x:c r="UMM9" s="15"/>
      <x:c r="UMN9" s="15"/>
      <x:c r="UMO9" s="15"/>
      <x:c r="UMP9" s="15"/>
      <x:c r="UMQ9" s="15"/>
      <x:c r="UMR9" s="15"/>
      <x:c r="UMS9" s="15"/>
      <x:c r="UMT9" s="15"/>
      <x:c r="UMU9" s="15"/>
      <x:c r="UMV9" s="15"/>
      <x:c r="UMW9" s="15"/>
      <x:c r="UMX9" s="15"/>
      <x:c r="UMY9" s="15"/>
      <x:c r="UMZ9" s="15"/>
      <x:c r="UNA9" s="15"/>
      <x:c r="UNB9" s="15"/>
      <x:c r="UNC9" s="15"/>
      <x:c r="UND9" s="15"/>
      <x:c r="UNE9" s="15"/>
      <x:c r="UNF9" s="15"/>
      <x:c r="UNG9" s="15"/>
      <x:c r="UNH9" s="15"/>
      <x:c r="UNI9" s="15"/>
      <x:c r="UNJ9" s="15"/>
      <x:c r="UNK9" s="15"/>
      <x:c r="UNL9" s="15"/>
      <x:c r="UNM9" s="15"/>
      <x:c r="UNN9" s="15"/>
      <x:c r="UNO9" s="15"/>
      <x:c r="UNP9" s="15"/>
      <x:c r="UNQ9" s="15"/>
      <x:c r="UNR9" s="15"/>
      <x:c r="UNS9" s="15"/>
      <x:c r="UNT9" s="15"/>
      <x:c r="UNU9" s="15"/>
      <x:c r="UNV9" s="15"/>
      <x:c r="UNW9" s="15"/>
      <x:c r="UNX9" s="15"/>
      <x:c r="UNY9" s="15"/>
      <x:c r="UNZ9" s="15"/>
      <x:c r="UOA9" s="15"/>
      <x:c r="UOB9" s="15"/>
      <x:c r="UOC9" s="15"/>
      <x:c r="UOD9" s="15"/>
      <x:c r="UOE9" s="15"/>
      <x:c r="UOF9" s="15"/>
      <x:c r="UOG9" s="15"/>
      <x:c r="UOH9" s="15"/>
      <x:c r="UOI9" s="15"/>
      <x:c r="UOJ9" s="15"/>
      <x:c r="UOK9" s="15"/>
      <x:c r="UOL9" s="15"/>
      <x:c r="UOM9" s="15"/>
      <x:c r="UON9" s="15"/>
      <x:c r="UOO9" s="15"/>
      <x:c r="UOP9" s="15"/>
      <x:c r="UOQ9" s="15"/>
      <x:c r="UOR9" s="15"/>
      <x:c r="UOS9" s="15"/>
      <x:c r="UOT9" s="15"/>
      <x:c r="UOU9" s="15"/>
      <x:c r="UOV9" s="15"/>
      <x:c r="UOW9" s="15"/>
      <x:c r="UOX9" s="15"/>
      <x:c r="UOY9" s="15"/>
      <x:c r="UOZ9" s="15"/>
      <x:c r="UPA9" s="15"/>
      <x:c r="UPB9" s="15"/>
      <x:c r="UPC9" s="15"/>
      <x:c r="UPD9" s="15"/>
      <x:c r="UPE9" s="15"/>
      <x:c r="UPF9" s="15"/>
      <x:c r="UPG9" s="15"/>
      <x:c r="UPH9" s="15"/>
      <x:c r="UPI9" s="15"/>
      <x:c r="UPJ9" s="15"/>
      <x:c r="UPK9" s="15"/>
      <x:c r="UPL9" s="15"/>
      <x:c r="UPM9" s="15"/>
      <x:c r="UPN9" s="15"/>
      <x:c r="UPO9" s="15"/>
      <x:c r="UPP9" s="15"/>
      <x:c r="UPQ9" s="15"/>
      <x:c r="UPR9" s="15"/>
      <x:c r="UPS9" s="15"/>
      <x:c r="UPT9" s="15"/>
      <x:c r="UPU9" s="15"/>
      <x:c r="UPV9" s="15"/>
      <x:c r="UPW9" s="15"/>
      <x:c r="UPX9" s="15"/>
      <x:c r="UPY9" s="15"/>
      <x:c r="UPZ9" s="15"/>
      <x:c r="UQA9" s="15"/>
      <x:c r="UQB9" s="15"/>
      <x:c r="UQC9" s="15"/>
      <x:c r="UQD9" s="15"/>
      <x:c r="UQE9" s="15"/>
      <x:c r="UQF9" s="15"/>
      <x:c r="UQG9" s="15"/>
      <x:c r="UQH9" s="15"/>
      <x:c r="UQI9" s="15"/>
      <x:c r="UQJ9" s="15"/>
      <x:c r="UQK9" s="15"/>
      <x:c r="UQL9" s="15"/>
      <x:c r="UQM9" s="15"/>
      <x:c r="UQN9" s="15"/>
      <x:c r="UQO9" s="15"/>
      <x:c r="UQP9" s="15"/>
      <x:c r="UQQ9" s="15"/>
      <x:c r="UQR9" s="15"/>
      <x:c r="UQS9" s="15"/>
      <x:c r="UQT9" s="15"/>
      <x:c r="UQU9" s="15"/>
      <x:c r="UQV9" s="15"/>
      <x:c r="UQW9" s="15"/>
      <x:c r="UQX9" s="15"/>
      <x:c r="UQY9" s="15"/>
      <x:c r="UQZ9" s="15"/>
      <x:c r="URA9" s="15"/>
      <x:c r="URB9" s="15"/>
      <x:c r="URC9" s="15"/>
      <x:c r="URD9" s="15"/>
      <x:c r="URE9" s="15"/>
      <x:c r="URF9" s="15"/>
      <x:c r="URG9" s="15"/>
      <x:c r="URH9" s="15"/>
      <x:c r="URI9" s="15"/>
      <x:c r="URJ9" s="15"/>
      <x:c r="URK9" s="15"/>
      <x:c r="URL9" s="15"/>
      <x:c r="URM9" s="15"/>
      <x:c r="URN9" s="15"/>
      <x:c r="URO9" s="15"/>
      <x:c r="URP9" s="15"/>
      <x:c r="URQ9" s="15"/>
      <x:c r="URR9" s="15"/>
      <x:c r="URS9" s="15"/>
      <x:c r="URT9" s="15"/>
      <x:c r="URU9" s="15"/>
      <x:c r="URV9" s="15"/>
      <x:c r="URW9" s="15"/>
      <x:c r="URX9" s="15"/>
      <x:c r="URY9" s="15"/>
      <x:c r="URZ9" s="15"/>
      <x:c r="USA9" s="15"/>
      <x:c r="USB9" s="15"/>
      <x:c r="USC9" s="15"/>
      <x:c r="USD9" s="15"/>
      <x:c r="USE9" s="15"/>
      <x:c r="USF9" s="15"/>
      <x:c r="USG9" s="15"/>
      <x:c r="USH9" s="15"/>
      <x:c r="USI9" s="15"/>
      <x:c r="USJ9" s="15"/>
      <x:c r="USK9" s="15"/>
      <x:c r="USL9" s="15"/>
      <x:c r="USM9" s="15"/>
      <x:c r="USN9" s="15"/>
      <x:c r="USO9" s="15"/>
      <x:c r="USP9" s="15"/>
      <x:c r="USQ9" s="15"/>
      <x:c r="USR9" s="15"/>
      <x:c r="USS9" s="15"/>
      <x:c r="UST9" s="15"/>
      <x:c r="USU9" s="15"/>
      <x:c r="USV9" s="15"/>
      <x:c r="USW9" s="15"/>
      <x:c r="USX9" s="15"/>
      <x:c r="USY9" s="15"/>
      <x:c r="USZ9" s="15"/>
      <x:c r="UTA9" s="15"/>
      <x:c r="UTB9" s="15"/>
      <x:c r="UTC9" s="15"/>
      <x:c r="UTD9" s="15"/>
      <x:c r="UTE9" s="15"/>
      <x:c r="UTF9" s="15"/>
      <x:c r="UTG9" s="15"/>
      <x:c r="UTH9" s="15"/>
      <x:c r="UTI9" s="15"/>
      <x:c r="UTJ9" s="15"/>
      <x:c r="UTK9" s="15"/>
      <x:c r="UTL9" s="15"/>
      <x:c r="UTM9" s="15"/>
      <x:c r="UTN9" s="15"/>
      <x:c r="UTO9" s="15"/>
      <x:c r="UTP9" s="15"/>
      <x:c r="UTQ9" s="15"/>
      <x:c r="UTR9" s="15"/>
      <x:c r="UTS9" s="15"/>
      <x:c r="UTT9" s="15"/>
      <x:c r="UTU9" s="15"/>
      <x:c r="UTV9" s="15"/>
      <x:c r="UTW9" s="15"/>
      <x:c r="UTX9" s="15"/>
      <x:c r="UTY9" s="15"/>
      <x:c r="UTZ9" s="15"/>
      <x:c r="UUA9" s="15"/>
      <x:c r="UUB9" s="15"/>
      <x:c r="UUC9" s="15"/>
      <x:c r="UUD9" s="15"/>
      <x:c r="UUE9" s="15"/>
      <x:c r="UUF9" s="15"/>
      <x:c r="UUG9" s="15"/>
      <x:c r="UUH9" s="15"/>
      <x:c r="UUI9" s="15"/>
      <x:c r="UUJ9" s="15"/>
      <x:c r="UUK9" s="15"/>
      <x:c r="UUL9" s="15"/>
      <x:c r="UUM9" s="15"/>
      <x:c r="UUN9" s="15"/>
      <x:c r="UUO9" s="15"/>
      <x:c r="UUP9" s="15"/>
      <x:c r="UUQ9" s="15"/>
      <x:c r="UUR9" s="15"/>
      <x:c r="UUS9" s="15"/>
      <x:c r="UUT9" s="15"/>
      <x:c r="UUU9" s="15"/>
      <x:c r="UUV9" s="15"/>
      <x:c r="UUW9" s="15"/>
      <x:c r="UUX9" s="15"/>
      <x:c r="UUY9" s="15"/>
      <x:c r="UUZ9" s="15"/>
      <x:c r="UVA9" s="15"/>
      <x:c r="UVB9" s="15"/>
      <x:c r="UVC9" s="15"/>
      <x:c r="UVD9" s="15"/>
      <x:c r="UVE9" s="15"/>
      <x:c r="UVF9" s="15"/>
      <x:c r="UVG9" s="15"/>
      <x:c r="UVH9" s="15"/>
      <x:c r="UVI9" s="15"/>
      <x:c r="UVJ9" s="15"/>
      <x:c r="UVK9" s="15"/>
      <x:c r="UVL9" s="15"/>
      <x:c r="UVM9" s="15"/>
      <x:c r="UVN9" s="15"/>
      <x:c r="UVO9" s="15"/>
      <x:c r="UVP9" s="15"/>
      <x:c r="UVQ9" s="15"/>
      <x:c r="UVR9" s="15"/>
      <x:c r="UVS9" s="15"/>
      <x:c r="UVT9" s="15"/>
      <x:c r="UVU9" s="15"/>
      <x:c r="UVV9" s="15"/>
      <x:c r="UVW9" s="15"/>
      <x:c r="UVX9" s="15"/>
      <x:c r="UVY9" s="15"/>
      <x:c r="UVZ9" s="15"/>
      <x:c r="UWA9" s="15"/>
      <x:c r="UWB9" s="15"/>
      <x:c r="UWC9" s="15"/>
      <x:c r="UWD9" s="15"/>
      <x:c r="UWE9" s="15"/>
      <x:c r="UWF9" s="15"/>
      <x:c r="UWG9" s="15"/>
      <x:c r="UWH9" s="15"/>
      <x:c r="UWI9" s="15"/>
      <x:c r="UWJ9" s="15"/>
      <x:c r="UWK9" s="15"/>
      <x:c r="UWL9" s="15"/>
      <x:c r="UWM9" s="15"/>
      <x:c r="UWN9" s="15"/>
      <x:c r="UWO9" s="15"/>
      <x:c r="UWP9" s="15"/>
      <x:c r="UWQ9" s="15"/>
      <x:c r="UWR9" s="15"/>
      <x:c r="UWS9" s="15"/>
      <x:c r="UWT9" s="15"/>
      <x:c r="UWU9" s="15"/>
      <x:c r="UWV9" s="15"/>
      <x:c r="UWW9" s="15"/>
      <x:c r="UWX9" s="15"/>
      <x:c r="UWY9" s="15"/>
      <x:c r="UWZ9" s="15"/>
      <x:c r="UXA9" s="15"/>
      <x:c r="UXB9" s="15"/>
      <x:c r="UXC9" s="15"/>
      <x:c r="UXD9" s="15"/>
      <x:c r="UXE9" s="15"/>
      <x:c r="UXF9" s="15"/>
      <x:c r="UXG9" s="15"/>
      <x:c r="UXH9" s="15"/>
      <x:c r="UXI9" s="15"/>
      <x:c r="UXJ9" s="15"/>
      <x:c r="UXK9" s="15"/>
      <x:c r="UXL9" s="15"/>
      <x:c r="UXM9" s="15"/>
      <x:c r="UXN9" s="15"/>
      <x:c r="UXO9" s="15"/>
      <x:c r="UXP9" s="15"/>
      <x:c r="UXQ9" s="15"/>
      <x:c r="UXR9" s="15"/>
      <x:c r="UXS9" s="15"/>
      <x:c r="UXT9" s="15"/>
      <x:c r="UXU9" s="15"/>
      <x:c r="UXV9" s="15"/>
      <x:c r="UXW9" s="15"/>
      <x:c r="UXX9" s="15"/>
      <x:c r="UXY9" s="15"/>
      <x:c r="UXZ9" s="15"/>
      <x:c r="UYA9" s="15"/>
      <x:c r="UYB9" s="15"/>
      <x:c r="UYC9" s="15"/>
      <x:c r="UYD9" s="15"/>
      <x:c r="UYE9" s="15"/>
      <x:c r="UYF9" s="15"/>
      <x:c r="UYG9" s="15"/>
      <x:c r="UYH9" s="15"/>
      <x:c r="UYI9" s="15"/>
      <x:c r="UYJ9" s="15"/>
      <x:c r="UYK9" s="15"/>
      <x:c r="UYL9" s="15"/>
      <x:c r="UYM9" s="15"/>
      <x:c r="UYN9" s="15"/>
      <x:c r="UYO9" s="15"/>
      <x:c r="UYP9" s="15"/>
      <x:c r="UYQ9" s="15"/>
      <x:c r="UYR9" s="15"/>
      <x:c r="UYS9" s="15"/>
      <x:c r="UYT9" s="15"/>
      <x:c r="UYU9" s="15"/>
      <x:c r="UYV9" s="15"/>
      <x:c r="UYW9" s="15"/>
      <x:c r="UYX9" s="15"/>
      <x:c r="UYY9" s="15"/>
      <x:c r="UYZ9" s="15"/>
      <x:c r="UZA9" s="15"/>
      <x:c r="UZB9" s="15"/>
      <x:c r="UZC9" s="15"/>
      <x:c r="UZD9" s="15"/>
      <x:c r="UZE9" s="15"/>
      <x:c r="UZF9" s="15"/>
      <x:c r="UZG9" s="15"/>
      <x:c r="UZH9" s="15"/>
      <x:c r="UZI9" s="15"/>
      <x:c r="UZJ9" s="15"/>
      <x:c r="UZK9" s="15"/>
      <x:c r="UZL9" s="15"/>
      <x:c r="UZM9" s="15"/>
      <x:c r="UZN9" s="15"/>
      <x:c r="UZO9" s="15"/>
      <x:c r="UZP9" s="15"/>
      <x:c r="UZQ9" s="15"/>
      <x:c r="UZR9" s="15"/>
      <x:c r="UZS9" s="15"/>
      <x:c r="UZT9" s="15"/>
      <x:c r="UZU9" s="15"/>
      <x:c r="UZV9" s="15"/>
      <x:c r="UZW9" s="15"/>
      <x:c r="UZX9" s="15"/>
      <x:c r="UZY9" s="15"/>
      <x:c r="UZZ9" s="15"/>
      <x:c r="VAA9" s="15"/>
      <x:c r="VAB9" s="15"/>
      <x:c r="VAC9" s="15"/>
      <x:c r="VAD9" s="15"/>
      <x:c r="VAE9" s="15"/>
      <x:c r="VAF9" s="15"/>
      <x:c r="VAG9" s="15"/>
      <x:c r="VAH9" s="15"/>
      <x:c r="VAI9" s="15"/>
      <x:c r="VAJ9" s="15"/>
      <x:c r="VAK9" s="15"/>
      <x:c r="VAL9" s="15"/>
      <x:c r="VAM9" s="15"/>
      <x:c r="VAN9" s="15"/>
      <x:c r="VAO9" s="15"/>
      <x:c r="VAP9" s="15"/>
      <x:c r="VAQ9" s="15"/>
      <x:c r="VAR9" s="15"/>
      <x:c r="VAS9" s="15"/>
      <x:c r="VAT9" s="15"/>
      <x:c r="VAU9" s="15"/>
      <x:c r="VAV9" s="15"/>
      <x:c r="VAW9" s="15"/>
      <x:c r="VAX9" s="15"/>
      <x:c r="VAY9" s="15"/>
      <x:c r="VAZ9" s="15"/>
      <x:c r="VBA9" s="15"/>
      <x:c r="VBB9" s="15"/>
      <x:c r="VBC9" s="15"/>
      <x:c r="VBD9" s="15"/>
      <x:c r="VBE9" s="15"/>
      <x:c r="VBF9" s="15"/>
      <x:c r="VBG9" s="15"/>
      <x:c r="VBH9" s="15"/>
      <x:c r="VBI9" s="15"/>
      <x:c r="VBJ9" s="15"/>
      <x:c r="VBK9" s="15"/>
      <x:c r="VBL9" s="15"/>
      <x:c r="VBM9" s="15"/>
      <x:c r="VBN9" s="15"/>
      <x:c r="VBO9" s="15"/>
      <x:c r="VBP9" s="15"/>
      <x:c r="VBQ9" s="15"/>
      <x:c r="VBR9" s="15"/>
      <x:c r="VBS9" s="15"/>
      <x:c r="VBT9" s="15"/>
      <x:c r="VBU9" s="15"/>
      <x:c r="VBV9" s="15"/>
      <x:c r="VBW9" s="15"/>
      <x:c r="VBX9" s="15"/>
      <x:c r="VBY9" s="15"/>
      <x:c r="VBZ9" s="15"/>
      <x:c r="VCA9" s="15"/>
      <x:c r="VCB9" s="15"/>
      <x:c r="VCC9" s="15"/>
      <x:c r="VCD9" s="15"/>
      <x:c r="VCE9" s="15"/>
      <x:c r="VCF9" s="15"/>
      <x:c r="VCG9" s="15"/>
      <x:c r="VCH9" s="15"/>
      <x:c r="VCI9" s="15"/>
      <x:c r="VCJ9" s="15"/>
      <x:c r="VCK9" s="15"/>
      <x:c r="VCL9" s="15"/>
      <x:c r="VCM9" s="15"/>
      <x:c r="VCN9" s="15"/>
      <x:c r="VCO9" s="15"/>
      <x:c r="VCP9" s="15"/>
      <x:c r="VCQ9" s="15"/>
      <x:c r="VCR9" s="15"/>
      <x:c r="VCS9" s="15"/>
      <x:c r="VCT9" s="15"/>
      <x:c r="VCU9" s="15"/>
      <x:c r="VCV9" s="15"/>
      <x:c r="VCW9" s="15"/>
      <x:c r="VCX9" s="15"/>
      <x:c r="VCY9" s="15"/>
      <x:c r="VCZ9" s="15"/>
      <x:c r="VDA9" s="15"/>
      <x:c r="VDB9" s="15"/>
      <x:c r="VDC9" s="15"/>
      <x:c r="VDD9" s="15"/>
      <x:c r="VDE9" s="15"/>
      <x:c r="VDF9" s="15"/>
      <x:c r="VDG9" s="15"/>
      <x:c r="VDH9" s="15"/>
      <x:c r="VDI9" s="15"/>
      <x:c r="VDJ9" s="15"/>
      <x:c r="VDK9" s="15"/>
      <x:c r="VDL9" s="15"/>
      <x:c r="VDM9" s="15"/>
      <x:c r="VDN9" s="15"/>
      <x:c r="VDO9" s="15"/>
      <x:c r="VDP9" s="15"/>
      <x:c r="VDQ9" s="15"/>
      <x:c r="VDR9" s="15"/>
      <x:c r="VDS9" s="15"/>
      <x:c r="VDT9" s="15"/>
      <x:c r="VDU9" s="15"/>
      <x:c r="VDV9" s="15"/>
      <x:c r="VDW9" s="15"/>
      <x:c r="VDX9" s="15"/>
      <x:c r="VDY9" s="15"/>
      <x:c r="VDZ9" s="15"/>
      <x:c r="VEA9" s="15"/>
      <x:c r="VEB9" s="15"/>
      <x:c r="VEC9" s="15"/>
      <x:c r="VED9" s="15"/>
      <x:c r="VEE9" s="15"/>
      <x:c r="VEF9" s="15"/>
      <x:c r="VEG9" s="15"/>
      <x:c r="VEH9" s="15"/>
      <x:c r="VEI9" s="15"/>
      <x:c r="VEJ9" s="15"/>
      <x:c r="VEK9" s="15"/>
      <x:c r="VEL9" s="15"/>
      <x:c r="VEM9" s="15"/>
      <x:c r="VEN9" s="15"/>
      <x:c r="VEO9" s="15"/>
      <x:c r="VEP9" s="15"/>
      <x:c r="VEQ9" s="15"/>
      <x:c r="VER9" s="15"/>
      <x:c r="VES9" s="15"/>
      <x:c r="VET9" s="15"/>
      <x:c r="VEU9" s="15"/>
      <x:c r="VEV9" s="15"/>
      <x:c r="VEW9" s="15"/>
      <x:c r="VEX9" s="15"/>
      <x:c r="VEY9" s="15"/>
      <x:c r="VEZ9" s="15"/>
      <x:c r="VFA9" s="15"/>
      <x:c r="VFB9" s="15"/>
      <x:c r="VFC9" s="15"/>
      <x:c r="VFD9" s="15"/>
      <x:c r="VFE9" s="15"/>
      <x:c r="VFF9" s="15"/>
      <x:c r="VFG9" s="15"/>
      <x:c r="VFH9" s="15"/>
      <x:c r="VFI9" s="15"/>
      <x:c r="VFJ9" s="15"/>
      <x:c r="VFK9" s="15"/>
      <x:c r="VFL9" s="15"/>
      <x:c r="VFM9" s="15"/>
      <x:c r="VFN9" s="15"/>
      <x:c r="VFO9" s="15"/>
      <x:c r="VFP9" s="15"/>
      <x:c r="VFQ9" s="15"/>
      <x:c r="VFR9" s="15"/>
      <x:c r="VFS9" s="15"/>
      <x:c r="VFT9" s="15"/>
      <x:c r="VFU9" s="15"/>
      <x:c r="VFV9" s="15"/>
      <x:c r="VFW9" s="15"/>
      <x:c r="VFX9" s="15"/>
      <x:c r="VFY9" s="15"/>
      <x:c r="VFZ9" s="15"/>
      <x:c r="VGA9" s="15"/>
      <x:c r="VGB9" s="15"/>
      <x:c r="VGC9" s="15"/>
      <x:c r="VGD9" s="15"/>
      <x:c r="VGE9" s="15"/>
      <x:c r="VGF9" s="15"/>
      <x:c r="VGG9" s="15"/>
      <x:c r="VGH9" s="15"/>
      <x:c r="VGI9" s="15"/>
      <x:c r="VGJ9" s="15"/>
      <x:c r="VGK9" s="15"/>
      <x:c r="VGL9" s="15"/>
      <x:c r="VGM9" s="15"/>
      <x:c r="VGN9" s="15"/>
      <x:c r="VGO9" s="15"/>
      <x:c r="VGP9" s="15"/>
      <x:c r="VGQ9" s="15"/>
      <x:c r="VGR9" s="15"/>
      <x:c r="VGS9" s="15"/>
      <x:c r="VGT9" s="15"/>
      <x:c r="VGU9" s="15"/>
      <x:c r="VGV9" s="15"/>
      <x:c r="VGW9" s="15"/>
      <x:c r="VGX9" s="15"/>
      <x:c r="VGY9" s="15"/>
      <x:c r="VGZ9" s="15"/>
      <x:c r="VHA9" s="15"/>
      <x:c r="VHB9" s="15"/>
      <x:c r="VHC9" s="15"/>
      <x:c r="VHD9" s="15"/>
      <x:c r="VHE9" s="15"/>
      <x:c r="VHF9" s="15"/>
      <x:c r="VHG9" s="15"/>
      <x:c r="VHH9" s="15"/>
      <x:c r="VHI9" s="15"/>
      <x:c r="VHJ9" s="15"/>
      <x:c r="VHK9" s="15"/>
      <x:c r="VHL9" s="15"/>
      <x:c r="VHM9" s="15"/>
      <x:c r="VHN9" s="15"/>
      <x:c r="VHO9" s="15"/>
      <x:c r="VHP9" s="15"/>
      <x:c r="VHQ9" s="15"/>
      <x:c r="VHR9" s="15"/>
      <x:c r="VHS9" s="15"/>
      <x:c r="VHT9" s="15"/>
      <x:c r="VHU9" s="15"/>
      <x:c r="VHV9" s="15"/>
      <x:c r="VHW9" s="15"/>
      <x:c r="VHX9" s="15"/>
      <x:c r="VHY9" s="15"/>
      <x:c r="VHZ9" s="15"/>
      <x:c r="VIA9" s="15"/>
      <x:c r="VIB9" s="15"/>
      <x:c r="VIC9" s="15"/>
      <x:c r="VID9" s="15"/>
      <x:c r="VIE9" s="15"/>
      <x:c r="VIF9" s="15"/>
      <x:c r="VIG9" s="15"/>
      <x:c r="VIH9" s="15"/>
      <x:c r="VII9" s="15"/>
      <x:c r="VIJ9" s="15"/>
      <x:c r="VIK9" s="15"/>
      <x:c r="VIL9" s="15"/>
      <x:c r="VIM9" s="15"/>
      <x:c r="VIN9" s="15"/>
      <x:c r="VIO9" s="15"/>
      <x:c r="VIP9" s="15"/>
      <x:c r="VIQ9" s="15"/>
      <x:c r="VIR9" s="15"/>
      <x:c r="VIS9" s="15"/>
      <x:c r="VIT9" s="15"/>
      <x:c r="VIU9" s="15"/>
      <x:c r="VIV9" s="15"/>
      <x:c r="VIW9" s="15"/>
      <x:c r="VIX9" s="15"/>
      <x:c r="VIY9" s="15"/>
      <x:c r="VIZ9" s="15"/>
      <x:c r="VJA9" s="15"/>
      <x:c r="VJB9" s="15"/>
      <x:c r="VJC9" s="15"/>
      <x:c r="VJD9" s="15"/>
      <x:c r="VJE9" s="15"/>
      <x:c r="VJF9" s="15"/>
      <x:c r="VJG9" s="15"/>
      <x:c r="VJH9" s="15"/>
      <x:c r="VJI9" s="15"/>
      <x:c r="VJJ9" s="15"/>
      <x:c r="VJK9" s="15"/>
      <x:c r="VJL9" s="15"/>
      <x:c r="VJM9" s="15"/>
      <x:c r="VJN9" s="15"/>
      <x:c r="VJO9" s="15"/>
      <x:c r="VJP9" s="15"/>
      <x:c r="VJQ9" s="15"/>
      <x:c r="VJR9" s="15"/>
      <x:c r="VJS9" s="15"/>
      <x:c r="VJT9" s="15"/>
      <x:c r="VJU9" s="15"/>
      <x:c r="VJV9" s="15"/>
      <x:c r="VJW9" s="15"/>
      <x:c r="VJX9" s="15"/>
      <x:c r="VJY9" s="15"/>
      <x:c r="VJZ9" s="15"/>
      <x:c r="VKA9" s="15"/>
      <x:c r="VKB9" s="15"/>
      <x:c r="VKC9" s="15"/>
      <x:c r="VKD9" s="15"/>
      <x:c r="VKE9" s="15"/>
      <x:c r="VKF9" s="15"/>
      <x:c r="VKG9" s="15"/>
      <x:c r="VKH9" s="15"/>
      <x:c r="VKI9" s="15"/>
      <x:c r="VKJ9" s="15"/>
      <x:c r="VKK9" s="15"/>
      <x:c r="VKL9" s="15"/>
      <x:c r="VKM9" s="15"/>
      <x:c r="VKN9" s="15"/>
      <x:c r="VKO9" s="15"/>
      <x:c r="VKP9" s="15"/>
      <x:c r="VKQ9" s="15"/>
      <x:c r="VKR9" s="15"/>
      <x:c r="VKS9" s="15"/>
      <x:c r="VKT9" s="15"/>
      <x:c r="VKU9" s="15"/>
      <x:c r="VKV9" s="15"/>
      <x:c r="VKW9" s="15"/>
      <x:c r="VKX9" s="15"/>
      <x:c r="VKY9" s="15"/>
      <x:c r="VKZ9" s="15"/>
      <x:c r="VLA9" s="15"/>
      <x:c r="VLB9" s="15"/>
      <x:c r="VLC9" s="15"/>
      <x:c r="VLD9" s="15"/>
      <x:c r="VLE9" s="15"/>
      <x:c r="VLF9" s="15"/>
      <x:c r="VLG9" s="15"/>
      <x:c r="VLH9" s="15"/>
      <x:c r="VLI9" s="15"/>
      <x:c r="VLJ9" s="15"/>
      <x:c r="VLK9" s="15"/>
      <x:c r="VLL9" s="15"/>
      <x:c r="VLM9" s="15"/>
      <x:c r="VLN9" s="15"/>
      <x:c r="VLO9" s="15"/>
      <x:c r="VLP9" s="15"/>
      <x:c r="VLQ9" s="15"/>
      <x:c r="VLR9" s="15"/>
      <x:c r="VLS9" s="15"/>
      <x:c r="VLT9" s="15"/>
      <x:c r="VLU9" s="15"/>
      <x:c r="VLV9" s="15"/>
      <x:c r="VLW9" s="15"/>
      <x:c r="VLX9" s="15"/>
      <x:c r="VLY9" s="15"/>
      <x:c r="VLZ9" s="15"/>
      <x:c r="VMA9" s="15"/>
      <x:c r="VMB9" s="15"/>
      <x:c r="VMC9" s="15"/>
      <x:c r="VMD9" s="15"/>
      <x:c r="VME9" s="15"/>
      <x:c r="VMF9" s="15"/>
      <x:c r="VMG9" s="15"/>
      <x:c r="VMH9" s="15"/>
      <x:c r="VMI9" s="15"/>
      <x:c r="VMJ9" s="15"/>
      <x:c r="VMK9" s="15"/>
      <x:c r="VML9" s="15"/>
      <x:c r="VMM9" s="15"/>
      <x:c r="VMN9" s="15"/>
      <x:c r="VMO9" s="15"/>
      <x:c r="VMP9" s="15"/>
      <x:c r="VMQ9" s="15"/>
      <x:c r="VMR9" s="15"/>
      <x:c r="VMS9" s="15"/>
      <x:c r="VMT9" s="15"/>
      <x:c r="VMU9" s="15"/>
      <x:c r="VMV9" s="15"/>
      <x:c r="VMW9" s="15"/>
      <x:c r="VMX9" s="15"/>
      <x:c r="VMY9" s="15"/>
      <x:c r="VMZ9" s="15"/>
      <x:c r="VNA9" s="15"/>
      <x:c r="VNB9" s="15"/>
      <x:c r="VNC9" s="15"/>
      <x:c r="VND9" s="15"/>
      <x:c r="VNE9" s="15"/>
      <x:c r="VNF9" s="15"/>
      <x:c r="VNG9" s="15"/>
      <x:c r="VNH9" s="15"/>
      <x:c r="VNI9" s="15"/>
      <x:c r="VNJ9" s="15"/>
      <x:c r="VNK9" s="15"/>
      <x:c r="VNL9" s="15"/>
      <x:c r="VNM9" s="15"/>
      <x:c r="VNN9" s="15"/>
      <x:c r="VNO9" s="15"/>
      <x:c r="VNP9" s="15"/>
      <x:c r="VNQ9" s="15"/>
      <x:c r="VNR9" s="15"/>
      <x:c r="VNS9" s="15"/>
      <x:c r="VNT9" s="15"/>
      <x:c r="VNU9" s="15"/>
      <x:c r="VNV9" s="15"/>
      <x:c r="VNW9" s="15"/>
      <x:c r="VNX9" s="15"/>
      <x:c r="VNY9" s="15"/>
      <x:c r="VNZ9" s="15"/>
      <x:c r="VOA9" s="15"/>
      <x:c r="VOB9" s="15"/>
      <x:c r="VOC9" s="15"/>
      <x:c r="VOD9" s="15"/>
      <x:c r="VOE9" s="15"/>
      <x:c r="VOF9" s="15"/>
      <x:c r="VOG9" s="15"/>
      <x:c r="VOH9" s="15"/>
      <x:c r="VOI9" s="15"/>
      <x:c r="VOJ9" s="15"/>
      <x:c r="VOK9" s="15"/>
      <x:c r="VOL9" s="15"/>
      <x:c r="VOM9" s="15"/>
      <x:c r="VON9" s="15"/>
      <x:c r="VOO9" s="15"/>
      <x:c r="VOP9" s="15"/>
      <x:c r="VOQ9" s="15"/>
      <x:c r="VOR9" s="15"/>
      <x:c r="VOS9" s="15"/>
      <x:c r="VOT9" s="15"/>
      <x:c r="VOU9" s="15"/>
      <x:c r="VOV9" s="15"/>
      <x:c r="VOW9" s="15"/>
      <x:c r="VOX9" s="15"/>
      <x:c r="VOY9" s="15"/>
      <x:c r="VOZ9" s="15"/>
      <x:c r="VPA9" s="15"/>
      <x:c r="VPB9" s="15"/>
      <x:c r="VPC9" s="15"/>
      <x:c r="VPD9" s="15"/>
      <x:c r="VPE9" s="15"/>
      <x:c r="VPF9" s="15"/>
      <x:c r="VPG9" s="15"/>
      <x:c r="VPH9" s="15"/>
      <x:c r="VPI9" s="15"/>
      <x:c r="VPJ9" s="15"/>
      <x:c r="VPK9" s="15"/>
      <x:c r="VPL9" s="15"/>
      <x:c r="VPM9" s="15"/>
      <x:c r="VPN9" s="15"/>
      <x:c r="VPO9" s="15"/>
      <x:c r="VPP9" s="15"/>
      <x:c r="VPQ9" s="15"/>
      <x:c r="VPR9" s="15"/>
      <x:c r="VPS9" s="15"/>
      <x:c r="VPT9" s="15"/>
      <x:c r="VPU9" s="15"/>
      <x:c r="VPV9" s="15"/>
      <x:c r="VPW9" s="15"/>
      <x:c r="VPX9" s="15"/>
      <x:c r="VPY9" s="15"/>
      <x:c r="VPZ9" s="15"/>
      <x:c r="VQA9" s="15"/>
      <x:c r="VQB9" s="15"/>
      <x:c r="VQC9" s="15"/>
      <x:c r="VQD9" s="15"/>
      <x:c r="VQE9" s="15"/>
      <x:c r="VQF9" s="15"/>
      <x:c r="VQG9" s="15"/>
      <x:c r="VQH9" s="15"/>
      <x:c r="VQI9" s="15"/>
      <x:c r="VQJ9" s="15"/>
      <x:c r="VQK9" s="15"/>
      <x:c r="VQL9" s="15"/>
      <x:c r="VQM9" s="15"/>
      <x:c r="VQN9" s="15"/>
      <x:c r="VQO9" s="15"/>
      <x:c r="VQP9" s="15"/>
      <x:c r="VQQ9" s="15"/>
      <x:c r="VQR9" s="15"/>
      <x:c r="VQS9" s="15"/>
      <x:c r="VQT9" s="15"/>
      <x:c r="VQU9" s="15"/>
      <x:c r="VQV9" s="15"/>
      <x:c r="VQW9" s="15"/>
      <x:c r="VQX9" s="15"/>
      <x:c r="VQY9" s="15"/>
      <x:c r="VQZ9" s="15"/>
      <x:c r="VRA9" s="15"/>
      <x:c r="VRB9" s="15"/>
      <x:c r="VRC9" s="15"/>
      <x:c r="VRD9" s="15"/>
      <x:c r="VRE9" s="15"/>
      <x:c r="VRF9" s="15"/>
      <x:c r="VRG9" s="15"/>
      <x:c r="VRH9" s="15"/>
      <x:c r="VRI9" s="15"/>
      <x:c r="VRJ9" s="15"/>
      <x:c r="VRK9" s="15"/>
      <x:c r="VRL9" s="15"/>
      <x:c r="VRM9" s="15"/>
      <x:c r="VRN9" s="15"/>
      <x:c r="VRO9" s="15"/>
      <x:c r="VRP9" s="15"/>
      <x:c r="VRQ9" s="15"/>
      <x:c r="VRR9" s="15"/>
      <x:c r="VRS9" s="15"/>
      <x:c r="VRT9" s="15"/>
      <x:c r="VRU9" s="15"/>
      <x:c r="VRV9" s="15"/>
      <x:c r="VRW9" s="15"/>
      <x:c r="VRX9" s="15"/>
      <x:c r="VRY9" s="15"/>
      <x:c r="VRZ9" s="15"/>
      <x:c r="VSA9" s="15"/>
      <x:c r="VSB9" s="15"/>
      <x:c r="VSC9" s="15"/>
      <x:c r="VSD9" s="15"/>
      <x:c r="VSE9" s="15"/>
      <x:c r="VSF9" s="15"/>
      <x:c r="VSG9" s="15"/>
      <x:c r="VSH9" s="15"/>
      <x:c r="VSI9" s="15"/>
      <x:c r="VSJ9" s="15"/>
      <x:c r="VSK9" s="15"/>
      <x:c r="VSL9" s="15"/>
      <x:c r="VSM9" s="15"/>
      <x:c r="VSN9" s="15"/>
      <x:c r="VSO9" s="15"/>
      <x:c r="VSP9" s="15"/>
      <x:c r="VSQ9" s="15"/>
      <x:c r="VSR9" s="15"/>
      <x:c r="VSS9" s="15"/>
      <x:c r="VST9" s="15"/>
      <x:c r="VSU9" s="15"/>
      <x:c r="VSV9" s="15"/>
      <x:c r="VSW9" s="15"/>
      <x:c r="VSX9" s="15"/>
      <x:c r="VSY9" s="15"/>
      <x:c r="VSZ9" s="15"/>
      <x:c r="VTA9" s="15"/>
      <x:c r="VTB9" s="15"/>
      <x:c r="VTC9" s="15"/>
      <x:c r="VTD9" s="15"/>
      <x:c r="VTE9" s="15"/>
      <x:c r="VTF9" s="15"/>
      <x:c r="VTG9" s="15"/>
      <x:c r="VTH9" s="15"/>
      <x:c r="VTI9" s="15"/>
      <x:c r="VTJ9" s="15"/>
      <x:c r="VTK9" s="15"/>
      <x:c r="VTL9" s="15"/>
      <x:c r="VTM9" s="15"/>
      <x:c r="VTN9" s="15"/>
      <x:c r="VTO9" s="15"/>
      <x:c r="VTP9" s="15"/>
      <x:c r="VTQ9" s="15"/>
      <x:c r="VTR9" s="15"/>
      <x:c r="VTS9" s="15"/>
      <x:c r="VTT9" s="15"/>
      <x:c r="VTU9" s="15"/>
      <x:c r="VTV9" s="15"/>
      <x:c r="VTW9" s="15"/>
      <x:c r="VTX9" s="15"/>
      <x:c r="VTY9" s="15"/>
      <x:c r="VTZ9" s="15"/>
      <x:c r="VUA9" s="15"/>
      <x:c r="VUB9" s="15"/>
      <x:c r="VUC9" s="15"/>
      <x:c r="VUD9" s="15"/>
      <x:c r="VUE9" s="15"/>
      <x:c r="VUF9" s="15"/>
      <x:c r="VUG9" s="15"/>
      <x:c r="VUH9" s="15"/>
      <x:c r="VUI9" s="15"/>
      <x:c r="VUJ9" s="15"/>
      <x:c r="VUK9" s="15"/>
      <x:c r="VUL9" s="15"/>
      <x:c r="VUM9" s="15"/>
      <x:c r="VUN9" s="15"/>
      <x:c r="VUO9" s="15"/>
      <x:c r="VUP9" s="15"/>
      <x:c r="VUQ9" s="15"/>
      <x:c r="VUR9" s="15"/>
      <x:c r="VUS9" s="15"/>
      <x:c r="VUT9" s="15"/>
      <x:c r="VUU9" s="15"/>
      <x:c r="VUV9" s="15"/>
      <x:c r="VUW9" s="15"/>
      <x:c r="VUX9" s="15"/>
      <x:c r="VUY9" s="15"/>
      <x:c r="VUZ9" s="15"/>
      <x:c r="VVA9" s="15"/>
      <x:c r="VVB9" s="15"/>
      <x:c r="VVC9" s="15"/>
      <x:c r="VVD9" s="15"/>
      <x:c r="VVE9" s="15"/>
      <x:c r="VVF9" s="15"/>
      <x:c r="VVG9" s="15"/>
      <x:c r="VVH9" s="15"/>
      <x:c r="VVI9" s="15"/>
      <x:c r="VVJ9" s="15"/>
      <x:c r="VVK9" s="15"/>
      <x:c r="VVL9" s="15"/>
      <x:c r="VVM9" s="15"/>
      <x:c r="VVN9" s="15"/>
      <x:c r="VVO9" s="15"/>
      <x:c r="VVP9" s="15"/>
      <x:c r="VVQ9" s="15"/>
      <x:c r="VVR9" s="15"/>
      <x:c r="VVS9" s="15"/>
      <x:c r="VVT9" s="15"/>
      <x:c r="VVU9" s="15"/>
      <x:c r="VVV9" s="15"/>
      <x:c r="VVW9" s="15"/>
      <x:c r="VVX9" s="15"/>
      <x:c r="VVY9" s="15"/>
      <x:c r="VVZ9" s="15"/>
      <x:c r="VWA9" s="15"/>
      <x:c r="VWB9" s="15"/>
      <x:c r="VWC9" s="15"/>
      <x:c r="VWD9" s="15"/>
      <x:c r="VWE9" s="15"/>
      <x:c r="VWF9" s="15"/>
      <x:c r="VWG9" s="15"/>
      <x:c r="VWH9" s="15"/>
      <x:c r="VWI9" s="15"/>
      <x:c r="VWJ9" s="15"/>
      <x:c r="VWK9" s="15"/>
      <x:c r="VWL9" s="15"/>
      <x:c r="VWM9" s="15"/>
      <x:c r="VWN9" s="15"/>
      <x:c r="VWO9" s="15"/>
      <x:c r="VWP9" s="15"/>
      <x:c r="VWQ9" s="15"/>
      <x:c r="VWR9" s="15"/>
      <x:c r="VWS9" s="15"/>
      <x:c r="VWT9" s="15"/>
      <x:c r="VWU9" s="15"/>
      <x:c r="VWV9" s="15"/>
      <x:c r="VWW9" s="15"/>
      <x:c r="VWX9" s="15"/>
      <x:c r="VWY9" s="15"/>
      <x:c r="VWZ9" s="15"/>
      <x:c r="VXA9" s="15"/>
      <x:c r="VXB9" s="15"/>
      <x:c r="VXC9" s="15"/>
      <x:c r="VXD9" s="15"/>
      <x:c r="VXE9" s="15"/>
      <x:c r="VXF9" s="15"/>
      <x:c r="VXG9" s="15"/>
      <x:c r="VXH9" s="15"/>
      <x:c r="VXI9" s="15"/>
      <x:c r="VXJ9" s="15"/>
      <x:c r="VXK9" s="15"/>
      <x:c r="VXL9" s="15"/>
      <x:c r="VXM9" s="15"/>
      <x:c r="VXN9" s="15"/>
      <x:c r="VXO9" s="15"/>
      <x:c r="VXP9" s="15"/>
      <x:c r="VXQ9" s="15"/>
      <x:c r="VXR9" s="15"/>
      <x:c r="VXS9" s="15"/>
      <x:c r="VXT9" s="15"/>
      <x:c r="VXU9" s="15"/>
      <x:c r="VXV9" s="15"/>
      <x:c r="VXW9" s="15"/>
      <x:c r="VXX9" s="15"/>
      <x:c r="VXY9" s="15"/>
      <x:c r="VXZ9" s="15"/>
      <x:c r="VYA9" s="15"/>
      <x:c r="VYB9" s="15"/>
      <x:c r="VYC9" s="15"/>
      <x:c r="VYD9" s="15"/>
      <x:c r="VYE9" s="15"/>
      <x:c r="VYF9" s="15"/>
      <x:c r="VYG9" s="15"/>
      <x:c r="VYH9" s="15"/>
      <x:c r="VYI9" s="15"/>
      <x:c r="VYJ9" s="15"/>
      <x:c r="VYK9" s="15"/>
      <x:c r="VYL9" s="15"/>
      <x:c r="VYM9" s="15"/>
      <x:c r="VYN9" s="15"/>
      <x:c r="VYO9" s="15"/>
      <x:c r="VYP9" s="15"/>
      <x:c r="VYQ9" s="15"/>
      <x:c r="VYR9" s="15"/>
      <x:c r="VYS9" s="15"/>
      <x:c r="VYT9" s="15"/>
      <x:c r="VYU9" s="15"/>
      <x:c r="VYV9" s="15"/>
      <x:c r="VYW9" s="15"/>
      <x:c r="VYX9" s="15"/>
      <x:c r="VYY9" s="15"/>
      <x:c r="VYZ9" s="15"/>
      <x:c r="VZA9" s="15"/>
      <x:c r="VZB9" s="15"/>
      <x:c r="VZC9" s="15"/>
      <x:c r="VZD9" s="15"/>
      <x:c r="VZE9" s="15"/>
      <x:c r="VZF9" s="15"/>
      <x:c r="VZG9" s="15"/>
      <x:c r="VZH9" s="15"/>
      <x:c r="VZI9" s="15"/>
      <x:c r="VZJ9" s="15"/>
      <x:c r="VZK9" s="15"/>
      <x:c r="VZL9" s="15"/>
      <x:c r="VZM9" s="15"/>
      <x:c r="VZN9" s="15"/>
      <x:c r="VZO9" s="15"/>
      <x:c r="VZP9" s="15"/>
      <x:c r="VZQ9" s="15"/>
      <x:c r="VZR9" s="15"/>
      <x:c r="VZS9" s="15"/>
      <x:c r="VZT9" s="15"/>
      <x:c r="VZU9" s="15"/>
      <x:c r="VZV9" s="15"/>
      <x:c r="VZW9" s="15"/>
      <x:c r="VZX9" s="15"/>
      <x:c r="VZY9" s="15"/>
      <x:c r="VZZ9" s="15"/>
      <x:c r="WAA9" s="15"/>
      <x:c r="WAB9" s="15"/>
      <x:c r="WAC9" s="15"/>
      <x:c r="WAD9" s="15"/>
      <x:c r="WAE9" s="15"/>
      <x:c r="WAF9" s="15"/>
      <x:c r="WAG9" s="15"/>
      <x:c r="WAH9" s="15"/>
      <x:c r="WAI9" s="15"/>
      <x:c r="WAJ9" s="15"/>
      <x:c r="WAK9" s="15"/>
      <x:c r="WAL9" s="15"/>
      <x:c r="WAM9" s="15"/>
      <x:c r="WAN9" s="15"/>
      <x:c r="WAO9" s="15"/>
      <x:c r="WAP9" s="15"/>
      <x:c r="WAQ9" s="15"/>
      <x:c r="WAR9" s="15"/>
      <x:c r="WAS9" s="15"/>
      <x:c r="WAT9" s="15"/>
      <x:c r="WAU9" s="15"/>
      <x:c r="WAV9" s="15"/>
      <x:c r="WAW9" s="15"/>
      <x:c r="WAX9" s="15"/>
      <x:c r="WAY9" s="15"/>
      <x:c r="WAZ9" s="15"/>
      <x:c r="WBA9" s="15"/>
      <x:c r="WBB9" s="15"/>
      <x:c r="WBC9" s="15"/>
      <x:c r="WBD9" s="15"/>
      <x:c r="WBE9" s="15"/>
      <x:c r="WBF9" s="15"/>
      <x:c r="WBG9" s="15"/>
      <x:c r="WBH9" s="15"/>
      <x:c r="WBI9" s="15"/>
      <x:c r="WBJ9" s="15"/>
      <x:c r="WBK9" s="15"/>
      <x:c r="WBL9" s="15"/>
      <x:c r="WBM9" s="15"/>
      <x:c r="WBN9" s="15"/>
      <x:c r="WBO9" s="15"/>
      <x:c r="WBP9" s="15"/>
      <x:c r="WBQ9" s="15"/>
      <x:c r="WBR9" s="15"/>
      <x:c r="WBS9" s="15"/>
      <x:c r="WBT9" s="15"/>
      <x:c r="WBU9" s="15"/>
      <x:c r="WBV9" s="15"/>
      <x:c r="WBW9" s="15"/>
      <x:c r="WBX9" s="15"/>
      <x:c r="WBY9" s="15"/>
      <x:c r="WBZ9" s="15"/>
      <x:c r="WCA9" s="15"/>
      <x:c r="WCB9" s="15"/>
      <x:c r="WCC9" s="15"/>
      <x:c r="WCD9" s="15"/>
      <x:c r="WCE9" s="15"/>
      <x:c r="WCF9" s="15"/>
      <x:c r="WCG9" s="15"/>
      <x:c r="WCH9" s="15"/>
      <x:c r="WCI9" s="15"/>
      <x:c r="WCJ9" s="15"/>
      <x:c r="WCK9" s="15"/>
      <x:c r="WCL9" s="15"/>
      <x:c r="WCM9" s="15"/>
      <x:c r="WCN9" s="15"/>
      <x:c r="WCO9" s="15"/>
      <x:c r="WCP9" s="15"/>
      <x:c r="WCQ9" s="15"/>
      <x:c r="WCR9" s="15"/>
      <x:c r="WCS9" s="15"/>
      <x:c r="WCT9" s="15"/>
      <x:c r="WCU9" s="15"/>
      <x:c r="WCV9" s="15"/>
      <x:c r="WCW9" s="15"/>
      <x:c r="WCX9" s="15"/>
      <x:c r="WCY9" s="15"/>
      <x:c r="WCZ9" s="15"/>
      <x:c r="WDA9" s="15"/>
      <x:c r="WDB9" s="15"/>
      <x:c r="WDC9" s="15"/>
      <x:c r="WDD9" s="15"/>
      <x:c r="WDE9" s="15"/>
      <x:c r="WDF9" s="15"/>
      <x:c r="WDG9" s="15"/>
      <x:c r="WDH9" s="15"/>
      <x:c r="WDI9" s="15"/>
      <x:c r="WDJ9" s="15"/>
      <x:c r="WDK9" s="15"/>
      <x:c r="WDL9" s="15"/>
      <x:c r="WDM9" s="15"/>
      <x:c r="WDN9" s="15"/>
      <x:c r="WDO9" s="15"/>
      <x:c r="WDP9" s="15"/>
      <x:c r="WDQ9" s="15"/>
      <x:c r="WDR9" s="15"/>
      <x:c r="WDS9" s="15"/>
      <x:c r="WDT9" s="15"/>
      <x:c r="WDU9" s="15"/>
      <x:c r="WDV9" s="15"/>
      <x:c r="WDW9" s="15"/>
      <x:c r="WDX9" s="15"/>
      <x:c r="WDY9" s="15"/>
      <x:c r="WDZ9" s="15"/>
      <x:c r="WEA9" s="15"/>
      <x:c r="WEB9" s="15"/>
      <x:c r="WEC9" s="15"/>
      <x:c r="WED9" s="15"/>
      <x:c r="WEE9" s="15"/>
      <x:c r="WEF9" s="15"/>
      <x:c r="WEG9" s="15"/>
      <x:c r="WEH9" s="15"/>
      <x:c r="WEI9" s="15"/>
      <x:c r="WEJ9" s="15"/>
      <x:c r="WEK9" s="15"/>
      <x:c r="WEL9" s="15"/>
      <x:c r="WEM9" s="15"/>
      <x:c r="WEN9" s="15"/>
      <x:c r="WEO9" s="15"/>
      <x:c r="WEP9" s="15"/>
      <x:c r="WEQ9" s="15"/>
      <x:c r="WER9" s="15"/>
      <x:c r="WES9" s="15"/>
      <x:c r="WET9" s="15"/>
      <x:c r="WEU9" s="15"/>
      <x:c r="WEV9" s="15"/>
      <x:c r="WEW9" s="15"/>
      <x:c r="WEX9" s="15"/>
      <x:c r="WEY9" s="15"/>
      <x:c r="WEZ9" s="15"/>
      <x:c r="WFA9" s="15"/>
      <x:c r="WFB9" s="15"/>
      <x:c r="WFC9" s="15"/>
      <x:c r="WFD9" s="15"/>
      <x:c r="WFE9" s="15"/>
      <x:c r="WFF9" s="15"/>
      <x:c r="WFG9" s="15"/>
      <x:c r="WFH9" s="15"/>
      <x:c r="WFI9" s="15"/>
      <x:c r="WFJ9" s="15"/>
      <x:c r="WFK9" s="15"/>
      <x:c r="WFL9" s="15"/>
      <x:c r="WFM9" s="15"/>
      <x:c r="WFN9" s="15"/>
      <x:c r="WFO9" s="15"/>
      <x:c r="WFP9" s="15"/>
      <x:c r="WFQ9" s="15"/>
      <x:c r="WFR9" s="15"/>
      <x:c r="WFS9" s="15"/>
      <x:c r="WFT9" s="15"/>
      <x:c r="WFU9" s="15"/>
      <x:c r="WFV9" s="15"/>
      <x:c r="WFW9" s="15"/>
      <x:c r="WFX9" s="15"/>
      <x:c r="WFY9" s="15"/>
      <x:c r="WFZ9" s="15"/>
      <x:c r="WGA9" s="15"/>
      <x:c r="WGB9" s="15"/>
      <x:c r="WGC9" s="15"/>
      <x:c r="WGD9" s="15"/>
      <x:c r="WGE9" s="15"/>
      <x:c r="WGF9" s="15"/>
      <x:c r="WGG9" s="15"/>
      <x:c r="WGH9" s="15"/>
      <x:c r="WGI9" s="15"/>
      <x:c r="WGJ9" s="15"/>
      <x:c r="WGK9" s="15"/>
      <x:c r="WGL9" s="15"/>
      <x:c r="WGM9" s="15"/>
      <x:c r="WGN9" s="15"/>
      <x:c r="WGO9" s="15"/>
      <x:c r="WGP9" s="15"/>
      <x:c r="WGQ9" s="15"/>
      <x:c r="WGR9" s="15"/>
      <x:c r="WGS9" s="15"/>
      <x:c r="WGT9" s="15"/>
      <x:c r="WGU9" s="15"/>
      <x:c r="WGV9" s="15"/>
      <x:c r="WGW9" s="15"/>
      <x:c r="WGX9" s="15"/>
      <x:c r="WGY9" s="15"/>
      <x:c r="WGZ9" s="15"/>
      <x:c r="WHA9" s="15"/>
      <x:c r="WHB9" s="15"/>
      <x:c r="WHC9" s="15"/>
      <x:c r="WHD9" s="15"/>
      <x:c r="WHE9" s="15"/>
      <x:c r="WHF9" s="15"/>
      <x:c r="WHG9" s="15"/>
      <x:c r="WHH9" s="15"/>
      <x:c r="WHI9" s="15"/>
      <x:c r="WHJ9" s="15"/>
      <x:c r="WHK9" s="15"/>
      <x:c r="WHL9" s="15"/>
      <x:c r="WHM9" s="15"/>
      <x:c r="WHN9" s="15"/>
      <x:c r="WHO9" s="15"/>
      <x:c r="WHP9" s="15"/>
      <x:c r="WHQ9" s="15"/>
      <x:c r="WHR9" s="15"/>
      <x:c r="WHS9" s="15"/>
      <x:c r="WHT9" s="15"/>
      <x:c r="WHU9" s="15"/>
      <x:c r="WHV9" s="15"/>
      <x:c r="WHW9" s="15"/>
      <x:c r="WHX9" s="15"/>
      <x:c r="WHY9" s="15"/>
      <x:c r="WHZ9" s="15"/>
      <x:c r="WIA9" s="15"/>
      <x:c r="WIB9" s="15"/>
      <x:c r="WIC9" s="15"/>
      <x:c r="WID9" s="15"/>
      <x:c r="WIE9" s="15"/>
      <x:c r="WIF9" s="15"/>
      <x:c r="WIG9" s="15"/>
      <x:c r="WIH9" s="15"/>
      <x:c r="WII9" s="15"/>
      <x:c r="WIJ9" s="15"/>
      <x:c r="WIK9" s="15"/>
      <x:c r="WIL9" s="15"/>
      <x:c r="WIM9" s="15"/>
      <x:c r="WIN9" s="15"/>
      <x:c r="WIO9" s="15"/>
      <x:c r="WIP9" s="15"/>
      <x:c r="WIQ9" s="15"/>
      <x:c r="WIR9" s="15"/>
      <x:c r="WIS9" s="15"/>
      <x:c r="WIT9" s="15"/>
      <x:c r="WIU9" s="15"/>
      <x:c r="WIV9" s="15"/>
      <x:c r="WIW9" s="15"/>
      <x:c r="WIX9" s="15"/>
      <x:c r="WIY9" s="15"/>
      <x:c r="WIZ9" s="15"/>
      <x:c r="WJA9" s="15"/>
      <x:c r="WJB9" s="15"/>
      <x:c r="WJC9" s="15"/>
      <x:c r="WJD9" s="15"/>
      <x:c r="WJE9" s="15"/>
      <x:c r="WJF9" s="15"/>
      <x:c r="WJG9" s="15"/>
      <x:c r="WJH9" s="15"/>
      <x:c r="WJI9" s="15"/>
      <x:c r="WJJ9" s="15"/>
      <x:c r="WJK9" s="15"/>
      <x:c r="WJL9" s="15"/>
      <x:c r="WJM9" s="15"/>
      <x:c r="WJN9" s="15"/>
      <x:c r="WJO9" s="15"/>
      <x:c r="WJP9" s="15"/>
      <x:c r="WJQ9" s="15"/>
      <x:c r="WJR9" s="15"/>
      <x:c r="WJS9" s="15"/>
      <x:c r="WJT9" s="15"/>
      <x:c r="WJU9" s="15"/>
      <x:c r="WJV9" s="15"/>
      <x:c r="WJW9" s="15"/>
      <x:c r="WJX9" s="15"/>
      <x:c r="WJY9" s="15"/>
      <x:c r="WJZ9" s="15"/>
      <x:c r="WKA9" s="15"/>
      <x:c r="WKB9" s="15"/>
      <x:c r="WKC9" s="15"/>
      <x:c r="WKD9" s="15"/>
      <x:c r="WKE9" s="15"/>
      <x:c r="WKF9" s="15"/>
      <x:c r="WKG9" s="15"/>
      <x:c r="WKH9" s="15"/>
      <x:c r="WKI9" s="15"/>
      <x:c r="WKJ9" s="15"/>
      <x:c r="WKK9" s="15"/>
      <x:c r="WKL9" s="15"/>
      <x:c r="WKM9" s="15"/>
      <x:c r="WKN9" s="15"/>
      <x:c r="WKO9" s="15"/>
      <x:c r="WKP9" s="15"/>
      <x:c r="WKQ9" s="15"/>
      <x:c r="WKR9" s="15"/>
      <x:c r="WKS9" s="15"/>
      <x:c r="WKT9" s="15"/>
      <x:c r="WKU9" s="15"/>
      <x:c r="WKV9" s="15"/>
      <x:c r="WKW9" s="15"/>
      <x:c r="WKX9" s="15"/>
      <x:c r="WKY9" s="15"/>
      <x:c r="WKZ9" s="15"/>
      <x:c r="WLA9" s="15"/>
      <x:c r="WLB9" s="15"/>
      <x:c r="WLC9" s="15"/>
      <x:c r="WLD9" s="15"/>
      <x:c r="WLE9" s="15"/>
      <x:c r="WLF9" s="15"/>
      <x:c r="WLG9" s="15"/>
      <x:c r="WLH9" s="15"/>
      <x:c r="WLI9" s="15"/>
      <x:c r="WLJ9" s="15"/>
      <x:c r="WLK9" s="15"/>
      <x:c r="WLL9" s="15"/>
      <x:c r="WLM9" s="15"/>
      <x:c r="WLN9" s="15"/>
      <x:c r="WLO9" s="15"/>
      <x:c r="WLP9" s="15"/>
      <x:c r="WLQ9" s="15"/>
      <x:c r="WLR9" s="15"/>
      <x:c r="WLS9" s="15"/>
      <x:c r="WLT9" s="15"/>
      <x:c r="WLU9" s="15"/>
      <x:c r="WLV9" s="15"/>
      <x:c r="WLW9" s="15"/>
      <x:c r="WLX9" s="15"/>
      <x:c r="WLY9" s="15"/>
      <x:c r="WLZ9" s="15"/>
      <x:c r="WMA9" s="15"/>
      <x:c r="WMB9" s="15"/>
      <x:c r="WMC9" s="15"/>
      <x:c r="WMD9" s="15"/>
      <x:c r="WME9" s="15"/>
      <x:c r="WMF9" s="15"/>
      <x:c r="WMG9" s="15"/>
      <x:c r="WMH9" s="15"/>
      <x:c r="WMI9" s="15"/>
      <x:c r="WMJ9" s="15"/>
      <x:c r="WMK9" s="15"/>
      <x:c r="WML9" s="15"/>
      <x:c r="WMM9" s="15"/>
      <x:c r="WMN9" s="15"/>
      <x:c r="WMO9" s="15"/>
      <x:c r="WMP9" s="15"/>
      <x:c r="WMQ9" s="15"/>
      <x:c r="WMR9" s="15"/>
      <x:c r="WMS9" s="15"/>
      <x:c r="WMT9" s="15"/>
      <x:c r="WMU9" s="15"/>
      <x:c r="WMV9" s="15"/>
      <x:c r="WMW9" s="15"/>
      <x:c r="WMX9" s="15"/>
      <x:c r="WMY9" s="15"/>
      <x:c r="WMZ9" s="15"/>
      <x:c r="WNA9" s="15"/>
      <x:c r="WNB9" s="15"/>
      <x:c r="WNC9" s="15"/>
      <x:c r="WND9" s="15"/>
      <x:c r="WNE9" s="15"/>
      <x:c r="WNF9" s="15"/>
      <x:c r="WNG9" s="15"/>
      <x:c r="WNH9" s="15"/>
      <x:c r="WNI9" s="15"/>
      <x:c r="WNJ9" s="15"/>
      <x:c r="WNK9" s="15"/>
      <x:c r="WNL9" s="15"/>
      <x:c r="WNM9" s="15"/>
      <x:c r="WNN9" s="15"/>
      <x:c r="WNO9" s="15"/>
      <x:c r="WNP9" s="15"/>
      <x:c r="WNQ9" s="15"/>
      <x:c r="WNR9" s="15"/>
      <x:c r="WNS9" s="15"/>
      <x:c r="WNT9" s="15"/>
      <x:c r="WNU9" s="15"/>
      <x:c r="WNV9" s="15"/>
      <x:c r="WNW9" s="15"/>
      <x:c r="WNX9" s="15"/>
      <x:c r="WNY9" s="15"/>
      <x:c r="WNZ9" s="15"/>
      <x:c r="WOA9" s="15"/>
      <x:c r="WOB9" s="15"/>
      <x:c r="WOC9" s="15"/>
      <x:c r="WOD9" s="15"/>
      <x:c r="WOE9" s="15"/>
      <x:c r="WOF9" s="15"/>
      <x:c r="WOG9" s="15"/>
      <x:c r="WOH9" s="15"/>
      <x:c r="WOI9" s="15"/>
      <x:c r="WOJ9" s="15"/>
      <x:c r="WOK9" s="15"/>
      <x:c r="WOL9" s="15"/>
      <x:c r="WOM9" s="15"/>
      <x:c r="WON9" s="15"/>
      <x:c r="WOO9" s="15"/>
      <x:c r="WOP9" s="15"/>
      <x:c r="WOQ9" s="15"/>
      <x:c r="WOR9" s="15"/>
      <x:c r="WOS9" s="15"/>
      <x:c r="WOT9" s="15"/>
      <x:c r="WOU9" s="15"/>
      <x:c r="WOV9" s="15"/>
      <x:c r="WOW9" s="15"/>
      <x:c r="WOX9" s="15"/>
      <x:c r="WOY9" s="15"/>
      <x:c r="WOZ9" s="15"/>
      <x:c r="WPA9" s="15"/>
      <x:c r="WPB9" s="15"/>
      <x:c r="WPC9" s="15"/>
      <x:c r="WPD9" s="15"/>
      <x:c r="WPE9" s="15"/>
      <x:c r="WPF9" s="15"/>
      <x:c r="WPG9" s="15"/>
      <x:c r="WPH9" s="15"/>
      <x:c r="WPI9" s="15"/>
      <x:c r="WPJ9" s="15"/>
      <x:c r="WPK9" s="15"/>
      <x:c r="WPL9" s="15"/>
      <x:c r="WPM9" s="15"/>
      <x:c r="WPN9" s="15"/>
      <x:c r="WPO9" s="15"/>
      <x:c r="WPP9" s="15"/>
      <x:c r="WPQ9" s="15"/>
      <x:c r="WPR9" s="15"/>
      <x:c r="WPS9" s="15"/>
      <x:c r="WPT9" s="15"/>
      <x:c r="WPU9" s="15"/>
      <x:c r="WPV9" s="15"/>
      <x:c r="WPW9" s="15"/>
      <x:c r="WPX9" s="15"/>
      <x:c r="WPY9" s="15"/>
      <x:c r="WPZ9" s="15"/>
      <x:c r="WQA9" s="15"/>
      <x:c r="WQB9" s="15"/>
      <x:c r="WQC9" s="15"/>
      <x:c r="WQD9" s="15"/>
      <x:c r="WQE9" s="15"/>
      <x:c r="WQF9" s="15"/>
      <x:c r="WQG9" s="15"/>
      <x:c r="WQH9" s="15"/>
      <x:c r="WQI9" s="15"/>
      <x:c r="WQJ9" s="15"/>
      <x:c r="WQK9" s="15"/>
      <x:c r="WQL9" s="15"/>
      <x:c r="WQM9" s="15"/>
      <x:c r="WQN9" s="15"/>
      <x:c r="WQO9" s="15"/>
      <x:c r="WQP9" s="15"/>
      <x:c r="WQQ9" s="15"/>
      <x:c r="WQR9" s="15"/>
      <x:c r="WQS9" s="15"/>
      <x:c r="WQT9" s="15"/>
      <x:c r="WQU9" s="15"/>
      <x:c r="WQV9" s="15"/>
      <x:c r="WQW9" s="15"/>
      <x:c r="WQX9" s="15"/>
      <x:c r="WQY9" s="15"/>
      <x:c r="WQZ9" s="15"/>
      <x:c r="WRA9" s="15"/>
      <x:c r="WRB9" s="15"/>
      <x:c r="WRC9" s="15"/>
      <x:c r="WRD9" s="15"/>
      <x:c r="WRE9" s="15"/>
      <x:c r="WRF9" s="15"/>
      <x:c r="WRG9" s="15"/>
      <x:c r="WRH9" s="15"/>
      <x:c r="WRI9" s="15"/>
      <x:c r="WRJ9" s="15"/>
      <x:c r="WRK9" s="15"/>
      <x:c r="WRL9" s="15"/>
      <x:c r="WRM9" s="15"/>
      <x:c r="WRN9" s="15"/>
      <x:c r="WRO9" s="15"/>
      <x:c r="WRP9" s="15"/>
      <x:c r="WRQ9" s="15"/>
      <x:c r="WRR9" s="15"/>
      <x:c r="WRS9" s="15"/>
      <x:c r="WRT9" s="15"/>
      <x:c r="WRU9" s="15"/>
      <x:c r="WRV9" s="15"/>
      <x:c r="WRW9" s="15"/>
      <x:c r="WRX9" s="15"/>
      <x:c r="WRY9" s="15"/>
      <x:c r="WRZ9" s="15"/>
      <x:c r="WSA9" s="15"/>
      <x:c r="WSB9" s="15"/>
      <x:c r="WSC9" s="15"/>
      <x:c r="WSD9" s="15"/>
      <x:c r="WSE9" s="15"/>
      <x:c r="WSF9" s="15"/>
      <x:c r="WSG9" s="15"/>
      <x:c r="WSH9" s="15"/>
      <x:c r="WSI9" s="15"/>
      <x:c r="WSJ9" s="15"/>
      <x:c r="WSK9" s="15"/>
      <x:c r="WSL9" s="15"/>
      <x:c r="WSM9" s="15"/>
      <x:c r="WSN9" s="15"/>
      <x:c r="WSO9" s="15"/>
      <x:c r="WSP9" s="15"/>
      <x:c r="WSQ9" s="15"/>
      <x:c r="WSR9" s="15"/>
      <x:c r="WSS9" s="15"/>
      <x:c r="WST9" s="15"/>
      <x:c r="WSU9" s="15"/>
      <x:c r="WSV9" s="15"/>
      <x:c r="WSW9" s="15"/>
      <x:c r="WSX9" s="15"/>
      <x:c r="WSY9" s="15"/>
      <x:c r="WSZ9" s="15"/>
      <x:c r="WTA9" s="15"/>
      <x:c r="WTB9" s="15"/>
      <x:c r="WTC9" s="15"/>
      <x:c r="WTD9" s="15"/>
      <x:c r="WTE9" s="15"/>
      <x:c r="WTF9" s="15"/>
      <x:c r="WTG9" s="15"/>
      <x:c r="WTH9" s="15"/>
      <x:c r="WTI9" s="15"/>
      <x:c r="WTJ9" s="15"/>
      <x:c r="WTK9" s="15"/>
      <x:c r="WTL9" s="15"/>
      <x:c r="WTM9" s="15"/>
      <x:c r="WTN9" s="15"/>
      <x:c r="WTO9" s="15"/>
      <x:c r="WTP9" s="15"/>
      <x:c r="WTQ9" s="15"/>
      <x:c r="WTR9" s="15"/>
      <x:c r="WTS9" s="15"/>
      <x:c r="WTT9" s="15"/>
      <x:c r="WTU9" s="15"/>
      <x:c r="WTV9" s="15"/>
      <x:c r="WTW9" s="15"/>
      <x:c r="WTX9" s="15"/>
      <x:c r="WTY9" s="15"/>
      <x:c r="WTZ9" s="15"/>
      <x:c r="WUA9" s="15"/>
      <x:c r="WUB9" s="15"/>
      <x:c r="WUC9" s="15"/>
      <x:c r="WUD9" s="15"/>
      <x:c r="WUE9" s="15"/>
      <x:c r="WUF9" s="15"/>
      <x:c r="WUG9" s="15"/>
      <x:c r="WUH9" s="15"/>
      <x:c r="WUI9" s="15"/>
      <x:c r="WUJ9" s="15"/>
      <x:c r="WUK9" s="15"/>
      <x:c r="WUL9" s="15"/>
      <x:c r="WUM9" s="15"/>
      <x:c r="WUN9" s="15"/>
      <x:c r="WUO9" s="15"/>
      <x:c r="WUP9" s="15"/>
      <x:c r="WUQ9" s="15"/>
      <x:c r="WUR9" s="15"/>
      <x:c r="WUS9" s="15"/>
      <x:c r="WUT9" s="15"/>
      <x:c r="WUU9" s="15"/>
      <x:c r="WUV9" s="15"/>
      <x:c r="WUW9" s="15"/>
      <x:c r="WUX9" s="15"/>
      <x:c r="WUY9" s="15"/>
      <x:c r="WUZ9" s="15"/>
      <x:c r="WVA9" s="15"/>
      <x:c r="WVB9" s="15"/>
      <x:c r="WVC9" s="15"/>
      <x:c r="WVD9" s="15"/>
      <x:c r="WVE9" s="15"/>
      <x:c r="WVF9" s="15"/>
      <x:c r="WVG9" s="15"/>
      <x:c r="WVH9" s="15"/>
      <x:c r="WVI9" s="15"/>
      <x:c r="WVJ9" s="15"/>
      <x:c r="WVK9" s="15"/>
      <x:c r="WVL9" s="15"/>
      <x:c r="WVM9" s="15"/>
      <x:c r="WVN9" s="15"/>
      <x:c r="WVO9" s="15"/>
      <x:c r="WVP9" s="15"/>
      <x:c r="WVQ9" s="15"/>
      <x:c r="WVR9" s="15"/>
      <x:c r="WVS9" s="15"/>
      <x:c r="WVT9" s="15"/>
      <x:c r="WVU9" s="15"/>
      <x:c r="WVV9" s="15"/>
      <x:c r="WVW9" s="15"/>
      <x:c r="WVX9" s="15"/>
      <x:c r="WVY9" s="15"/>
      <x:c r="WVZ9" s="15"/>
      <x:c r="WWA9" s="15"/>
      <x:c r="WWB9" s="15"/>
      <x:c r="WWC9" s="15"/>
      <x:c r="WWD9" s="15"/>
      <x:c r="WWE9" s="15"/>
      <x:c r="WWF9" s="15"/>
      <x:c r="WWG9" s="15"/>
      <x:c r="WWH9" s="15"/>
      <x:c r="WWI9" s="15"/>
      <x:c r="WWJ9" s="15"/>
      <x:c r="WWK9" s="15"/>
      <x:c r="WWL9" s="15"/>
      <x:c r="WWM9" s="15"/>
      <x:c r="WWN9" s="15"/>
      <x:c r="WWO9" s="15"/>
      <x:c r="WWP9" s="15"/>
      <x:c r="WWQ9" s="15"/>
      <x:c r="WWR9" s="15"/>
      <x:c r="WWS9" s="15"/>
      <x:c r="WWT9" s="15"/>
      <x:c r="WWU9" s="15"/>
      <x:c r="WWV9" s="15"/>
      <x:c r="WWW9" s="15"/>
      <x:c r="WWX9" s="15"/>
      <x:c r="WWY9" s="15"/>
      <x:c r="WWZ9" s="15"/>
      <x:c r="WXA9" s="15"/>
      <x:c r="WXB9" s="15"/>
      <x:c r="WXC9" s="15"/>
      <x:c r="WXD9" s="15"/>
      <x:c r="WXE9" s="15"/>
      <x:c r="WXF9" s="15"/>
      <x:c r="WXG9" s="15"/>
      <x:c r="WXH9" s="15"/>
      <x:c r="WXI9" s="15"/>
      <x:c r="WXJ9" s="15"/>
      <x:c r="WXK9" s="15"/>
      <x:c r="WXL9" s="15"/>
      <x:c r="WXM9" s="15"/>
      <x:c r="WXN9" s="15"/>
      <x:c r="WXO9" s="15"/>
      <x:c r="WXP9" s="15"/>
      <x:c r="WXQ9" s="15"/>
      <x:c r="WXR9" s="15"/>
      <x:c r="WXS9" s="15"/>
      <x:c r="WXT9" s="15"/>
      <x:c r="WXU9" s="15"/>
      <x:c r="WXV9" s="15"/>
      <x:c r="WXW9" s="15"/>
      <x:c r="WXX9" s="15"/>
      <x:c r="WXY9" s="15"/>
      <x:c r="WXZ9" s="15"/>
      <x:c r="WYA9" s="15"/>
      <x:c r="WYB9" s="15"/>
      <x:c r="WYC9" s="15"/>
      <x:c r="WYD9" s="15"/>
      <x:c r="WYE9" s="15"/>
      <x:c r="WYF9" s="15"/>
      <x:c r="WYG9" s="15"/>
      <x:c r="WYH9" s="15"/>
      <x:c r="WYI9" s="15"/>
      <x:c r="WYJ9" s="15"/>
      <x:c r="WYK9" s="15"/>
      <x:c r="WYL9" s="15"/>
      <x:c r="WYM9" s="15"/>
      <x:c r="WYN9" s="15"/>
      <x:c r="WYO9" s="15"/>
      <x:c r="WYP9" s="15"/>
      <x:c r="WYQ9" s="15"/>
      <x:c r="WYR9" s="15"/>
      <x:c r="WYS9" s="15"/>
      <x:c r="WYT9" s="15"/>
      <x:c r="WYU9" s="15"/>
      <x:c r="WYV9" s="15"/>
      <x:c r="WYW9" s="15"/>
      <x:c r="WYX9" s="15"/>
      <x:c r="WYY9" s="15"/>
      <x:c r="WYZ9" s="15"/>
      <x:c r="WZA9" s="15"/>
      <x:c r="WZB9" s="15"/>
      <x:c r="WZC9" s="15"/>
      <x:c r="WZD9" s="15"/>
      <x:c r="WZE9" s="15"/>
      <x:c r="WZF9" s="15"/>
      <x:c r="WZG9" s="15"/>
      <x:c r="WZH9" s="15"/>
      <x:c r="WZI9" s="15"/>
      <x:c r="WZJ9" s="15"/>
      <x:c r="WZK9" s="15"/>
      <x:c r="WZL9" s="15"/>
      <x:c r="WZM9" s="15"/>
      <x:c r="WZN9" s="15"/>
      <x:c r="WZO9" s="15"/>
      <x:c r="WZP9" s="15"/>
      <x:c r="WZQ9" s="15"/>
      <x:c r="WZR9" s="15"/>
      <x:c r="WZS9" s="15"/>
      <x:c r="WZT9" s="15"/>
      <x:c r="WZU9" s="15"/>
      <x:c r="WZV9" s="15"/>
      <x:c r="WZW9" s="15"/>
      <x:c r="WZX9" s="15"/>
      <x:c r="WZY9" s="15"/>
      <x:c r="WZZ9" s="15"/>
      <x:c r="XAA9" s="15"/>
      <x:c r="XAB9" s="15"/>
      <x:c r="XAC9" s="15"/>
      <x:c r="XAD9" s="15"/>
      <x:c r="XAE9" s="15"/>
      <x:c r="XAF9" s="15"/>
      <x:c r="XAG9" s="15"/>
      <x:c r="XAH9" s="15"/>
      <x:c r="XAI9" s="15"/>
      <x:c r="XAJ9" s="15"/>
      <x:c r="XAK9" s="15"/>
      <x:c r="XAL9" s="15"/>
      <x:c r="XAM9" s="15"/>
      <x:c r="XAN9" s="15"/>
      <x:c r="XAO9" s="15"/>
      <x:c r="XAP9" s="15"/>
      <x:c r="XAQ9" s="15"/>
      <x:c r="XAR9" s="15"/>
      <x:c r="XAS9" s="15"/>
      <x:c r="XAT9" s="15"/>
      <x:c r="XAU9" s="15"/>
      <x:c r="XAV9" s="15"/>
      <x:c r="XAW9" s="15"/>
      <x:c r="XAX9" s="15"/>
      <x:c r="XAY9" s="15"/>
      <x:c r="XAZ9" s="15"/>
      <x:c r="XBA9" s="15"/>
      <x:c r="XBB9" s="15"/>
      <x:c r="XBC9" s="15"/>
      <x:c r="XBD9" s="15"/>
      <x:c r="XBE9" s="15"/>
      <x:c r="XBF9" s="15"/>
      <x:c r="XBG9" s="15"/>
      <x:c r="XBH9" s="15"/>
      <x:c r="XBI9" s="15"/>
      <x:c r="XBJ9" s="15"/>
      <x:c r="XBK9" s="15"/>
      <x:c r="XBL9" s="15"/>
      <x:c r="XBM9" s="15"/>
      <x:c r="XBN9" s="15"/>
      <x:c r="XBO9" s="15"/>
      <x:c r="XBP9" s="15"/>
      <x:c r="XBQ9" s="15"/>
      <x:c r="XBR9" s="15"/>
      <x:c r="XBS9" s="15"/>
      <x:c r="XBT9" s="15"/>
      <x:c r="XBU9" s="15"/>
      <x:c r="XBV9" s="15"/>
      <x:c r="XBW9" s="15"/>
      <x:c r="XBX9" s="15"/>
      <x:c r="XBY9" s="15"/>
      <x:c r="XBZ9" s="15"/>
      <x:c r="XCA9" s="15"/>
      <x:c r="XCB9" s="15"/>
      <x:c r="XCC9" s="15"/>
      <x:c r="XCD9" s="15"/>
      <x:c r="XCE9" s="15"/>
      <x:c r="XCF9" s="15"/>
      <x:c r="XCG9" s="15"/>
      <x:c r="XCH9" s="15"/>
      <x:c r="XCI9" s="15"/>
      <x:c r="XCJ9" s="15"/>
      <x:c r="XCK9" s="15"/>
      <x:c r="XCL9" s="15"/>
      <x:c r="XCM9" s="15"/>
      <x:c r="XCN9" s="15"/>
      <x:c r="XCO9" s="15"/>
      <x:c r="XCP9" s="15"/>
      <x:c r="XCQ9" s="15"/>
      <x:c r="XCR9" s="15"/>
      <x:c r="XCS9" s="15"/>
      <x:c r="XCT9" s="15"/>
      <x:c r="XCU9" s="15"/>
      <x:c r="XCV9" s="15"/>
      <x:c r="XCW9" s="15"/>
      <x:c r="XCX9" s="15"/>
      <x:c r="XCY9" s="15"/>
      <x:c r="XCZ9" s="15"/>
      <x:c r="XDA9" s="15"/>
      <x:c r="XDB9" s="15"/>
      <x:c r="XDC9" s="15"/>
      <x:c r="XDD9" s="15"/>
      <x:c r="XDE9" s="15"/>
      <x:c r="XDF9" s="15"/>
      <x:c r="XDG9" s="15"/>
      <x:c r="XDH9" s="15"/>
      <x:c r="XDI9" s="15"/>
      <x:c r="XDJ9" s="15"/>
      <x:c r="XDK9" s="15"/>
      <x:c r="XDL9" s="15"/>
      <x:c r="XDM9" s="15"/>
      <x:c r="XDN9" s="15"/>
      <x:c r="XDO9" s="15"/>
      <x:c r="XDP9" s="15"/>
      <x:c r="XDQ9" s="15"/>
      <x:c r="XDR9" s="15"/>
      <x:c r="XDS9" s="15"/>
      <x:c r="XDT9" s="15"/>
      <x:c r="XDU9" s="15"/>
      <x:c r="XDV9" s="15"/>
      <x:c r="XDW9" s="15"/>
      <x:c r="XDX9" s="15"/>
      <x:c r="XDY9" s="15"/>
      <x:c r="XDZ9" s="15"/>
      <x:c r="XEA9" s="15"/>
      <x:c r="XEB9" s="15"/>
      <x:c r="XEC9" s="15"/>
      <x:c r="XED9" s="15"/>
      <x:c r="XEE9" s="15"/>
      <x:c r="XEF9" s="15"/>
      <x:c r="XEG9" s="15"/>
      <x:c r="XEH9" s="15"/>
      <x:c r="XEI9" s="15"/>
      <x:c r="XEJ9" s="15"/>
      <x:c r="XEK9" s="15"/>
      <x:c r="XEL9" s="15"/>
      <x:c r="XEM9" s="15"/>
      <x:c r="XEN9" s="15"/>
      <x:c r="XEO9" s="15"/>
      <x:c r="XEP9" s="15"/>
      <x:c r="XEQ9" s="15"/>
      <x:c r="XER9" s="15"/>
      <x:c r="XES9" s="15"/>
      <x:c r="XET9" s="15"/>
      <x:c r="XEU9" s="15"/>
      <x:c r="XEV9" s="15"/>
      <x:c r="XEW9" s="15"/>
      <x:c r="XEX9" s="15"/>
      <x:c r="XEY9" s="15"/>
      <x:c r="XEZ9" s="15"/>
      <x:c r="XFA9" s="15"/>
      <x:c r="XFB9" s="15"/>
      <x:c r="XFC9" s="15"/>
    </x:row>
    <x:row r="10" spans="2:16383" x14ac:dyDescent="0.35">
      <x:c r="B10" s="11" t="s">
        <x:v>347</x:v>
      </x:c>
      <x:c r="C10" s="18" t="s">
        <x:v>335</x:v>
      </x:c>
      <x:c r="D10" s="18" t="s">
        <x:v>336</x:v>
      </x:c>
      <x:c r="E10" s="18" t="s">
        <x:v>337</x:v>
      </x:c>
      <x:c r="F10" s="18" t="s">
        <x:v>338</x:v>
      </x:c>
      <x:c r="G10" s="18" t="s">
        <x:v>4</x:v>
      </x:c>
      <x:c r="H10" s="18" t="s">
        <x:v>339</x:v>
      </x:c>
      <x:c r="I10" s="18" t="s">
        <x:v>340</x:v>
      </x:c>
      <x:c r="J10" s="18" t="s">
        <x:v>341</x:v>
      </x:c>
      <x:c r="K10" s="18" t="s">
        <x:v>342</x:v>
      </x:c>
      <x:c r="L10" s="18" t="s">
        <x:v>343</x:v>
      </x:c>
      <x:c r="M10" s="18" t="s">
        <x:v>344</x:v>
      </x:c>
      <x:c r="N10" s="18" t="s">
        <x:v>345</x:v>
      </x:c>
      <x:c r="R10" s="64">
        <x:f>MAX(R5:R9)</x:f>
        <x:v>54.230409380000026</x:v>
      </x:c>
    </x:row>
    <x:row r="11" spans="2:16383" x14ac:dyDescent="0.35">
      <x:c r="B11" s="19" t="s">
        <x:v>1</x:v>
      </x:c>
      <x:c r="C11" s="20" t="str">
        <x:f>IF($C$4="London",Assumptions!C15,Assumptions!C21)</x:f>
        <x:v>47°F</x:v>
      </x:c>
      <x:c r="D11" s="20" t="str">
        <x:f>IF($C$4="London",Assumptions!D15,Assumptions!D21)</x:f>
        <x:v>48°F</x:v>
      </x:c>
      <x:c r="E11" s="20" t="str">
        <x:f>IF($C$4="London",Assumptions!E15,Assumptions!E21)</x:f>
        <x:v>52°F</x:v>
      </x:c>
      <x:c r="F11" s="20" t="str">
        <x:f>IF($C$4="London",Assumptions!F15,Assumptions!F21)</x:f>
        <x:v>58°F</x:v>
      </x:c>
      <x:c r="G11" s="20" t="str">
        <x:f>IF($C$4="London",Assumptions!G15,Assumptions!G21)</x:f>
        <x:v>63°F</x:v>
      </x:c>
      <x:c r="H11" s="20" t="str">
        <x:f>IF($C$4="London",Assumptions!H15,Assumptions!H21)</x:f>
        <x:v>69°F</x:v>
      </x:c>
      <x:c r="I11" s="20" t="str">
        <x:f>IF($C$4="London",Assumptions!I15,Assumptions!I21)</x:f>
        <x:v>73°F</x:v>
      </x:c>
      <x:c r="J11" s="20" t="str">
        <x:f>IF($C$4="London",Assumptions!J15,Assumptions!J21)</x:f>
        <x:v>72°F</x:v>
      </x:c>
      <x:c r="K11" s="20" t="str">
        <x:f>IF($C$4="London",Assumptions!K15,Assumptions!K21)</x:f>
        <x:v>67°F</x:v>
      </x:c>
      <x:c r="L11" s="20" t="str">
        <x:f>IF($C$4="London",Assumptions!L15,Assumptions!L21)</x:f>
        <x:v>60°F</x:v>
      </x:c>
      <x:c r="M11" s="20" t="str">
        <x:f>IF($C$4="London",Assumptions!M15,Assumptions!M21)</x:f>
        <x:v>53°F</x:v>
      </x:c>
      <x:c r="N11" s="20" t="str">
        <x:f>IF($C$4="London",Assumptions!N15,Assumptions!N21)</x:f>
        <x:v>49°F</x:v>
      </x:c>
    </x:row>
    <x:row r="12" spans="2:16383" x14ac:dyDescent="0.35">
      <x:c r="B12" s="19" t="s">
        <x:v>346</x:v>
      </x:c>
      <x:c r="C12" s="21" t="str">
        <x:f>IF($C$4="London",Assumptions!C16,Assumptions!C22)</x:f>
        <x:v>1.8″</x:v>
      </x:c>
      <x:c r="D12" s="21" t="str">
        <x:f>IF($C$4="London",Assumptions!D16,Assumptions!D22)</x:f>
        <x:v>1.4″</x:v>
      </x:c>
      <x:c r="E12" s="21" t="str">
        <x:f>IF($C$4="London",Assumptions!E16,Assumptions!E22)</x:f>
        <x:v>1.2″</x:v>
      </x:c>
      <x:c r="F12" s="21" t="str">
        <x:f>IF($C$4="London",Assumptions!F16,Assumptions!F22)</x:f>
        <x:v>1.2″</x:v>
      </x:c>
      <x:c r="G12" s="21" t="str">
        <x:f>IF($C$4="London",Assumptions!G16,Assumptions!G22)</x:f>
        <x:v>1.5″</x:v>
      </x:c>
      <x:c r="H12" s="21" t="str">
        <x:f>IF($C$4="London",Assumptions!H16,Assumptions!H22)</x:f>
        <x:v>1.6″</x:v>
      </x:c>
      <x:c r="I12" s="21" t="str">
        <x:f>IF($C$4="London",Assumptions!I16,Assumptions!I22)</x:f>
        <x:v>1.4″</x:v>
      </x:c>
      <x:c r="J12" s="21" t="str">
        <x:f>IF($C$4="London",Assumptions!J16,Assumptions!J22)</x:f>
        <x:v>1.5″</x:v>
      </x:c>
      <x:c r="K12" s="21" t="str">
        <x:f>IF($C$4="London",Assumptions!K16,Assumptions!K22)</x:f>
        <x:v>1.6″</x:v>
      </x:c>
      <x:c r="L12" s="21" t="str">
        <x:f>IF($C$4="London",Assumptions!L16,Assumptions!L22)</x:f>
        <x:v>2.2″</x:v>
      </x:c>
      <x:c r="M12" s="21" t="str">
        <x:f>IF($C$4="London",Assumptions!M16,Assumptions!M22)</x:f>
        <x:v>2.1″</x:v>
      </x:c>
      <x:c r="N12" s="21" t="str">
        <x:f>IF($C$4="London",Assumptions!N16,Assumptions!N22)</x:f>
        <x:v>2.0″</x:v>
      </x:c>
    </x:row>
    <x:row r="13" spans="2:16383" x14ac:dyDescent="0.35">
      <x:c r="B13" s="19" t="s">
        <x:v>313</x:v>
      </x:c>
      <x:c r="C13" s="22">
        <x:f>IF($C$4="London",Assumptions!C17,Assumptions!C23)</x:f>
        <x:v>31</x:v>
      </x:c>
      <x:c r="D13" s="22">
        <x:f>IF($C$4="London",Assumptions!D17,Assumptions!D23)</x:f>
        <x:v>28</x:v>
      </x:c>
      <x:c r="E13" s="22">
        <x:f>IF($C$4="London",Assumptions!E17,Assumptions!E23)</x:f>
        <x:v>31</x:v>
      </x:c>
      <x:c r="F13" s="22">
        <x:f>IF($C$4="London",Assumptions!F17,Assumptions!F23)</x:f>
        <x:v>30</x:v>
      </x:c>
      <x:c r="G13" s="22">
        <x:f>IF($C$4="London",Assumptions!G17,Assumptions!G23)</x:f>
        <x:v>31</x:v>
      </x:c>
      <x:c r="H13" s="22">
        <x:f>IF($C$4="London",Assumptions!H17,Assumptions!H23)</x:f>
        <x:v>30</x:v>
      </x:c>
      <x:c r="I13" s="22">
        <x:f>IF($C$4="London",Assumptions!I17,Assumptions!I23)</x:f>
        <x:v>31</x:v>
      </x:c>
      <x:c r="J13" s="22">
        <x:f>IF($C$4="London",Assumptions!J17,Assumptions!J23)</x:f>
        <x:v>31</x:v>
      </x:c>
      <x:c r="K13" s="22">
        <x:f>IF($C$4="London",Assumptions!K17,Assumptions!K23)</x:f>
        <x:v>30</x:v>
      </x:c>
      <x:c r="L13" s="22">
        <x:f>IF($C$4="London",Assumptions!L17,Assumptions!L23)</x:f>
        <x:v>31</x:v>
      </x:c>
      <x:c r="M13" s="22">
        <x:f>IF($C$4="London",Assumptions!M17,Assumptions!M23)</x:f>
        <x:v>30</x:v>
      </x:c>
      <x:c r="N13" s="22">
        <x:f>IF($C$4="London",Assumptions!N17,Assumptions!N23)</x:f>
        <x:v>31</x:v>
      </x:c>
    </x:row>
    <x:row r="14" spans="2:16383" x14ac:dyDescent="0.35">
      <x:c r="B14" s="19" t="s">
        <x:v>832</x:v>
      </x:c>
      <x:c r="C14" s="30">
        <x:f>VALUE(SUBSTITUTE(C12,"″",""))</x:f>
        <x:v>1.8</x:v>
      </x:c>
      <x:c r="D14" s="30">
        <x:f t="shared" ref="D14:N14" si="0">VALUE(SUBSTITUTE(D12,"″",""))</x:f>
        <x:v>1.4</x:v>
      </x:c>
      <x:c r="E14" s="30">
        <x:f t="shared" si="0"/>
        <x:v>1.2</x:v>
      </x:c>
      <x:c r="F14" s="30">
        <x:f t="shared" si="0"/>
        <x:v>1.2</x:v>
      </x:c>
      <x:c r="G14" s="30">
        <x:f t="shared" si="0"/>
        <x:v>1.5</x:v>
      </x:c>
      <x:c r="H14" s="30">
        <x:f t="shared" si="0"/>
        <x:v>1.6</x:v>
      </x:c>
      <x:c r="I14" s="30">
        <x:f t="shared" si="0"/>
        <x:v>1.4</x:v>
      </x:c>
      <x:c r="J14" s="30">
        <x:f t="shared" si="0"/>
        <x:v>1.5</x:v>
      </x:c>
      <x:c r="K14" s="30">
        <x:f t="shared" si="0"/>
        <x:v>1.6</x:v>
      </x:c>
      <x:c r="L14" s="30">
        <x:f t="shared" si="0"/>
        <x:v>2.2000000000000002</x:v>
      </x:c>
      <x:c r="M14" s="30">
        <x:f t="shared" si="0"/>
        <x:v>2.1</x:v>
      </x:c>
      <x:c r="N14" s="30">
        <x:f t="shared" si="0"/>
        <x:v>2</x:v>
      </x:c>
      <x:c r="O14" s="58">
        <x:f>SUM(C14:N14)</x:f>
        <x:v>19.500000000000004</x:v>
      </x:c>
    </x:row>
    <x:row r="15" spans="2:16383" x14ac:dyDescent="0.35">
      <x:c r="B15" s="19" t="s">
        <x:v>833</x:v>
      </x:c>
      <x:c r="C15" s="30">
        <x:f>VALUE(SUBSTITUTE(C11,"°F",""))</x:f>
        <x:v>47</x:v>
      </x:c>
      <x:c r="D15" s="30">
        <x:f t="shared" ref="D15:N15" si="1">VALUE(SUBSTITUTE(D11,"°F",""))</x:f>
        <x:v>48</x:v>
      </x:c>
      <x:c r="E15" s="30">
        <x:f t="shared" si="1"/>
        <x:v>52</x:v>
      </x:c>
      <x:c r="F15" s="30">
        <x:f t="shared" si="1"/>
        <x:v>58</x:v>
      </x:c>
      <x:c r="G15" s="30">
        <x:f t="shared" si="1"/>
        <x:v>63</x:v>
      </x:c>
      <x:c r="H15" s="30">
        <x:f t="shared" si="1"/>
        <x:v>69</x:v>
      </x:c>
      <x:c r="I15" s="30">
        <x:f t="shared" si="1"/>
        <x:v>73</x:v>
      </x:c>
      <x:c r="J15" s="30">
        <x:f t="shared" si="1"/>
        <x:v>72</x:v>
      </x:c>
      <x:c r="K15" s="30">
        <x:f t="shared" si="1"/>
        <x:v>67</x:v>
      </x:c>
      <x:c r="L15" s="30">
        <x:f t="shared" si="1"/>
        <x:v>60</x:v>
      </x:c>
      <x:c r="M15" s="30">
        <x:f t="shared" si="1"/>
        <x:v>53</x:v>
      </x:c>
      <x:c r="N15" s="30">
        <x:f t="shared" si="1"/>
        <x:v>49</x:v>
      </x:c>
      <x:c r="O15" s="8">
        <x:f>SUMPRODUCT(C15:N15,C13:N13)/SUM(C13:N13)</x:f>
        <x:v>59.315068493150683</x:v>
      </x:c>
    </x:row>
    <x:row r="16" spans="2:16383" x14ac:dyDescent="0.35">
      <x:c r="B16" s="19" t="s">
        <x:v>834</x:v>
      </x:c>
      <x:c r="C16" s="31">
        <x:f>C14/C13</x:f>
        <x:v>5.8064516129032261E-2</x:v>
      </x:c>
      <x:c r="D16" s="31">
        <x:f t="shared" ref="D16:N16" si="2">D14/D13</x:f>
        <x:v>4.9999999999999996E-2</x:v>
      </x:c>
      <x:c r="E16" s="31">
        <x:f t="shared" si="2"/>
        <x:v>3.870967741935484E-2</x:v>
      </x:c>
      <x:c r="F16" s="31">
        <x:f t="shared" si="2"/>
        <x:v>0.04</x:v>
      </x:c>
      <x:c r="G16" s="31">
        <x:f t="shared" si="2"/>
        <x:v>4.8387096774193547E-2</x:v>
      </x:c>
      <x:c r="H16" s="31">
        <x:f t="shared" si="2"/>
        <x:v>5.3333333333333337E-2</x:v>
      </x:c>
      <x:c r="I16" s="31">
        <x:f t="shared" si="2"/>
        <x:v>4.5161290322580643E-2</x:v>
      </x:c>
      <x:c r="J16" s="31">
        <x:f t="shared" si="2"/>
        <x:v>4.8387096774193547E-2</x:v>
      </x:c>
      <x:c r="K16" s="31">
        <x:f t="shared" si="2"/>
        <x:v>5.3333333333333337E-2</x:v>
      </x:c>
      <x:c r="L16" s="31">
        <x:f t="shared" si="2"/>
        <x:v>7.0967741935483872E-2</x:v>
      </x:c>
      <x:c r="M16" s="31">
        <x:f t="shared" si="2"/>
        <x:v>7.0000000000000007E-2</x:v>
      </x:c>
      <x:c r="N16" s="31">
        <x:f t="shared" si="2"/>
        <x:v>6.4516129032258063E-2</x:v>
      </x:c>
      <x:c r="S16" s="23">
        <x:v>44621</x:v>
      </x:c>
    </x:row>
    <x:row r="17" spans="2:31" x14ac:dyDescent="0.35">
      <x:c r="B17" s="19"/>
      <x:c r="C17" s="31"/>
      <x:c r="D17" s="31"/>
      <x:c r="E17" s="31"/>
      <x:c r="F17" s="31"/>
      <x:c r="G17" s="31"/>
      <x:c r="H17" s="31"/>
      <x:c r="I17" s="31"/>
      <x:c r="J17" s="31"/>
      <x:c r="K17" s="31"/>
      <x:c r="L17" s="31"/>
      <x:c r="M17" s="31"/>
      <x:c r="N17" s="31"/>
      <x:c r="S17" s="23"/>
    </x:row>
    <x:row r="18" spans="2:31" x14ac:dyDescent="0.35">
      <x:c r="B18" s="19"/>
      <x:c r="C18" s="30"/>
      <x:c r="D18" s="30"/>
      <x:c r="E18" s="30"/>
      <x:c r="F18" s="9" t="s">
        <x:v>373</x:v>
      </x:c>
      <x:c r="G18" s="30"/>
      <x:c r="H18" s="30"/>
      <x:c r="I18" s="30"/>
      <x:c r="J18" s="30"/>
      <x:c r="K18" s="30"/>
      <x:c r="L18" s="30"/>
      <x:c r="M18" s="30"/>
      <x:c r="N18" s="30"/>
      <x:c r="O18" s="23">
        <x:v>44621</x:v>
      </x:c>
      <x:c r="S18" s="23">
        <x:v>44696</x:v>
      </x:c>
      <x:c r="Z18" s="23">
        <x:v>44774</x:v>
      </x:c>
    </x:row>
    <x:row r="19" spans="2:31" x14ac:dyDescent="0.35">
      <x:c r="B19" s="11" t="s">
        <x:v>349</x:v>
      </x:c>
      <x:c r="C19" s="18" t="s">
        <x:v>350</x:v>
      </x:c>
      <x:c r="O19" s="58">
        <x:f>IF(COUNTIFS(_xlfn.ANCHORARRAY(F22),O18)=1,SUMIFS($O$22:$O$201,_xlfn.ANCHORARRAY($F$22),O18),"Change Input")</x:f>
        <x:v>10.916666666666666</x:v>
      </x:c>
      <x:c r="S19" s="58">
        <x:f>SUMIFS($S$22:$S$201,_xlfn.ANCHORARRAY($F$22),"&gt;="&amp;S16,_xlfn.ANCHORARRAY($F$22),"&lt;="&amp;S18)</x:f>
        <x:v>3.1258064516129038</x:v>
      </x:c>
      <x:c r="Z19" s="59" cm="1">
        <x:f t="array" ref="Z19">IF(COUNTIFS(_xlfn.ANCHORARRAY(F22),Z18)=1,_xlfn.XLOOKUP(Z18,_xlfn.ANCHORARRAY(F22),Z22:Z201),"Change input")</x:f>
        <x:v>0.98040000000000005</x:v>
      </x:c>
    </x:row>
    <x:row r="20" spans="2:31" x14ac:dyDescent="0.35">
      <x:c r="B20" s="19" t="s">
        <x:v>351</x:v>
      </x:c>
      <x:c r="C20" s="20">
        <x:f>IF($C$4="London",Assumptions!C26,Assumptions!C27)</x:f>
        <x:v>0.03</x:v>
      </x:c>
    </x:row>
    <x:row r="21" spans="2:31" x14ac:dyDescent="0.35">
      <x:c r="E21" s="19"/>
      <x:c r="F21" s="28" t="s">
        <x:v>0</x:v>
      </x:c>
      <x:c r="G21" s="28" t="s">
        <x:v>299</x:v>
      </x:c>
      <x:c r="H21" s="28" t="s">
        <x:v>355</x:v>
      </x:c>
      <x:c r="I21" s="28" t="s">
        <x:v>356</x:v>
      </x:c>
      <x:c r="J21" s="28" t="s">
        <x:v>368</x:v>
      </x:c>
      <x:c r="K21" s="28" t="s">
        <x:v>369</x:v>
      </x:c>
      <x:c r="L21" s="28" t="s">
        <x:v>370</x:v>
      </x:c>
      <x:c r="M21" s="28" t="s">
        <x:v>371</x:v>
      </x:c>
      <x:c r="N21" s="28" t="s">
        <x:v>372</x:v>
      </x:c>
      <x:c r="O21" s="28" t="s">
        <x:v>296</x:v>
      </x:c>
      <x:c r="P21" s="28" t="s">
        <x:v>298</x:v>
      </x:c>
      <x:c r="Q21" s="28" t="s">
        <x:v>297</x:v>
      </x:c>
      <x:c r="R21" s="28" t="s">
        <x:v>313</x:v>
      </x:c>
      <x:c r="S21" s="28" t="s">
        <x:v>314</x:v>
      </x:c>
      <x:c r="T21" s="28" t="s">
        <x:v>315</x:v>
      </x:c>
      <x:c r="U21" s="28" t="s">
        <x:v>317</x:v>
      </x:c>
      <x:c r="V21" s="28" t="s">
        <x:v>3</x:v>
      </x:c>
      <x:c r="W21" s="28" t="s">
        <x:v>316</x:v>
      </x:c>
      <x:c r="X21" s="28" t="s">
        <x:v>2</x:v>
      </x:c>
      <x:c r="Y21" s="28" t="s">
        <x:v>838</x:v>
      </x:c>
      <x:c r="Z21" s="28" t="s">
        <x:v>839</x:v>
      </x:c>
      <x:c r="AA21" s="28" t="s">
        <x:v>320</x:v>
      </x:c>
      <x:c r="AB21" s="28" t="s">
        <x:v>323</x:v>
      </x:c>
      <x:c r="AC21" s="28" t="s">
        <x:v>322</x:v>
      </x:c>
      <x:c r="AD21" s="28" t="s">
        <x:v>319</x:v>
      </x:c>
      <x:c r="AE21" s="28" t="s">
        <x:v>321</x:v>
      </x:c>
    </x:row>
    <x:row r="22" spans="2:31" x14ac:dyDescent="0.35">
      <x:c r="B22" s="11" t="s">
        <x:v>354</x:v>
      </x:c>
      <x:c r="C22" s="18" t="s">
        <x:v>355</x:v>
      </x:c>
      <x:c r="D22" s="18" t="s">
        <x:v>356</x:v>
      </x:c>
      <x:c r="F22" s="29" cm="1">
        <x:f t="array" ref="F22:F201">_xlfn.SEQUENCE(Assumptions!D7,1,C2)</x:f>
        <x:v>44621</x:v>
      </x:c>
      <x:c r="G22" s="30">
        <x:f t="shared" ref="G22:G53" si="3">MONTH(F22)</x:f>
        <x:v>3</x:v>
      </x:c>
      <x:c r="H22" s="31" t="str" cm="1">
        <x:f t="array" ref="H22:H201">_xlfn.XLOOKUP(_xlfn.ANCHORARRAY($F22),$B$23:$B$387,$C$23:$C$387)</x:f>
        <x:v>0646</x:v>
      </x:c>
      <x:c r="I22" s="31" t="str" cm="1">
        <x:f t="array" ref="I22:I201">_xlfn.XLOOKUP(_xlfn.ANCHORARRAY($F22),$B$23:$B$387,$D$23:$D$387)</x:f>
        <x:v>1741</x:v>
      </x:c>
      <x:c r="J22" s="30">
        <x:f t="shared" ref="J22:J53" si="4">VALUE(LEFT(H22,2))</x:f>
        <x:v>6</x:v>
      </x:c>
      <x:c r="K22" s="30">
        <x:f t="shared" ref="K22:K53" si="5">VALUE(RIGHT(H22,2))</x:f>
        <x:v>46</x:v>
      </x:c>
      <x:c r="L22" s="30">
        <x:f t="shared" ref="L22:L53" si="6">VALUE(LEFT(I22,2))</x:f>
        <x:v>17</x:v>
      </x:c>
      <x:c r="M22" s="30">
        <x:f t="shared" ref="M22:M53" si="7">VALUE(RIGHT(I22,2))</x:f>
        <x:v>41</x:v>
      </x:c>
      <x:c r="N22" s="30">
        <x:f>IF(L22&lt;J22,L22+24,L22)</x:f>
        <x:v>17</x:v>
      </x:c>
      <x:c r="O22" s="30">
        <x:f t="shared" ref="O22:O53" si="8">N22-J22+(M22-K22)/60</x:f>
        <x:v>10.916666666666666</x:v>
      </x:c>
      <x:c r="P22" s="30" t="str" cm="1">
        <x:f t="array" ref="P22">INDEX($C$12:$N$12,G22)</x:f>
        <x:v>1.2″</x:v>
      </x:c>
      <x:c r="Q22" s="30" t="str" cm="1">
        <x:f t="array" ref="Q22">INDEX($C$11:$N$11,G22)</x:f>
        <x:v>52°F</x:v>
      </x:c>
      <x:c r="R22" s="30" cm="1">
        <x:f t="array" ref="R22">INDEX($C$13:$N$13,G22)</x:f>
        <x:v>31</x:v>
      </x:c>
      <x:c r="S22" s="30">
        <x:f>VALUE(SUBSTITUTE(P22,"″",""))/R22</x:f>
        <x:v>3.870967741935484E-2</x:v>
      </x:c>
      <x:c r="T22" s="30">
        <x:f>VALUE(_xlfn.TEXTBEFORE(Q22,"°"))</x:f>
        <x:v>52</x:v>
      </x:c>
      <x:c r="U22" s="32">
        <x:f>MAX(MIN(Assumptions!$D$8+S22-$C$20,1),0)</x:f>
        <x:v>0.5087096774193548</x:v>
      </x:c>
      <x:c r="V22" s="31">
        <x:f>$G$8</x:f>
        <x:v>0.1</x:v>
      </x:c>
      <x:c r="W22" s="31">
        <x:f>$F$8</x:f>
        <x:v>65</x:v>
      </x:c>
      <x:c r="X22" s="32">
        <x:f>$C$8</x:f>
        <x:v>0.25</x:v>
      </x:c>
      <x:c r="Y22" s="30">
        <x:f>IF(U22&gt;X22,1,IF(U22&lt;X22/2,0,(U22/X22)^2))</x:f>
        <x:v>1</x:v>
      </x:c>
      <x:c r="Z22" s="33">
        <x:f>1-((T22-W22)/50)^2</x:f>
        <x:v>0.93240000000000001</x:v>
      </x:c>
      <x:c r="AA22" s="31">
        <x:f>$E$8</x:f>
        <x:v>0</x:v>
      </x:c>
      <x:c r="AB22" s="32">
        <x:f>AA22/$D$8</x:f>
        <x:v>0</x:v>
      </x:c>
      <x:c r="AC22" s="31">
        <x:f>_xlfn.XLOOKUP(AB22,$I$4:$I$8,$K$4:$K$8,,1)</x:f>
        <x:v>0.5</x:v>
      </x:c>
      <x:c r="AD22" s="30">
        <x:f>V22*O22*Y22*Z22*AC22</x:f>
        <x:v>0.50893499999999992</x:v>
      </x:c>
      <x:c r="AE22" s="31">
        <x:f t="shared" ref="AE22:AE53" si="9">AA22+AD22</x:f>
        <x:v>0.50893499999999992</x:v>
      </x:c>
    </x:row>
    <x:row r="23" spans="2:31" x14ac:dyDescent="0.35">
      <x:c r="B23" s="27">
        <x:v>44562</x:v>
      </x:c>
      <x:c r="C23" s="22" t="str">
        <x:f>IF($C$4="London",Assumptions!C32,Assumptions!E32)</x:f>
        <x:v>0806</x:v>
      </x:c>
      <x:c r="D23" s="22" t="str">
        <x:f>IF($C$4="London",Assumptions!D32,Assumptions!F32)</x:f>
        <x:v>1602</x:v>
      </x:c>
      <x:c r="F23" s="29">
        <x:v>44622</x:v>
      </x:c>
      <x:c r="G23" s="30">
        <x:f t="shared" si="3"/>
        <x:v>3</x:v>
      </x:c>
      <x:c r="H23" s="31" t="str">
        <x:v>0644</x:v>
      </x:c>
      <x:c r="I23" s="31" t="str">
        <x:v>1742</x:v>
      </x:c>
      <x:c r="J23" s="30">
        <x:f t="shared" si="4"/>
        <x:v>6</x:v>
      </x:c>
      <x:c r="K23" s="30">
        <x:f t="shared" si="5"/>
        <x:v>44</x:v>
      </x:c>
      <x:c r="L23" s="30">
        <x:f t="shared" si="6"/>
        <x:v>17</x:v>
      </x:c>
      <x:c r="M23" s="30">
        <x:f t="shared" si="7"/>
        <x:v>42</x:v>
      </x:c>
      <x:c r="N23" s="30">
        <x:f t="shared" ref="N23:N86" si="10">IF(L23&lt;J23,L23+24,L23)</x:f>
        <x:v>17</x:v>
      </x:c>
      <x:c r="O23" s="30">
        <x:f t="shared" si="8"/>
        <x:v>10.966666666666667</x:v>
      </x:c>
      <x:c r="P23" s="30" t="str" cm="1">
        <x:f t="array" ref="P23">INDEX($C$12:$N$12,G23)</x:f>
        <x:v>1.2″</x:v>
      </x:c>
      <x:c r="Q23" s="30" t="str" cm="1">
        <x:f t="array" ref="Q23">INDEX($C$11:$N$11,G23)</x:f>
        <x:v>52°F</x:v>
      </x:c>
      <x:c r="R23" s="30" cm="1">
        <x:f t="array" ref="R23">INDEX($C$13:$N$13,G23)</x:f>
        <x:v>31</x:v>
      </x:c>
      <x:c r="S23" s="30">
        <x:f t="shared" ref="S23:S86" si="11">VALUE(SUBSTITUTE(P23,"″",""))/R23</x:f>
        <x:v>3.870967741935484E-2</x:v>
      </x:c>
      <x:c r="T23" s="30">
        <x:f t="shared" ref="T23:T86" si="12">VALUE(_xlfn.TEXTBEFORE(Q23,"°"))</x:f>
        <x:v>52</x:v>
      </x:c>
      <x:c r="U23" s="32">
        <x:f>MAX(MIN(U22+S23-$C$20,1),0)</x:f>
        <x:v>0.5174193548387096</x:v>
      </x:c>
      <x:c r="V23" s="31">
        <x:f t="shared" ref="V23:V86" si="13">$G$8</x:f>
        <x:v>0.1</x:v>
      </x:c>
      <x:c r="W23" s="31">
        <x:f t="shared" ref="W23:W86" si="14">$F$8</x:f>
        <x:v>65</x:v>
      </x:c>
      <x:c r="X23" s="32">
        <x:f t="shared" ref="X23:X86" si="15">$C$8</x:f>
        <x:v>0.25</x:v>
      </x:c>
      <x:c r="Y23" s="30">
        <x:f t="shared" ref="Y23:Y86" si="16">IF(U23&gt;X23,1,IF(U23&lt;X23/2,0,(U23/X23)^2))</x:f>
        <x:v>1</x:v>
      </x:c>
      <x:c r="Z23" s="33">
        <x:f t="shared" ref="Z23:Z86" si="17">1-((T23-W23)/50)^2</x:f>
        <x:v>0.93240000000000001</x:v>
      </x:c>
      <x:c r="AA23" s="31">
        <x:f t="shared" ref="AA23:AA54" si="18">AE22</x:f>
        <x:v>0.50893499999999992</x:v>
      </x:c>
      <x:c r="AB23" s="32">
        <x:f t="shared" ref="AB23:AB86" si="19">AA23/$D$8</x:f>
        <x:v>2.1205624999999995E-2</x:v>
      </x:c>
      <x:c r="AC23" s="31">
        <x:f t="shared" ref="AC23:AC86" si="20">_xlfn.XLOOKUP(AB23,$I$4:$I$8,$K$4:$K$8,,1)</x:f>
        <x:v>0.5</x:v>
      </x:c>
      <x:c r="AD23" s="30">
        <x:f t="shared" ref="AD23:AD86" si="21">V23*O23*Y23*Z23*AC23</x:f>
        <x:v>0.511266</x:v>
      </x:c>
      <x:c r="AE23" s="31">
        <x:f t="shared" si="9"/>
        <x:v>1.0202009999999999</x:v>
      </x:c>
    </x:row>
    <x:row r="24" spans="2:31" x14ac:dyDescent="0.35">
      <x:c r="B24" s="27">
        <x:f>B23+1</x:f>
        <x:v>44563</x:v>
      </x:c>
      <x:c r="C24" s="22" t="str">
        <x:f>IF($C$4="London",Assumptions!C33,Assumptions!E33)</x:f>
        <x:v>0806</x:v>
      </x:c>
      <x:c r="D24" s="22" t="str">
        <x:f>IF($C$4="London",Assumptions!D33,Assumptions!F33)</x:f>
        <x:v>1603</x:v>
      </x:c>
      <x:c r="F24" s="29">
        <x:v>44623</x:v>
      </x:c>
      <x:c r="G24" s="30">
        <x:f t="shared" si="3"/>
        <x:v>3</x:v>
      </x:c>
      <x:c r="H24" s="31" t="str">
        <x:v>0642</x:v>
      </x:c>
      <x:c r="I24" s="31" t="str">
        <x:v>1744</x:v>
      </x:c>
      <x:c r="J24" s="30">
        <x:f t="shared" si="4"/>
        <x:v>6</x:v>
      </x:c>
      <x:c r="K24" s="30">
        <x:f t="shared" si="5"/>
        <x:v>42</x:v>
      </x:c>
      <x:c r="L24" s="30">
        <x:f t="shared" si="6"/>
        <x:v>17</x:v>
      </x:c>
      <x:c r="M24" s="30">
        <x:f t="shared" si="7"/>
        <x:v>44</x:v>
      </x:c>
      <x:c r="N24" s="30">
        <x:f t="shared" si="10"/>
        <x:v>17</x:v>
      </x:c>
      <x:c r="O24" s="30">
        <x:f t="shared" si="8"/>
        <x:v>11.033333333333333</x:v>
      </x:c>
      <x:c r="P24" s="30" t="str" cm="1">
        <x:f t="array" ref="P24">INDEX($C$12:$N$12,G24)</x:f>
        <x:v>1.2″</x:v>
      </x:c>
      <x:c r="Q24" s="30" t="str" cm="1">
        <x:f t="array" ref="Q24">INDEX($C$11:$N$11,G24)</x:f>
        <x:v>52°F</x:v>
      </x:c>
      <x:c r="R24" s="30" cm="1">
        <x:f t="array" ref="R24">INDEX($C$13:$N$13,G24)</x:f>
        <x:v>31</x:v>
      </x:c>
      <x:c r="S24" s="30">
        <x:f t="shared" si="11"/>
        <x:v>3.870967741935484E-2</x:v>
      </x:c>
      <x:c r="T24" s="30">
        <x:f t="shared" si="12"/>
        <x:v>52</x:v>
      </x:c>
      <x:c r="U24" s="32">
        <x:f t="shared" ref="U24:U87" si="22">MAX(MIN(U23+S24-$C$20,1),0)</x:f>
        <x:v>0.5261290322580644</x:v>
      </x:c>
      <x:c r="V24" s="31">
        <x:f t="shared" si="13"/>
        <x:v>0.1</x:v>
      </x:c>
      <x:c r="W24" s="31">
        <x:f t="shared" si="14"/>
        <x:v>65</x:v>
      </x:c>
      <x:c r="X24" s="32">
        <x:f t="shared" si="15"/>
        <x:v>0.25</x:v>
      </x:c>
      <x:c r="Y24" s="30">
        <x:f t="shared" si="16"/>
        <x:v>1</x:v>
      </x:c>
      <x:c r="Z24" s="33">
        <x:f t="shared" si="17"/>
        <x:v>0.93240000000000001</x:v>
      </x:c>
      <x:c r="AA24" s="31">
        <x:f t="shared" si="18"/>
        <x:v>1.0202009999999999</x:v>
      </x:c>
      <x:c r="AB24" s="32">
        <x:f t="shared" si="19"/>
        <x:v>4.2508374999999994E-2</x:v>
      </x:c>
      <x:c r="AC24" s="31">
        <x:f t="shared" si="20"/>
        <x:v>0.5</x:v>
      </x:c>
      <x:c r="AD24" s="30">
        <x:f t="shared" si="21"/>
        <x:v>0.514374</x:v>
      </x:c>
      <x:c r="AE24" s="31">
        <x:f t="shared" si="9"/>
        <x:v>1.5345749999999998</x:v>
      </x:c>
    </x:row>
    <x:row r="25" spans="2:31" x14ac:dyDescent="0.35">
      <x:c r="B25" s="27">
        <x:f t="shared" ref="B25:B88" si="23">B24+1</x:f>
        <x:v>44564</x:v>
      </x:c>
      <x:c r="C25" s="22" t="str">
        <x:f>IF($C$4="London",Assumptions!C34,Assumptions!E34)</x:f>
        <x:v>0806</x:v>
      </x:c>
      <x:c r="D25" s="22" t="str">
        <x:f>IF($C$4="London",Assumptions!D34,Assumptions!F34)</x:f>
        <x:v>1604</x:v>
      </x:c>
      <x:c r="F25" s="29">
        <x:v>44624</x:v>
      </x:c>
      <x:c r="G25" s="30">
        <x:f t="shared" si="3"/>
        <x:v>3</x:v>
      </x:c>
      <x:c r="H25" s="31" t="str">
        <x:v>0639</x:v>
      </x:c>
      <x:c r="I25" s="31" t="str">
        <x:v>1746</x:v>
      </x:c>
      <x:c r="J25" s="30">
        <x:f t="shared" si="4"/>
        <x:v>6</x:v>
      </x:c>
      <x:c r="K25" s="30">
        <x:f t="shared" si="5"/>
        <x:v>39</x:v>
      </x:c>
      <x:c r="L25" s="30">
        <x:f t="shared" si="6"/>
        <x:v>17</x:v>
      </x:c>
      <x:c r="M25" s="30">
        <x:f t="shared" si="7"/>
        <x:v>46</x:v>
      </x:c>
      <x:c r="N25" s="30">
        <x:f t="shared" si="10"/>
        <x:v>17</x:v>
      </x:c>
      <x:c r="O25" s="30">
        <x:f t="shared" si="8"/>
        <x:v>11.116666666666667</x:v>
      </x:c>
      <x:c r="P25" s="30" t="str" cm="1">
        <x:f t="array" ref="P25">INDEX($C$12:$N$12,G25)</x:f>
        <x:v>1.2″</x:v>
      </x:c>
      <x:c r="Q25" s="30" t="str" cm="1">
        <x:f t="array" ref="Q25">INDEX($C$11:$N$11,G25)</x:f>
        <x:v>52°F</x:v>
      </x:c>
      <x:c r="R25" s="30" cm="1">
        <x:f t="array" ref="R25">INDEX($C$13:$N$13,G25)</x:f>
        <x:v>31</x:v>
      </x:c>
      <x:c r="S25" s="30">
        <x:f t="shared" si="11"/>
        <x:v>3.870967741935484E-2</x:v>
      </x:c>
      <x:c r="T25" s="30">
        <x:f t="shared" si="12"/>
        <x:v>52</x:v>
      </x:c>
      <x:c r="U25" s="32">
        <x:f t="shared" si="22"/>
        <x:v>0.5348387096774192</x:v>
      </x:c>
      <x:c r="V25" s="31">
        <x:f t="shared" si="13"/>
        <x:v>0.1</x:v>
      </x:c>
      <x:c r="W25" s="31">
        <x:f t="shared" si="14"/>
        <x:v>65</x:v>
      </x:c>
      <x:c r="X25" s="32">
        <x:f t="shared" si="15"/>
        <x:v>0.25</x:v>
      </x:c>
      <x:c r="Y25" s="30">
        <x:f t="shared" si="16"/>
        <x:v>1</x:v>
      </x:c>
      <x:c r="Z25" s="33">
        <x:f t="shared" si="17"/>
        <x:v>0.93240000000000001</x:v>
      </x:c>
      <x:c r="AA25" s="31">
        <x:f t="shared" si="18"/>
        <x:v>1.5345749999999998</x:v>
      </x:c>
      <x:c r="AB25" s="32">
        <x:f t="shared" si="19"/>
        <x:v>6.3940624999999987E-2</x:v>
      </x:c>
      <x:c r="AC25" s="31">
        <x:f t="shared" si="20"/>
        <x:v>0.5</x:v>
      </x:c>
      <x:c r="AD25" s="30">
        <x:f t="shared" si="21"/>
        <x:v>0.51825900000000003</x:v>
      </x:c>
      <x:c r="AE25" s="31">
        <x:f t="shared" si="9"/>
        <x:v>2.0528339999999998</x:v>
      </x:c>
    </x:row>
    <x:row r="26" spans="2:31" x14ac:dyDescent="0.35">
      <x:c r="B26" s="27">
        <x:f t="shared" si="23"/>
        <x:v>44565</x:v>
      </x:c>
      <x:c r="C26" s="22" t="str">
        <x:f>IF($C$4="London",Assumptions!C35,Assumptions!E35)</x:f>
        <x:v>0806</x:v>
      </x:c>
      <x:c r="D26" s="22" t="str">
        <x:f>IF($C$4="London",Assumptions!D35,Assumptions!F35)</x:f>
        <x:v>1606</x:v>
      </x:c>
      <x:c r="F26" s="29">
        <x:v>44625</x:v>
      </x:c>
      <x:c r="G26" s="30">
        <x:f t="shared" si="3"/>
        <x:v>3</x:v>
      </x:c>
      <x:c r="H26" s="31" t="str">
        <x:v>0637</x:v>
      </x:c>
      <x:c r="I26" s="31" t="str">
        <x:v>1748</x:v>
      </x:c>
      <x:c r="J26" s="30">
        <x:f t="shared" si="4"/>
        <x:v>6</x:v>
      </x:c>
      <x:c r="K26" s="30">
        <x:f t="shared" si="5"/>
        <x:v>37</x:v>
      </x:c>
      <x:c r="L26" s="30">
        <x:f t="shared" si="6"/>
        <x:v>17</x:v>
      </x:c>
      <x:c r="M26" s="30">
        <x:f t="shared" si="7"/>
        <x:v>48</x:v>
      </x:c>
      <x:c r="N26" s="30">
        <x:f t="shared" si="10"/>
        <x:v>17</x:v>
      </x:c>
      <x:c r="O26" s="30">
        <x:f t="shared" si="8"/>
        <x:v>11.183333333333334</x:v>
      </x:c>
      <x:c r="P26" s="30" t="str" cm="1">
        <x:f t="array" ref="P26">INDEX($C$12:$N$12,G26)</x:f>
        <x:v>1.2″</x:v>
      </x:c>
      <x:c r="Q26" s="30" t="str" cm="1">
        <x:f t="array" ref="Q26">INDEX($C$11:$N$11,G26)</x:f>
        <x:v>52°F</x:v>
      </x:c>
      <x:c r="R26" s="30" cm="1">
        <x:f t="array" ref="R26">INDEX($C$13:$N$13,G26)</x:f>
        <x:v>31</x:v>
      </x:c>
      <x:c r="S26" s="30">
        <x:f t="shared" si="11"/>
        <x:v>3.870967741935484E-2</x:v>
      </x:c>
      <x:c r="T26" s="30">
        <x:f t="shared" si="12"/>
        <x:v>52</x:v>
      </x:c>
      <x:c r="U26" s="32">
        <x:f t="shared" si="22"/>
        <x:v>0.543548387096774</x:v>
      </x:c>
      <x:c r="V26" s="31">
        <x:f t="shared" si="13"/>
        <x:v>0.1</x:v>
      </x:c>
      <x:c r="W26" s="31">
        <x:f t="shared" si="14"/>
        <x:v>65</x:v>
      </x:c>
      <x:c r="X26" s="32">
        <x:f t="shared" si="15"/>
        <x:v>0.25</x:v>
      </x:c>
      <x:c r="Y26" s="30">
        <x:f t="shared" si="16"/>
        <x:v>1</x:v>
      </x:c>
      <x:c r="Z26" s="33">
        <x:f t="shared" si="17"/>
        <x:v>0.93240000000000001</x:v>
      </x:c>
      <x:c r="AA26" s="31">
        <x:f t="shared" si="18"/>
        <x:v>2.0528339999999998</x:v>
      </x:c>
      <x:c r="AB26" s="32">
        <x:f t="shared" si="19"/>
        <x:v>8.5534749999999993E-2</x:v>
      </x:c>
      <x:c r="AC26" s="31">
        <x:f t="shared" si="20"/>
        <x:v>0.5</x:v>
      </x:c>
      <x:c r="AD26" s="30">
        <x:f t="shared" si="21"/>
        <x:v>0.52136700000000002</x:v>
      </x:c>
      <x:c r="AE26" s="31">
        <x:f t="shared" si="9"/>
        <x:v>2.574201</x:v>
      </x:c>
    </x:row>
    <x:row r="27" spans="2:31" x14ac:dyDescent="0.35">
      <x:c r="B27" s="27">
        <x:f t="shared" si="23"/>
        <x:v>44566</x:v>
      </x:c>
      <x:c r="C27" s="22" t="str">
        <x:f>IF($C$4="London",Assumptions!C36,Assumptions!E36)</x:f>
        <x:v>0805</x:v>
      </x:c>
      <x:c r="D27" s="22" t="str">
        <x:f>IF($C$4="London",Assumptions!D36,Assumptions!F36)</x:f>
        <x:v>1607</x:v>
      </x:c>
      <x:c r="F27" s="29">
        <x:v>44626</x:v>
      </x:c>
      <x:c r="G27" s="30">
        <x:f t="shared" si="3"/>
        <x:v>3</x:v>
      </x:c>
      <x:c r="H27" s="31" t="str">
        <x:v>0635</x:v>
      </x:c>
      <x:c r="I27" s="31" t="str">
        <x:v>1749</x:v>
      </x:c>
      <x:c r="J27" s="30">
        <x:f t="shared" si="4"/>
        <x:v>6</x:v>
      </x:c>
      <x:c r="K27" s="30">
        <x:f t="shared" si="5"/>
        <x:v>35</x:v>
      </x:c>
      <x:c r="L27" s="30">
        <x:f t="shared" si="6"/>
        <x:v>17</x:v>
      </x:c>
      <x:c r="M27" s="30">
        <x:f t="shared" si="7"/>
        <x:v>49</x:v>
      </x:c>
      <x:c r="N27" s="30">
        <x:f t="shared" si="10"/>
        <x:v>17</x:v>
      </x:c>
      <x:c r="O27" s="30">
        <x:f t="shared" si="8"/>
        <x:v>11.233333333333333</x:v>
      </x:c>
      <x:c r="P27" s="30" t="str" cm="1">
        <x:f t="array" ref="P27">INDEX($C$12:$N$12,G27)</x:f>
        <x:v>1.2″</x:v>
      </x:c>
      <x:c r="Q27" s="30" t="str" cm="1">
        <x:f t="array" ref="Q27">INDEX($C$11:$N$11,G27)</x:f>
        <x:v>52°F</x:v>
      </x:c>
      <x:c r="R27" s="30" cm="1">
        <x:f t="array" ref="R27">INDEX($C$13:$N$13,G27)</x:f>
        <x:v>31</x:v>
      </x:c>
      <x:c r="S27" s="30">
        <x:f t="shared" si="11"/>
        <x:v>3.870967741935484E-2</x:v>
      </x:c>
      <x:c r="T27" s="30">
        <x:f t="shared" si="12"/>
        <x:v>52</x:v>
      </x:c>
      <x:c r="U27" s="32">
        <x:f t="shared" si="22"/>
        <x:v>0.5522580645161288</x:v>
      </x:c>
      <x:c r="V27" s="31">
        <x:f t="shared" si="13"/>
        <x:v>0.1</x:v>
      </x:c>
      <x:c r="W27" s="31">
        <x:f t="shared" si="14"/>
        <x:v>65</x:v>
      </x:c>
      <x:c r="X27" s="32">
        <x:f t="shared" si="15"/>
        <x:v>0.25</x:v>
      </x:c>
      <x:c r="Y27" s="30">
        <x:f t="shared" si="16"/>
        <x:v>1</x:v>
      </x:c>
      <x:c r="Z27" s="33">
        <x:f t="shared" si="17"/>
        <x:v>0.93240000000000001</x:v>
      </x:c>
      <x:c r="AA27" s="31">
        <x:f t="shared" si="18"/>
        <x:v>2.574201</x:v>
      </x:c>
      <x:c r="AB27" s="32">
        <x:f t="shared" si="19"/>
        <x:v>0.107258375</x:v>
      </x:c>
      <x:c r="AC27" s="31">
        <x:f t="shared" si="20"/>
        <x:v>0.5</x:v>
      </x:c>
      <x:c r="AD27" s="30">
        <x:f t="shared" si="21"/>
        <x:v>0.523698</x:v>
      </x:c>
      <x:c r="AE27" s="31">
        <x:f t="shared" si="9"/>
        <x:v>3.097899</x:v>
      </x:c>
    </x:row>
    <x:row r="28" spans="2:31" x14ac:dyDescent="0.35">
      <x:c r="B28" s="27">
        <x:f t="shared" si="23"/>
        <x:v>44567</x:v>
      </x:c>
      <x:c r="C28" s="22" t="str">
        <x:f>IF($C$4="London",Assumptions!C37,Assumptions!E37)</x:f>
        <x:v>0805</x:v>
      </x:c>
      <x:c r="D28" s="22" t="str">
        <x:f>IF($C$4="London",Assumptions!D37,Assumptions!F37)</x:f>
        <x:v>1608</x:v>
      </x:c>
      <x:c r="F28" s="29">
        <x:v>44627</x:v>
      </x:c>
      <x:c r="G28" s="30">
        <x:f t="shared" si="3"/>
        <x:v>3</x:v>
      </x:c>
      <x:c r="H28" s="31" t="str">
        <x:v>0633</x:v>
      </x:c>
      <x:c r="I28" s="31" t="str">
        <x:v>1751</x:v>
      </x:c>
      <x:c r="J28" s="30">
        <x:f t="shared" si="4"/>
        <x:v>6</x:v>
      </x:c>
      <x:c r="K28" s="30">
        <x:f t="shared" si="5"/>
        <x:v>33</x:v>
      </x:c>
      <x:c r="L28" s="30">
        <x:f t="shared" si="6"/>
        <x:v>17</x:v>
      </x:c>
      <x:c r="M28" s="30">
        <x:f t="shared" si="7"/>
        <x:v>51</x:v>
      </x:c>
      <x:c r="N28" s="30">
        <x:f t="shared" si="10"/>
        <x:v>17</x:v>
      </x:c>
      <x:c r="O28" s="30">
        <x:f t="shared" si="8"/>
        <x:v>11.3</x:v>
      </x:c>
      <x:c r="P28" s="30" t="str" cm="1">
        <x:f t="array" ref="P28">INDEX($C$12:$N$12,G28)</x:f>
        <x:v>1.2″</x:v>
      </x:c>
      <x:c r="Q28" s="30" t="str" cm="1">
        <x:f t="array" ref="Q28">INDEX($C$11:$N$11,G28)</x:f>
        <x:v>52°F</x:v>
      </x:c>
      <x:c r="R28" s="30" cm="1">
        <x:f t="array" ref="R28">INDEX($C$13:$N$13,G28)</x:f>
        <x:v>31</x:v>
      </x:c>
      <x:c r="S28" s="30">
        <x:f t="shared" si="11"/>
        <x:v>3.870967741935484E-2</x:v>
      </x:c>
      <x:c r="T28" s="30">
        <x:f t="shared" si="12"/>
        <x:v>52</x:v>
      </x:c>
      <x:c r="U28" s="32">
        <x:f t="shared" si="22"/>
        <x:v>0.5609677419354836</x:v>
      </x:c>
      <x:c r="V28" s="31">
        <x:f t="shared" si="13"/>
        <x:v>0.1</x:v>
      </x:c>
      <x:c r="W28" s="31">
        <x:f t="shared" si="14"/>
        <x:v>65</x:v>
      </x:c>
      <x:c r="X28" s="32">
        <x:f t="shared" si="15"/>
        <x:v>0.25</x:v>
      </x:c>
      <x:c r="Y28" s="30">
        <x:f t="shared" si="16"/>
        <x:v>1</x:v>
      </x:c>
      <x:c r="Z28" s="33">
        <x:f t="shared" si="17"/>
        <x:v>0.93240000000000001</x:v>
      </x:c>
      <x:c r="AA28" s="31">
        <x:f t="shared" si="18"/>
        <x:v>3.097899</x:v>
      </x:c>
      <x:c r="AB28" s="32">
        <x:f t="shared" si="19"/>
        <x:v>0.12907912499999999</x:v>
      </x:c>
      <x:c r="AC28" s="31">
        <x:f t="shared" si="20"/>
        <x:v>0.5</x:v>
      </x:c>
      <x:c r="AD28" s="30">
        <x:f t="shared" si="21"/>
        <x:v>0.52680600000000011</x:v>
      </x:c>
      <x:c r="AE28" s="31">
        <x:f t="shared" si="9"/>
        <x:v>3.6247050000000001</x:v>
      </x:c>
    </x:row>
    <x:row r="29" spans="2:31" x14ac:dyDescent="0.35">
      <x:c r="B29" s="27">
        <x:f t="shared" si="23"/>
        <x:v>44568</x:v>
      </x:c>
      <x:c r="C29" s="22" t="str">
        <x:f>IF($C$4="London",Assumptions!C38,Assumptions!E38)</x:f>
        <x:v>0805</x:v>
      </x:c>
      <x:c r="D29" s="22" t="str">
        <x:f>IF($C$4="London",Assumptions!D38,Assumptions!F38)</x:f>
        <x:v>1609</x:v>
      </x:c>
      <x:c r="F29" s="29">
        <x:v>44628</x:v>
      </x:c>
      <x:c r="G29" s="30">
        <x:f t="shared" si="3"/>
        <x:v>3</x:v>
      </x:c>
      <x:c r="H29" s="31" t="str">
        <x:v>0631</x:v>
      </x:c>
      <x:c r="I29" s="31" t="str">
        <x:v>1753</x:v>
      </x:c>
      <x:c r="J29" s="30">
        <x:f t="shared" si="4"/>
        <x:v>6</x:v>
      </x:c>
      <x:c r="K29" s="30">
        <x:f t="shared" si="5"/>
        <x:v>31</x:v>
      </x:c>
      <x:c r="L29" s="30">
        <x:f t="shared" si="6"/>
        <x:v>17</x:v>
      </x:c>
      <x:c r="M29" s="30">
        <x:f t="shared" si="7"/>
        <x:v>53</x:v>
      </x:c>
      <x:c r="N29" s="30">
        <x:f t="shared" si="10"/>
        <x:v>17</x:v>
      </x:c>
      <x:c r="O29" s="30">
        <x:f t="shared" si="8"/>
        <x:v>11.366666666666667</x:v>
      </x:c>
      <x:c r="P29" s="30" t="str" cm="1">
        <x:f t="array" ref="P29">INDEX($C$12:$N$12,G29)</x:f>
        <x:v>1.2″</x:v>
      </x:c>
      <x:c r="Q29" s="30" t="str" cm="1">
        <x:f t="array" ref="Q29">INDEX($C$11:$N$11,G29)</x:f>
        <x:v>52°F</x:v>
      </x:c>
      <x:c r="R29" s="30" cm="1">
        <x:f t="array" ref="R29">INDEX($C$13:$N$13,G29)</x:f>
        <x:v>31</x:v>
      </x:c>
      <x:c r="S29" s="30">
        <x:f t="shared" si="11"/>
        <x:v>3.870967741935484E-2</x:v>
      </x:c>
      <x:c r="T29" s="30">
        <x:f t="shared" si="12"/>
        <x:v>52</x:v>
      </x:c>
      <x:c r="U29" s="32">
        <x:f t="shared" si="22"/>
        <x:v>0.5696774193548384</x:v>
      </x:c>
      <x:c r="V29" s="31">
        <x:f t="shared" si="13"/>
        <x:v>0.1</x:v>
      </x:c>
      <x:c r="W29" s="31">
        <x:f t="shared" si="14"/>
        <x:v>65</x:v>
      </x:c>
      <x:c r="X29" s="32">
        <x:f t="shared" si="15"/>
        <x:v>0.25</x:v>
      </x:c>
      <x:c r="Y29" s="30">
        <x:f t="shared" si="16"/>
        <x:v>1</x:v>
      </x:c>
      <x:c r="Z29" s="33">
        <x:f t="shared" si="17"/>
        <x:v>0.93240000000000001</x:v>
      </x:c>
      <x:c r="AA29" s="31">
        <x:f t="shared" si="18"/>
        <x:v>3.6247050000000001</x:v>
      </x:c>
      <x:c r="AB29" s="32">
        <x:f t="shared" si="19"/>
        <x:v>0.15102937499999999</x:v>
      </x:c>
      <x:c r="AC29" s="31">
        <x:f t="shared" si="20"/>
        <x:v>0.5</x:v>
      </x:c>
      <x:c r="AD29" s="30">
        <x:f t="shared" si="21"/>
        <x:v>0.529914</x:v>
      </x:c>
      <x:c r="AE29" s="31">
        <x:f t="shared" si="9"/>
        <x:v>4.1546190000000003</x:v>
      </x:c>
    </x:row>
    <x:row r="30" spans="2:31" x14ac:dyDescent="0.35">
      <x:c r="B30" s="27">
        <x:f t="shared" si="23"/>
        <x:v>44569</x:v>
      </x:c>
      <x:c r="C30" s="22" t="str">
        <x:f>IF($C$4="London",Assumptions!C39,Assumptions!E39)</x:f>
        <x:v>0804</x:v>
      </x:c>
      <x:c r="D30" s="22" t="str">
        <x:f>IF($C$4="London",Assumptions!D39,Assumptions!F39)</x:f>
        <x:v>1611</x:v>
      </x:c>
      <x:c r="F30" s="29">
        <x:v>44629</x:v>
      </x:c>
      <x:c r="G30" s="30">
        <x:f t="shared" si="3"/>
        <x:v>3</x:v>
      </x:c>
      <x:c r="H30" s="31" t="str">
        <x:v>0628</x:v>
      </x:c>
      <x:c r="I30" s="31" t="str">
        <x:v>1755</x:v>
      </x:c>
      <x:c r="J30" s="30">
        <x:f t="shared" si="4"/>
        <x:v>6</x:v>
      </x:c>
      <x:c r="K30" s="30">
        <x:f t="shared" si="5"/>
        <x:v>28</x:v>
      </x:c>
      <x:c r="L30" s="30">
        <x:f t="shared" si="6"/>
        <x:v>17</x:v>
      </x:c>
      <x:c r="M30" s="30">
        <x:f t="shared" si="7"/>
        <x:v>55</x:v>
      </x:c>
      <x:c r="N30" s="30">
        <x:f t="shared" si="10"/>
        <x:v>17</x:v>
      </x:c>
      <x:c r="O30" s="30">
        <x:f t="shared" si="8"/>
        <x:v>11.45</x:v>
      </x:c>
      <x:c r="P30" s="30" t="str" cm="1">
        <x:f t="array" ref="P30">INDEX($C$12:$N$12,G30)</x:f>
        <x:v>1.2″</x:v>
      </x:c>
      <x:c r="Q30" s="30" t="str" cm="1">
        <x:f t="array" ref="Q30">INDEX($C$11:$N$11,G30)</x:f>
        <x:v>52°F</x:v>
      </x:c>
      <x:c r="R30" s="30" cm="1">
        <x:f t="array" ref="R30">INDEX($C$13:$N$13,G30)</x:f>
        <x:v>31</x:v>
      </x:c>
      <x:c r="S30" s="30">
        <x:f t="shared" si="11"/>
        <x:v>3.870967741935484E-2</x:v>
      </x:c>
      <x:c r="T30" s="30">
        <x:f t="shared" si="12"/>
        <x:v>52</x:v>
      </x:c>
      <x:c r="U30" s="32">
        <x:f t="shared" si="22"/>
        <x:v>0.5783870967741932</x:v>
      </x:c>
      <x:c r="V30" s="31">
        <x:f t="shared" si="13"/>
        <x:v>0.1</x:v>
      </x:c>
      <x:c r="W30" s="31">
        <x:f t="shared" si="14"/>
        <x:v>65</x:v>
      </x:c>
      <x:c r="X30" s="32">
        <x:f t="shared" si="15"/>
        <x:v>0.25</x:v>
      </x:c>
      <x:c r="Y30" s="30">
        <x:f t="shared" si="16"/>
        <x:v>1</x:v>
      </x:c>
      <x:c r="Z30" s="33">
        <x:f t="shared" si="17"/>
        <x:v>0.93240000000000001</x:v>
      </x:c>
      <x:c r="AA30" s="31">
        <x:f t="shared" si="18"/>
        <x:v>4.1546190000000003</x:v>
      </x:c>
      <x:c r="AB30" s="32">
        <x:f t="shared" si="19"/>
        <x:v>0.173109125</x:v>
      </x:c>
      <x:c r="AC30" s="31">
        <x:f t="shared" si="20"/>
        <x:v>0.5</x:v>
      </x:c>
      <x:c r="AD30" s="30">
        <x:f t="shared" si="21"/>
        <x:v>0.53379900000000002</x:v>
      </x:c>
      <x:c r="AE30" s="31">
        <x:f t="shared" si="9"/>
        <x:v>4.6884180000000004</x:v>
      </x:c>
    </x:row>
    <x:row r="31" spans="2:31" x14ac:dyDescent="0.35">
      <x:c r="B31" s="27">
        <x:f t="shared" si="23"/>
        <x:v>44570</x:v>
      </x:c>
      <x:c r="C31" s="22" t="str">
        <x:f>IF($C$4="London",Assumptions!C40,Assumptions!E40)</x:f>
        <x:v>0804</x:v>
      </x:c>
      <x:c r="D31" s="22" t="str">
        <x:f>IF($C$4="London",Assumptions!D40,Assumptions!F40)</x:f>
        <x:v>1612</x:v>
      </x:c>
      <x:c r="F31" s="29">
        <x:v>44630</x:v>
      </x:c>
      <x:c r="G31" s="30">
        <x:f t="shared" si="3"/>
        <x:v>3</x:v>
      </x:c>
      <x:c r="H31" s="31" t="str">
        <x:v>0626</x:v>
      </x:c>
      <x:c r="I31" s="31" t="str">
        <x:v>1756</x:v>
      </x:c>
      <x:c r="J31" s="30">
        <x:f t="shared" si="4"/>
        <x:v>6</x:v>
      </x:c>
      <x:c r="K31" s="30">
        <x:f t="shared" si="5"/>
        <x:v>26</x:v>
      </x:c>
      <x:c r="L31" s="30">
        <x:f t="shared" si="6"/>
        <x:v>17</x:v>
      </x:c>
      <x:c r="M31" s="30">
        <x:f t="shared" si="7"/>
        <x:v>56</x:v>
      </x:c>
      <x:c r="N31" s="30">
        <x:f t="shared" si="10"/>
        <x:v>17</x:v>
      </x:c>
      <x:c r="O31" s="30">
        <x:f t="shared" si="8"/>
        <x:v>11.5</x:v>
      </x:c>
      <x:c r="P31" s="30" t="str" cm="1">
        <x:f t="array" ref="P31">INDEX($C$12:$N$12,G31)</x:f>
        <x:v>1.2″</x:v>
      </x:c>
      <x:c r="Q31" s="30" t="str" cm="1">
        <x:f t="array" ref="Q31">INDEX($C$11:$N$11,G31)</x:f>
        <x:v>52°F</x:v>
      </x:c>
      <x:c r="R31" s="30" cm="1">
        <x:f t="array" ref="R31">INDEX($C$13:$N$13,G31)</x:f>
        <x:v>31</x:v>
      </x:c>
      <x:c r="S31" s="30">
        <x:f t="shared" si="11"/>
        <x:v>3.870967741935484E-2</x:v>
      </x:c>
      <x:c r="T31" s="30">
        <x:f t="shared" si="12"/>
        <x:v>52</x:v>
      </x:c>
      <x:c r="U31" s="32">
        <x:f t="shared" si="22"/>
        <x:v>0.587096774193548</x:v>
      </x:c>
      <x:c r="V31" s="31">
        <x:f t="shared" si="13"/>
        <x:v>0.1</x:v>
      </x:c>
      <x:c r="W31" s="31">
        <x:f t="shared" si="14"/>
        <x:v>65</x:v>
      </x:c>
      <x:c r="X31" s="32">
        <x:f t="shared" si="15"/>
        <x:v>0.25</x:v>
      </x:c>
      <x:c r="Y31" s="30">
        <x:f t="shared" si="16"/>
        <x:v>1</x:v>
      </x:c>
      <x:c r="Z31" s="33">
        <x:f t="shared" si="17"/>
        <x:v>0.93240000000000001</x:v>
      </x:c>
      <x:c r="AA31" s="31">
        <x:f t="shared" si="18"/>
        <x:v>4.6884180000000004</x:v>
      </x:c>
      <x:c r="AB31" s="32">
        <x:f t="shared" si="19"/>
        <x:v>0.19535075000000002</x:v>
      </x:c>
      <x:c r="AC31" s="31">
        <x:f t="shared" si="20"/>
        <x:v>0.5</x:v>
      </x:c>
      <x:c r="AD31" s="30">
        <x:f t="shared" si="21"/>
        <x:v>0.53613000000000011</x:v>
      </x:c>
      <x:c r="AE31" s="31">
        <x:f t="shared" si="9"/>
        <x:v>5.2245480000000004</x:v>
      </x:c>
    </x:row>
    <x:row r="32" spans="2:31" x14ac:dyDescent="0.35">
      <x:c r="B32" s="27">
        <x:f t="shared" si="23"/>
        <x:v>44571</x:v>
      </x:c>
      <x:c r="C32" s="22" t="str">
        <x:f>IF($C$4="London",Assumptions!C41,Assumptions!E41)</x:f>
        <x:v>0803</x:v>
      </x:c>
      <x:c r="D32" s="22" t="str">
        <x:f>IF($C$4="London",Assumptions!D41,Assumptions!F41)</x:f>
        <x:v>1613</x:v>
      </x:c>
      <x:c r="F32" s="29">
        <x:v>44631</x:v>
      </x:c>
      <x:c r="G32" s="30">
        <x:f t="shared" si="3"/>
        <x:v>3</x:v>
      </x:c>
      <x:c r="H32" s="31" t="str">
        <x:v>0624</x:v>
      </x:c>
      <x:c r="I32" s="31" t="str">
        <x:v>1758</x:v>
      </x:c>
      <x:c r="J32" s="30">
        <x:f t="shared" si="4"/>
        <x:v>6</x:v>
      </x:c>
      <x:c r="K32" s="30">
        <x:f t="shared" si="5"/>
        <x:v>24</x:v>
      </x:c>
      <x:c r="L32" s="30">
        <x:f t="shared" si="6"/>
        <x:v>17</x:v>
      </x:c>
      <x:c r="M32" s="30">
        <x:f t="shared" si="7"/>
        <x:v>58</x:v>
      </x:c>
      <x:c r="N32" s="30">
        <x:f t="shared" si="10"/>
        <x:v>17</x:v>
      </x:c>
      <x:c r="O32" s="30">
        <x:f t="shared" si="8"/>
        <x:v>11.566666666666666</x:v>
      </x:c>
      <x:c r="P32" s="30" t="str" cm="1">
        <x:f t="array" ref="P32">INDEX($C$12:$N$12,G32)</x:f>
        <x:v>1.2″</x:v>
      </x:c>
      <x:c r="Q32" s="30" t="str" cm="1">
        <x:f t="array" ref="Q32">INDEX($C$11:$N$11,G32)</x:f>
        <x:v>52°F</x:v>
      </x:c>
      <x:c r="R32" s="30" cm="1">
        <x:f t="array" ref="R32">INDEX($C$13:$N$13,G32)</x:f>
        <x:v>31</x:v>
      </x:c>
      <x:c r="S32" s="30">
        <x:f t="shared" si="11"/>
        <x:v>3.870967741935484E-2</x:v>
      </x:c>
      <x:c r="T32" s="30">
        <x:f t="shared" si="12"/>
        <x:v>52</x:v>
      </x:c>
      <x:c r="U32" s="32">
        <x:f t="shared" si="22"/>
        <x:v>0.5958064516129028</x:v>
      </x:c>
      <x:c r="V32" s="31">
        <x:f t="shared" si="13"/>
        <x:v>0.1</x:v>
      </x:c>
      <x:c r="W32" s="31">
        <x:f t="shared" si="14"/>
        <x:v>65</x:v>
      </x:c>
      <x:c r="X32" s="32">
        <x:f t="shared" si="15"/>
        <x:v>0.25</x:v>
      </x:c>
      <x:c r="Y32" s="30">
        <x:f t="shared" si="16"/>
        <x:v>1</x:v>
      </x:c>
      <x:c r="Z32" s="33">
        <x:f t="shared" si="17"/>
        <x:v>0.93240000000000001</x:v>
      </x:c>
      <x:c r="AA32" s="31">
        <x:f t="shared" si="18"/>
        <x:v>5.2245480000000004</x:v>
      </x:c>
      <x:c r="AB32" s="32">
        <x:f t="shared" si="19"/>
        <x:v>0.21768950000000001</x:v>
      </x:c>
      <x:c r="AC32" s="31">
        <x:f t="shared" si="20"/>
        <x:v>0.8</x:v>
      </x:c>
      <x:c r="AD32" s="30">
        <x:f t="shared" si="21"/>
        <x:v>0.86278080000000001</x:v>
      </x:c>
      <x:c r="AE32" s="31">
        <x:f t="shared" si="9"/>
        <x:v>6.0873288000000008</x:v>
      </x:c>
    </x:row>
    <x:row r="33" spans="2:31" x14ac:dyDescent="0.35">
      <x:c r="B33" s="27">
        <x:f t="shared" si="23"/>
        <x:v>44572</x:v>
      </x:c>
      <x:c r="C33" s="22" t="str">
        <x:f>IF($C$4="London",Assumptions!C42,Assumptions!E42)</x:f>
        <x:v>0802</x:v>
      </x:c>
      <x:c r="D33" s="22" t="str">
        <x:f>IF($C$4="London",Assumptions!D42,Assumptions!F42)</x:f>
        <x:v>1615</x:v>
      </x:c>
      <x:c r="F33" s="29">
        <x:v>44632</x:v>
      </x:c>
      <x:c r="G33" s="30">
        <x:f t="shared" si="3"/>
        <x:v>3</x:v>
      </x:c>
      <x:c r="H33" s="31" t="str">
        <x:v>0622</x:v>
      </x:c>
      <x:c r="I33" s="31" t="str">
        <x:v>1800</x:v>
      </x:c>
      <x:c r="J33" s="30">
        <x:f t="shared" si="4"/>
        <x:v>6</x:v>
      </x:c>
      <x:c r="K33" s="30">
        <x:f t="shared" si="5"/>
        <x:v>22</x:v>
      </x:c>
      <x:c r="L33" s="30">
        <x:f t="shared" si="6"/>
        <x:v>18</x:v>
      </x:c>
      <x:c r="M33" s="30">
        <x:f t="shared" si="7"/>
        <x:v>0</x:v>
      </x:c>
      <x:c r="N33" s="30">
        <x:f t="shared" si="10"/>
        <x:v>18</x:v>
      </x:c>
      <x:c r="O33" s="30">
        <x:f t="shared" si="8"/>
        <x:v>11.633333333333333</x:v>
      </x:c>
      <x:c r="P33" s="30" t="str" cm="1">
        <x:f t="array" ref="P33">INDEX($C$12:$N$12,G33)</x:f>
        <x:v>1.2″</x:v>
      </x:c>
      <x:c r="Q33" s="30" t="str" cm="1">
        <x:f t="array" ref="Q33">INDEX($C$11:$N$11,G33)</x:f>
        <x:v>52°F</x:v>
      </x:c>
      <x:c r="R33" s="30" cm="1">
        <x:f t="array" ref="R33">INDEX($C$13:$N$13,G33)</x:f>
        <x:v>31</x:v>
      </x:c>
      <x:c r="S33" s="30">
        <x:f t="shared" si="11"/>
        <x:v>3.870967741935484E-2</x:v>
      </x:c>
      <x:c r="T33" s="30">
        <x:f t="shared" si="12"/>
        <x:v>52</x:v>
      </x:c>
      <x:c r="U33" s="32">
        <x:f t="shared" si="22"/>
        <x:v>0.6045161290322576</x:v>
      </x:c>
      <x:c r="V33" s="31">
        <x:f t="shared" si="13"/>
        <x:v>0.1</x:v>
      </x:c>
      <x:c r="W33" s="31">
        <x:f t="shared" si="14"/>
        <x:v>65</x:v>
      </x:c>
      <x:c r="X33" s="32">
        <x:f t="shared" si="15"/>
        <x:v>0.25</x:v>
      </x:c>
      <x:c r="Y33" s="30">
        <x:f t="shared" si="16"/>
        <x:v>1</x:v>
      </x:c>
      <x:c r="Z33" s="33">
        <x:f t="shared" si="17"/>
        <x:v>0.93240000000000001</x:v>
      </x:c>
      <x:c r="AA33" s="31">
        <x:f t="shared" si="18"/>
        <x:v>6.0873288000000008</x:v>
      </x:c>
      <x:c r="AB33" s="32">
        <x:f t="shared" si="19"/>
        <x:v>0.25363870000000005</x:v>
      </x:c>
      <x:c r="AC33" s="31">
        <x:f t="shared" si="20"/>
        <x:v>0.8</x:v>
      </x:c>
      <x:c r="AD33" s="30">
        <x:f t="shared" si="21"/>
        <x:v>0.86775360000000001</x:v>
      </x:c>
      <x:c r="AE33" s="31">
        <x:f t="shared" si="9"/>
        <x:v>6.9550824000000011</x:v>
      </x:c>
    </x:row>
    <x:row r="34" spans="2:31" x14ac:dyDescent="0.35">
      <x:c r="B34" s="27">
        <x:f t="shared" si="23"/>
        <x:v>44573</x:v>
      </x:c>
      <x:c r="C34" s="22" t="str">
        <x:f>IF($C$4="London",Assumptions!C43,Assumptions!E43)</x:f>
        <x:v>0802</x:v>
      </x:c>
      <x:c r="D34" s="22" t="str">
        <x:f>IF($C$4="London",Assumptions!D43,Assumptions!F43)</x:f>
        <x:v>1616</x:v>
      </x:c>
      <x:c r="F34" s="29">
        <x:v>44633</x:v>
      </x:c>
      <x:c r="G34" s="30">
        <x:f t="shared" si="3"/>
        <x:v>3</x:v>
      </x:c>
      <x:c r="H34" s="31" t="str">
        <x:v>0619</x:v>
      </x:c>
      <x:c r="I34" s="31" t="str">
        <x:v>1802</x:v>
      </x:c>
      <x:c r="J34" s="30">
        <x:f t="shared" si="4"/>
        <x:v>6</x:v>
      </x:c>
      <x:c r="K34" s="30">
        <x:f t="shared" si="5"/>
        <x:v>19</x:v>
      </x:c>
      <x:c r="L34" s="30">
        <x:f t="shared" si="6"/>
        <x:v>18</x:v>
      </x:c>
      <x:c r="M34" s="30">
        <x:f t="shared" si="7"/>
        <x:v>2</x:v>
      </x:c>
      <x:c r="N34" s="30">
        <x:f t="shared" si="10"/>
        <x:v>18</x:v>
      </x:c>
      <x:c r="O34" s="30">
        <x:f t="shared" si="8"/>
        <x:v>11.716666666666667</x:v>
      </x:c>
      <x:c r="P34" s="30" t="str" cm="1">
        <x:f t="array" ref="P34">INDEX($C$12:$N$12,G34)</x:f>
        <x:v>1.2″</x:v>
      </x:c>
      <x:c r="Q34" s="30" t="str" cm="1">
        <x:f t="array" ref="Q34">INDEX($C$11:$N$11,G34)</x:f>
        <x:v>52°F</x:v>
      </x:c>
      <x:c r="R34" s="30" cm="1">
        <x:f t="array" ref="R34">INDEX($C$13:$N$13,G34)</x:f>
        <x:v>31</x:v>
      </x:c>
      <x:c r="S34" s="30">
        <x:f t="shared" si="11"/>
        <x:v>3.870967741935484E-2</x:v>
      </x:c>
      <x:c r="T34" s="30">
        <x:f t="shared" si="12"/>
        <x:v>52</x:v>
      </x:c>
      <x:c r="U34" s="32">
        <x:f t="shared" si="22"/>
        <x:v>0.6132258064516124</x:v>
      </x:c>
      <x:c r="V34" s="31">
        <x:f t="shared" si="13"/>
        <x:v>0.1</x:v>
      </x:c>
      <x:c r="W34" s="31">
        <x:f t="shared" si="14"/>
        <x:v>65</x:v>
      </x:c>
      <x:c r="X34" s="32">
        <x:f t="shared" si="15"/>
        <x:v>0.25</x:v>
      </x:c>
      <x:c r="Y34" s="30">
        <x:f t="shared" si="16"/>
        <x:v>1</x:v>
      </x:c>
      <x:c r="Z34" s="33">
        <x:f t="shared" si="17"/>
        <x:v>0.93240000000000001</x:v>
      </x:c>
      <x:c r="AA34" s="31">
        <x:f t="shared" si="18"/>
        <x:v>6.9550824000000011</x:v>
      </x:c>
      <x:c r="AB34" s="32">
        <x:f t="shared" si="19"/>
        <x:v>0.28979510000000003</x:v>
      </x:c>
      <x:c r="AC34" s="31">
        <x:f t="shared" si="20"/>
        <x:v>0.8</x:v>
      </x:c>
      <x:c r="AD34" s="30">
        <x:f t="shared" si="21"/>
        <x:v>0.87396960000000012</x:v>
      </x:c>
      <x:c r="AE34" s="31">
        <x:f t="shared" si="9"/>
        <x:v>7.8290520000000008</x:v>
      </x:c>
    </x:row>
    <x:row r="35" spans="2:31" x14ac:dyDescent="0.35">
      <x:c r="B35" s="27">
        <x:f t="shared" si="23"/>
        <x:v>44574</x:v>
      </x:c>
      <x:c r="C35" s="22" t="str">
        <x:f>IF($C$4="London",Assumptions!C44,Assumptions!E44)</x:f>
        <x:v>0801</x:v>
      </x:c>
      <x:c r="D35" s="22" t="str">
        <x:f>IF($C$4="London",Assumptions!D44,Assumptions!F44)</x:f>
        <x:v>1618</x:v>
      </x:c>
      <x:c r="F35" s="29">
        <x:v>44634</x:v>
      </x:c>
      <x:c r="G35" s="30">
        <x:f t="shared" si="3"/>
        <x:v>3</x:v>
      </x:c>
      <x:c r="H35" s="31" t="str">
        <x:v>0617</x:v>
      </x:c>
      <x:c r="I35" s="31" t="str">
        <x:v>1803</x:v>
      </x:c>
      <x:c r="J35" s="30">
        <x:f t="shared" si="4"/>
        <x:v>6</x:v>
      </x:c>
      <x:c r="K35" s="30">
        <x:f t="shared" si="5"/>
        <x:v>17</x:v>
      </x:c>
      <x:c r="L35" s="30">
        <x:f t="shared" si="6"/>
        <x:v>18</x:v>
      </x:c>
      <x:c r="M35" s="30">
        <x:f t="shared" si="7"/>
        <x:v>3</x:v>
      </x:c>
      <x:c r="N35" s="30">
        <x:f t="shared" si="10"/>
        <x:v>18</x:v>
      </x:c>
      <x:c r="O35" s="30">
        <x:f t="shared" si="8"/>
        <x:v>11.766666666666667</x:v>
      </x:c>
      <x:c r="P35" s="30" t="str" cm="1">
        <x:f t="array" ref="P35">INDEX($C$12:$N$12,G35)</x:f>
        <x:v>1.2″</x:v>
      </x:c>
      <x:c r="Q35" s="30" t="str" cm="1">
        <x:f t="array" ref="Q35">INDEX($C$11:$N$11,G35)</x:f>
        <x:v>52°F</x:v>
      </x:c>
      <x:c r="R35" s="30" cm="1">
        <x:f t="array" ref="R35">INDEX($C$13:$N$13,G35)</x:f>
        <x:v>31</x:v>
      </x:c>
      <x:c r="S35" s="30">
        <x:f t="shared" si="11"/>
        <x:v>3.870967741935484E-2</x:v>
      </x:c>
      <x:c r="T35" s="30">
        <x:f t="shared" si="12"/>
        <x:v>52</x:v>
      </x:c>
      <x:c r="U35" s="32">
        <x:f t="shared" si="22"/>
        <x:v>0.6219354838709672</x:v>
      </x:c>
      <x:c r="V35" s="31">
        <x:f t="shared" si="13"/>
        <x:v>0.1</x:v>
      </x:c>
      <x:c r="W35" s="31">
        <x:f t="shared" si="14"/>
        <x:v>65</x:v>
      </x:c>
      <x:c r="X35" s="32">
        <x:f t="shared" si="15"/>
        <x:v>0.25</x:v>
      </x:c>
      <x:c r="Y35" s="30">
        <x:f t="shared" si="16"/>
        <x:v>1</x:v>
      </x:c>
      <x:c r="Z35" s="33">
        <x:f t="shared" si="17"/>
        <x:v>0.93240000000000001</x:v>
      </x:c>
      <x:c r="AA35" s="31">
        <x:f t="shared" si="18"/>
        <x:v>7.8290520000000008</x:v>
      </x:c>
      <x:c r="AB35" s="32">
        <x:f t="shared" si="19"/>
        <x:v>0.32621050000000001</x:v>
      </x:c>
      <x:c r="AC35" s="31">
        <x:f t="shared" si="20"/>
        <x:v>0.8</x:v>
      </x:c>
      <x:c r="AD35" s="30">
        <x:f t="shared" si="21"/>
        <x:v>0.87769920000000001</x:v>
      </x:c>
      <x:c r="AE35" s="31">
        <x:f t="shared" si="9"/>
        <x:v>8.7067512000000011</x:v>
      </x:c>
    </x:row>
    <x:row r="36" spans="2:31" x14ac:dyDescent="0.35">
      <x:c r="B36" s="27">
        <x:f t="shared" si="23"/>
        <x:v>44575</x:v>
      </x:c>
      <x:c r="C36" s="22" t="str">
        <x:f>IF($C$4="London",Assumptions!C45,Assumptions!E45)</x:f>
        <x:v>0800</x:v>
      </x:c>
      <x:c r="D36" s="22" t="str">
        <x:f>IF($C$4="London",Assumptions!D45,Assumptions!F45)</x:f>
        <x:v>1619</x:v>
      </x:c>
      <x:c r="F36" s="29">
        <x:v>44635</x:v>
      </x:c>
      <x:c r="G36" s="30">
        <x:f t="shared" si="3"/>
        <x:v>3</x:v>
      </x:c>
      <x:c r="H36" s="31" t="str">
        <x:v>0615</x:v>
      </x:c>
      <x:c r="I36" s="31" t="str">
        <x:v>1805</x:v>
      </x:c>
      <x:c r="J36" s="30">
        <x:f t="shared" si="4"/>
        <x:v>6</x:v>
      </x:c>
      <x:c r="K36" s="30">
        <x:f t="shared" si="5"/>
        <x:v>15</x:v>
      </x:c>
      <x:c r="L36" s="30">
        <x:f t="shared" si="6"/>
        <x:v>18</x:v>
      </x:c>
      <x:c r="M36" s="30">
        <x:f t="shared" si="7"/>
        <x:v>5</x:v>
      </x:c>
      <x:c r="N36" s="30">
        <x:f t="shared" si="10"/>
        <x:v>18</x:v>
      </x:c>
      <x:c r="O36" s="30">
        <x:f t="shared" si="8"/>
        <x:v>11.833333333333334</x:v>
      </x:c>
      <x:c r="P36" s="30" t="str" cm="1">
        <x:f t="array" ref="P36">INDEX($C$12:$N$12,G36)</x:f>
        <x:v>1.2″</x:v>
      </x:c>
      <x:c r="Q36" s="30" t="str" cm="1">
        <x:f t="array" ref="Q36">INDEX($C$11:$N$11,G36)</x:f>
        <x:v>52°F</x:v>
      </x:c>
      <x:c r="R36" s="30" cm="1">
        <x:f t="array" ref="R36">INDEX($C$13:$N$13,G36)</x:f>
        <x:v>31</x:v>
      </x:c>
      <x:c r="S36" s="30">
        <x:f t="shared" si="11"/>
        <x:v>3.870967741935484E-2</x:v>
      </x:c>
      <x:c r="T36" s="30">
        <x:f t="shared" si="12"/>
        <x:v>52</x:v>
      </x:c>
      <x:c r="U36" s="32">
        <x:f t="shared" si="22"/>
        <x:v>0.630645161290322</x:v>
      </x:c>
      <x:c r="V36" s="31">
        <x:f t="shared" si="13"/>
        <x:v>0.1</x:v>
      </x:c>
      <x:c r="W36" s="31">
        <x:f t="shared" si="14"/>
        <x:v>65</x:v>
      </x:c>
      <x:c r="X36" s="32">
        <x:f t="shared" si="15"/>
        <x:v>0.25</x:v>
      </x:c>
      <x:c r="Y36" s="30">
        <x:f t="shared" si="16"/>
        <x:v>1</x:v>
      </x:c>
      <x:c r="Z36" s="33">
        <x:f t="shared" si="17"/>
        <x:v>0.93240000000000001</x:v>
      </x:c>
      <x:c r="AA36" s="31">
        <x:f t="shared" si="18"/>
        <x:v>8.7067512000000011</x:v>
      </x:c>
      <x:c r="AB36" s="32">
        <x:f t="shared" si="19"/>
        <x:v>0.36278130000000003</x:v>
      </x:c>
      <x:c r="AC36" s="31">
        <x:f t="shared" si="20"/>
        <x:v>0.8</x:v>
      </x:c>
      <x:c r="AD36" s="30">
        <x:f t="shared" si="21"/>
        <x:v>0.88267200000000001</x:v>
      </x:c>
      <x:c r="AE36" s="31">
        <x:f t="shared" si="9"/>
        <x:v>9.5894232000000006</x:v>
      </x:c>
    </x:row>
    <x:row r="37" spans="2:31" x14ac:dyDescent="0.35">
      <x:c r="B37" s="27">
        <x:f t="shared" si="23"/>
        <x:v>44576</x:v>
      </x:c>
      <x:c r="C37" s="22" t="str">
        <x:f>IF($C$4="London",Assumptions!C46,Assumptions!E46)</x:f>
        <x:v>0759</x:v>
      </x:c>
      <x:c r="D37" s="22" t="str">
        <x:f>IF($C$4="London",Assumptions!D46,Assumptions!F46)</x:f>
        <x:v>1621</x:v>
      </x:c>
      <x:c r="F37" s="29">
        <x:v>44636</x:v>
      </x:c>
      <x:c r="G37" s="30">
        <x:f t="shared" si="3"/>
        <x:v>3</x:v>
      </x:c>
      <x:c r="H37" s="31" t="str">
        <x:v>0613</x:v>
      </x:c>
      <x:c r="I37" s="31" t="str">
        <x:v>1807</x:v>
      </x:c>
      <x:c r="J37" s="30">
        <x:f t="shared" si="4"/>
        <x:v>6</x:v>
      </x:c>
      <x:c r="K37" s="30">
        <x:f t="shared" si="5"/>
        <x:v>13</x:v>
      </x:c>
      <x:c r="L37" s="30">
        <x:f t="shared" si="6"/>
        <x:v>18</x:v>
      </x:c>
      <x:c r="M37" s="30">
        <x:f t="shared" si="7"/>
        <x:v>7</x:v>
      </x:c>
      <x:c r="N37" s="30">
        <x:f t="shared" si="10"/>
        <x:v>18</x:v>
      </x:c>
      <x:c r="O37" s="30">
        <x:f t="shared" si="8"/>
        <x:v>11.9</x:v>
      </x:c>
      <x:c r="P37" s="30" t="str" cm="1">
        <x:f t="array" ref="P37">INDEX($C$12:$N$12,G37)</x:f>
        <x:v>1.2″</x:v>
      </x:c>
      <x:c r="Q37" s="30" t="str" cm="1">
        <x:f t="array" ref="Q37">INDEX($C$11:$N$11,G37)</x:f>
        <x:v>52°F</x:v>
      </x:c>
      <x:c r="R37" s="30" cm="1">
        <x:f t="array" ref="R37">INDEX($C$13:$N$13,G37)</x:f>
        <x:v>31</x:v>
      </x:c>
      <x:c r="S37" s="30">
        <x:f t="shared" si="11"/>
        <x:v>3.870967741935484E-2</x:v>
      </x:c>
      <x:c r="T37" s="30">
        <x:f t="shared" si="12"/>
        <x:v>52</x:v>
      </x:c>
      <x:c r="U37" s="32">
        <x:f t="shared" si="22"/>
        <x:v>0.6393548387096768</x:v>
      </x:c>
      <x:c r="V37" s="31">
        <x:f t="shared" si="13"/>
        <x:v>0.1</x:v>
      </x:c>
      <x:c r="W37" s="31">
        <x:f t="shared" si="14"/>
        <x:v>65</x:v>
      </x:c>
      <x:c r="X37" s="32">
        <x:f t="shared" si="15"/>
        <x:v>0.25</x:v>
      </x:c>
      <x:c r="Y37" s="30">
        <x:f t="shared" si="16"/>
        <x:v>1</x:v>
      </x:c>
      <x:c r="Z37" s="33">
        <x:f t="shared" si="17"/>
        <x:v>0.93240000000000001</x:v>
      </x:c>
      <x:c r="AA37" s="31">
        <x:f t="shared" si="18"/>
        <x:v>9.5894232000000006</x:v>
      </x:c>
      <x:c r="AB37" s="32">
        <x:f t="shared" si="19"/>
        <x:v>0.39955930000000001</x:v>
      </x:c>
      <x:c r="AC37" s="31">
        <x:f t="shared" si="20"/>
        <x:v>0.8</x:v>
      </x:c>
      <x:c r="AD37" s="30">
        <x:f t="shared" si="21"/>
        <x:v>0.88764480000000023</x:v>
      </x:c>
      <x:c r="AE37" s="31">
        <x:f t="shared" si="9"/>
        <x:v>10.477068000000001</x:v>
      </x:c>
    </x:row>
    <x:row r="38" spans="2:31" x14ac:dyDescent="0.35">
      <x:c r="B38" s="27">
        <x:f t="shared" si="23"/>
        <x:v>44577</x:v>
      </x:c>
      <x:c r="C38" s="22" t="str">
        <x:f>IF($C$4="London",Assumptions!C47,Assumptions!E47)</x:f>
        <x:v>0759</x:v>
      </x:c>
      <x:c r="D38" s="22" t="str">
        <x:f>IF($C$4="London",Assumptions!D47,Assumptions!F47)</x:f>
        <x:v>1622</x:v>
      </x:c>
      <x:c r="F38" s="29">
        <x:v>44637</x:v>
      </x:c>
      <x:c r="G38" s="30">
        <x:f t="shared" si="3"/>
        <x:v>3</x:v>
      </x:c>
      <x:c r="H38" s="31" t="str">
        <x:v>0610</x:v>
      </x:c>
      <x:c r="I38" s="31" t="str">
        <x:v>1808</x:v>
      </x:c>
      <x:c r="J38" s="30">
        <x:f t="shared" si="4"/>
        <x:v>6</x:v>
      </x:c>
      <x:c r="K38" s="30">
        <x:f t="shared" si="5"/>
        <x:v>10</x:v>
      </x:c>
      <x:c r="L38" s="30">
        <x:f t="shared" si="6"/>
        <x:v>18</x:v>
      </x:c>
      <x:c r="M38" s="30">
        <x:f t="shared" si="7"/>
        <x:v>8</x:v>
      </x:c>
      <x:c r="N38" s="30">
        <x:f t="shared" si="10"/>
        <x:v>18</x:v>
      </x:c>
      <x:c r="O38" s="30">
        <x:f t="shared" si="8"/>
        <x:v>11.966666666666667</x:v>
      </x:c>
      <x:c r="P38" s="30" t="str" cm="1">
        <x:f t="array" ref="P38">INDEX($C$12:$N$12,G38)</x:f>
        <x:v>1.2″</x:v>
      </x:c>
      <x:c r="Q38" s="30" t="str" cm="1">
        <x:f t="array" ref="Q38">INDEX($C$11:$N$11,G38)</x:f>
        <x:v>52°F</x:v>
      </x:c>
      <x:c r="R38" s="30" cm="1">
        <x:f t="array" ref="R38">INDEX($C$13:$N$13,G38)</x:f>
        <x:v>31</x:v>
      </x:c>
      <x:c r="S38" s="30">
        <x:f t="shared" si="11"/>
        <x:v>3.870967741935484E-2</x:v>
      </x:c>
      <x:c r="T38" s="30">
        <x:f t="shared" si="12"/>
        <x:v>52</x:v>
      </x:c>
      <x:c r="U38" s="32">
        <x:f t="shared" si="22"/>
        <x:v>0.6480645161290316</x:v>
      </x:c>
      <x:c r="V38" s="31">
        <x:f t="shared" si="13"/>
        <x:v>0.1</x:v>
      </x:c>
      <x:c r="W38" s="31">
        <x:f t="shared" si="14"/>
        <x:v>65</x:v>
      </x:c>
      <x:c r="X38" s="32">
        <x:f t="shared" si="15"/>
        <x:v>0.25</x:v>
      </x:c>
      <x:c r="Y38" s="30">
        <x:f t="shared" si="16"/>
        <x:v>1</x:v>
      </x:c>
      <x:c r="Z38" s="33">
        <x:f t="shared" si="17"/>
        <x:v>0.93240000000000001</x:v>
      </x:c>
      <x:c r="AA38" s="31">
        <x:f t="shared" si="18"/>
        <x:v>10.477068000000001</x:v>
      </x:c>
      <x:c r="AB38" s="32">
        <x:f t="shared" si="19"/>
        <x:v>0.43654450000000006</x:v>
      </x:c>
      <x:c r="AC38" s="31">
        <x:f t="shared" si="20"/>
        <x:v>0.8</x:v>
      </x:c>
      <x:c r="AD38" s="30">
        <x:f t="shared" si="21"/>
        <x:v>0.89261760000000023</x:v>
      </x:c>
      <x:c r="AE38" s="31">
        <x:f t="shared" si="9"/>
        <x:v>11.3696856</x:v>
      </x:c>
    </x:row>
    <x:row r="39" spans="2:31" x14ac:dyDescent="0.35">
      <x:c r="B39" s="27">
        <x:f t="shared" si="23"/>
        <x:v>44578</x:v>
      </x:c>
      <x:c r="C39" s="22" t="str">
        <x:f>IF($C$4="London",Assumptions!C48,Assumptions!E48)</x:f>
        <x:v>0758</x:v>
      </x:c>
      <x:c r="D39" s="22" t="str">
        <x:f>IF($C$4="London",Assumptions!D48,Assumptions!F48)</x:f>
        <x:v>1624</x:v>
      </x:c>
      <x:c r="F39" s="29">
        <x:v>44638</x:v>
      </x:c>
      <x:c r="G39" s="30">
        <x:f t="shared" si="3"/>
        <x:v>3</x:v>
      </x:c>
      <x:c r="H39" s="31" t="str">
        <x:v>0608</x:v>
      </x:c>
      <x:c r="I39" s="31" t="str">
        <x:v>1810</x:v>
      </x:c>
      <x:c r="J39" s="30">
        <x:f t="shared" si="4"/>
        <x:v>6</x:v>
      </x:c>
      <x:c r="K39" s="30">
        <x:f t="shared" si="5"/>
        <x:v>8</x:v>
      </x:c>
      <x:c r="L39" s="30">
        <x:f t="shared" si="6"/>
        <x:v>18</x:v>
      </x:c>
      <x:c r="M39" s="30">
        <x:f t="shared" si="7"/>
        <x:v>10</x:v>
      </x:c>
      <x:c r="N39" s="30">
        <x:f t="shared" si="10"/>
        <x:v>18</x:v>
      </x:c>
      <x:c r="O39" s="30">
        <x:f t="shared" si="8"/>
        <x:v>12.033333333333333</x:v>
      </x:c>
      <x:c r="P39" s="30" t="str" cm="1">
        <x:f t="array" ref="P39">INDEX($C$12:$N$12,G39)</x:f>
        <x:v>1.2″</x:v>
      </x:c>
      <x:c r="Q39" s="30" t="str" cm="1">
        <x:f t="array" ref="Q39">INDEX($C$11:$N$11,G39)</x:f>
        <x:v>52°F</x:v>
      </x:c>
      <x:c r="R39" s="30" cm="1">
        <x:f t="array" ref="R39">INDEX($C$13:$N$13,G39)</x:f>
        <x:v>31</x:v>
      </x:c>
      <x:c r="S39" s="30">
        <x:f t="shared" si="11"/>
        <x:v>3.870967741935484E-2</x:v>
      </x:c>
      <x:c r="T39" s="30">
        <x:f t="shared" si="12"/>
        <x:v>52</x:v>
      </x:c>
      <x:c r="U39" s="32">
        <x:f t="shared" si="22"/>
        <x:v>0.6567741935483864</x:v>
      </x:c>
      <x:c r="V39" s="31">
        <x:f t="shared" si="13"/>
        <x:v>0.1</x:v>
      </x:c>
      <x:c r="W39" s="31">
        <x:f t="shared" si="14"/>
        <x:v>65</x:v>
      </x:c>
      <x:c r="X39" s="32">
        <x:f t="shared" si="15"/>
        <x:v>0.25</x:v>
      </x:c>
      <x:c r="Y39" s="30">
        <x:f t="shared" si="16"/>
        <x:v>1</x:v>
      </x:c>
      <x:c r="Z39" s="33">
        <x:f t="shared" si="17"/>
        <x:v>0.93240000000000001</x:v>
      </x:c>
      <x:c r="AA39" s="31">
        <x:f t="shared" si="18"/>
        <x:v>11.3696856</x:v>
      </x:c>
      <x:c r="AB39" s="32">
        <x:f t="shared" si="19"/>
        <x:v>0.47373690000000002</x:v>
      </x:c>
      <x:c r="AC39" s="31">
        <x:f t="shared" si="20"/>
        <x:v>0.8</x:v>
      </x:c>
      <x:c r="AD39" s="30">
        <x:f t="shared" si="21"/>
        <x:v>0.89759040000000001</x:v>
      </x:c>
      <x:c r="AE39" s="31">
        <x:f t="shared" si="9"/>
        <x:v>12.267276000000001</x:v>
      </x:c>
    </x:row>
    <x:row r="40" spans="2:31" x14ac:dyDescent="0.35">
      <x:c r="B40" s="27">
        <x:f t="shared" si="23"/>
        <x:v>44579</x:v>
      </x:c>
      <x:c r="C40" s="22" t="str">
        <x:f>IF($C$4="London",Assumptions!C49,Assumptions!E49)</x:f>
        <x:v>0757</x:v>
      </x:c>
      <x:c r="D40" s="22" t="str">
        <x:f>IF($C$4="London",Assumptions!D49,Assumptions!F49)</x:f>
        <x:v>1626</x:v>
      </x:c>
      <x:c r="F40" s="29">
        <x:v>44639</x:v>
      </x:c>
      <x:c r="G40" s="30">
        <x:f t="shared" si="3"/>
        <x:v>3</x:v>
      </x:c>
      <x:c r="H40" s="31" t="str">
        <x:v>0606</x:v>
      </x:c>
      <x:c r="I40" s="31" t="str">
        <x:v>1812</x:v>
      </x:c>
      <x:c r="J40" s="30">
        <x:f t="shared" si="4"/>
        <x:v>6</x:v>
      </x:c>
      <x:c r="K40" s="30">
        <x:f t="shared" si="5"/>
        <x:v>6</x:v>
      </x:c>
      <x:c r="L40" s="30">
        <x:f t="shared" si="6"/>
        <x:v>18</x:v>
      </x:c>
      <x:c r="M40" s="30">
        <x:f t="shared" si="7"/>
        <x:v>12</x:v>
      </x:c>
      <x:c r="N40" s="30">
        <x:f t="shared" si="10"/>
        <x:v>18</x:v>
      </x:c>
      <x:c r="O40" s="30">
        <x:f t="shared" si="8"/>
        <x:v>12.1</x:v>
      </x:c>
      <x:c r="P40" s="30" t="str" cm="1">
        <x:f t="array" ref="P40">INDEX($C$12:$N$12,G40)</x:f>
        <x:v>1.2″</x:v>
      </x:c>
      <x:c r="Q40" s="30" t="str" cm="1">
        <x:f t="array" ref="Q40">INDEX($C$11:$N$11,G40)</x:f>
        <x:v>52°F</x:v>
      </x:c>
      <x:c r="R40" s="30" cm="1">
        <x:f t="array" ref="R40">INDEX($C$13:$N$13,G40)</x:f>
        <x:v>31</x:v>
      </x:c>
      <x:c r="S40" s="30">
        <x:f t="shared" si="11"/>
        <x:v>3.870967741935484E-2</x:v>
      </x:c>
      <x:c r="T40" s="30">
        <x:f t="shared" si="12"/>
        <x:v>52</x:v>
      </x:c>
      <x:c r="U40" s="32">
        <x:f t="shared" si="22"/>
        <x:v>0.6654838709677412</x:v>
      </x:c>
      <x:c r="V40" s="31">
        <x:f t="shared" si="13"/>
        <x:v>0.1</x:v>
      </x:c>
      <x:c r="W40" s="31">
        <x:f t="shared" si="14"/>
        <x:v>65</x:v>
      </x:c>
      <x:c r="X40" s="32">
        <x:f t="shared" si="15"/>
        <x:v>0.25</x:v>
      </x:c>
      <x:c r="Y40" s="30">
        <x:f t="shared" si="16"/>
        <x:v>1</x:v>
      </x:c>
      <x:c r="Z40" s="33">
        <x:f t="shared" si="17"/>
        <x:v>0.93240000000000001</x:v>
      </x:c>
      <x:c r="AA40" s="31">
        <x:f t="shared" si="18"/>
        <x:v>12.267276000000001</x:v>
      </x:c>
      <x:c r="AB40" s="32">
        <x:f t="shared" si="19"/>
        <x:v>0.51113649999999999</x:v>
      </x:c>
      <x:c r="AC40" s="31">
        <x:f t="shared" si="20"/>
        <x:v>1</x:v>
      </x:c>
      <x:c r="AD40" s="30">
        <x:f t="shared" si="21"/>
        <x:v>1.128204</x:v>
      </x:c>
      <x:c r="AE40" s="31">
        <x:f t="shared" si="9"/>
        <x:v>13.395480000000001</x:v>
      </x:c>
    </x:row>
    <x:row r="41" spans="2:31" x14ac:dyDescent="0.35">
      <x:c r="B41" s="27">
        <x:f t="shared" si="23"/>
        <x:v>44580</x:v>
      </x:c>
      <x:c r="C41" s="22" t="str">
        <x:f>IF($C$4="London",Assumptions!C50,Assumptions!E50)</x:f>
        <x:v>0756</x:v>
      </x:c>
      <x:c r="D41" s="22" t="str">
        <x:f>IF($C$4="London",Assumptions!D50,Assumptions!F50)</x:f>
        <x:v>1627</x:v>
      </x:c>
      <x:c r="F41" s="29">
        <x:v>44640</x:v>
      </x:c>
      <x:c r="G41" s="30">
        <x:f t="shared" si="3"/>
        <x:v>3</x:v>
      </x:c>
      <x:c r="H41" s="31" t="str">
        <x:v>0603</x:v>
      </x:c>
      <x:c r="I41" s="31" t="str">
        <x:v>1813</x:v>
      </x:c>
      <x:c r="J41" s="30">
        <x:f t="shared" si="4"/>
        <x:v>6</x:v>
      </x:c>
      <x:c r="K41" s="30">
        <x:f t="shared" si="5"/>
        <x:v>3</x:v>
      </x:c>
      <x:c r="L41" s="30">
        <x:f t="shared" si="6"/>
        <x:v>18</x:v>
      </x:c>
      <x:c r="M41" s="30">
        <x:f t="shared" si="7"/>
        <x:v>13</x:v>
      </x:c>
      <x:c r="N41" s="30">
        <x:f t="shared" si="10"/>
        <x:v>18</x:v>
      </x:c>
      <x:c r="O41" s="30">
        <x:f t="shared" si="8"/>
        <x:v>12.166666666666666</x:v>
      </x:c>
      <x:c r="P41" s="30" t="str" cm="1">
        <x:f t="array" ref="P41">INDEX($C$12:$N$12,G41)</x:f>
        <x:v>1.2″</x:v>
      </x:c>
      <x:c r="Q41" s="30" t="str" cm="1">
        <x:f t="array" ref="Q41">INDEX($C$11:$N$11,G41)</x:f>
        <x:v>52°F</x:v>
      </x:c>
      <x:c r="R41" s="30" cm="1">
        <x:f t="array" ref="R41">INDEX($C$13:$N$13,G41)</x:f>
        <x:v>31</x:v>
      </x:c>
      <x:c r="S41" s="30">
        <x:f t="shared" si="11"/>
        <x:v>3.870967741935484E-2</x:v>
      </x:c>
      <x:c r="T41" s="30">
        <x:f t="shared" si="12"/>
        <x:v>52</x:v>
      </x:c>
      <x:c r="U41" s="32">
        <x:f t="shared" si="22"/>
        <x:v>0.674193548387096</x:v>
      </x:c>
      <x:c r="V41" s="31">
        <x:f t="shared" si="13"/>
        <x:v>0.1</x:v>
      </x:c>
      <x:c r="W41" s="31">
        <x:f t="shared" si="14"/>
        <x:v>65</x:v>
      </x:c>
      <x:c r="X41" s="32">
        <x:f t="shared" si="15"/>
        <x:v>0.25</x:v>
      </x:c>
      <x:c r="Y41" s="30">
        <x:f t="shared" si="16"/>
        <x:v>1</x:v>
      </x:c>
      <x:c r="Z41" s="33">
        <x:f t="shared" si="17"/>
        <x:v>0.93240000000000001</x:v>
      </x:c>
      <x:c r="AA41" s="31">
        <x:f t="shared" si="18"/>
        <x:v>13.395480000000001</x:v>
      </x:c>
      <x:c r="AB41" s="32">
        <x:f t="shared" si="19"/>
        <x:v>0.558145</x:v>
      </x:c>
      <x:c r="AC41" s="31">
        <x:f t="shared" si="20"/>
        <x:v>1</x:v>
      </x:c>
      <x:c r="AD41" s="30">
        <x:f t="shared" si="21"/>
        <x:v>1.1344200000000002</x:v>
      </x:c>
      <x:c r="AE41" s="31">
        <x:f t="shared" si="9"/>
        <x:v>14.529900000000001</x:v>
      </x:c>
    </x:row>
    <x:row r="42" spans="2:31" x14ac:dyDescent="0.35">
      <x:c r="B42" s="27">
        <x:f t="shared" si="23"/>
        <x:v>44581</x:v>
      </x:c>
      <x:c r="C42" s="22" t="str">
        <x:f>IF($C$4="London",Assumptions!C51,Assumptions!E51)</x:f>
        <x:v>0755</x:v>
      </x:c>
      <x:c r="D42" s="22" t="str">
        <x:f>IF($C$4="London",Assumptions!D51,Assumptions!F51)</x:f>
        <x:v>1629</x:v>
      </x:c>
      <x:c r="F42" s="29">
        <x:v>44641</x:v>
      </x:c>
      <x:c r="G42" s="30">
        <x:f t="shared" si="3"/>
        <x:v>3</x:v>
      </x:c>
      <x:c r="H42" s="31" t="str">
        <x:v>0601</x:v>
      </x:c>
      <x:c r="I42" s="31" t="str">
        <x:v>1815</x:v>
      </x:c>
      <x:c r="J42" s="30">
        <x:f t="shared" si="4"/>
        <x:v>6</x:v>
      </x:c>
      <x:c r="K42" s="30">
        <x:f t="shared" si="5"/>
        <x:v>1</x:v>
      </x:c>
      <x:c r="L42" s="30">
        <x:f t="shared" si="6"/>
        <x:v>18</x:v>
      </x:c>
      <x:c r="M42" s="30">
        <x:f t="shared" si="7"/>
        <x:v>15</x:v>
      </x:c>
      <x:c r="N42" s="30">
        <x:f t="shared" si="10"/>
        <x:v>18</x:v>
      </x:c>
      <x:c r="O42" s="30">
        <x:f t="shared" si="8"/>
        <x:v>12.233333333333333</x:v>
      </x:c>
      <x:c r="P42" s="30" t="str" cm="1">
        <x:f t="array" ref="P42">INDEX($C$12:$N$12,G42)</x:f>
        <x:v>1.2″</x:v>
      </x:c>
      <x:c r="Q42" s="30" t="str" cm="1">
        <x:f t="array" ref="Q42">INDEX($C$11:$N$11,G42)</x:f>
        <x:v>52°F</x:v>
      </x:c>
      <x:c r="R42" s="30" cm="1">
        <x:f t="array" ref="R42">INDEX($C$13:$N$13,G42)</x:f>
        <x:v>31</x:v>
      </x:c>
      <x:c r="S42" s="30">
        <x:f t="shared" si="11"/>
        <x:v>3.870967741935484E-2</x:v>
      </x:c>
      <x:c r="T42" s="30">
        <x:f t="shared" si="12"/>
        <x:v>52</x:v>
      </x:c>
      <x:c r="U42" s="32">
        <x:f t="shared" si="22"/>
        <x:v>0.6829032258064508</x:v>
      </x:c>
      <x:c r="V42" s="31">
        <x:f t="shared" si="13"/>
        <x:v>0.1</x:v>
      </x:c>
      <x:c r="W42" s="31">
        <x:f t="shared" si="14"/>
        <x:v>65</x:v>
      </x:c>
      <x:c r="X42" s="32">
        <x:f t="shared" si="15"/>
        <x:v>0.25</x:v>
      </x:c>
      <x:c r="Y42" s="30">
        <x:f t="shared" si="16"/>
        <x:v>1</x:v>
      </x:c>
      <x:c r="Z42" s="33">
        <x:f t="shared" si="17"/>
        <x:v>0.93240000000000001</x:v>
      </x:c>
      <x:c r="AA42" s="31">
        <x:f t="shared" si="18"/>
        <x:v>14.529900000000001</x:v>
      </x:c>
      <x:c r="AB42" s="32">
        <x:f t="shared" si="19"/>
        <x:v>0.60541250000000002</x:v>
      </x:c>
      <x:c r="AC42" s="31">
        <x:f t="shared" si="20"/>
        <x:v>1</x:v>
      </x:c>
      <x:c r="AD42" s="30">
        <x:f t="shared" si="21"/>
        <x:v>1.140636</x:v>
      </x:c>
      <x:c r="AE42" s="31">
        <x:f t="shared" si="9"/>
        <x:v>15.670536000000002</x:v>
      </x:c>
    </x:row>
    <x:row r="43" spans="2:31" x14ac:dyDescent="0.35">
      <x:c r="B43" s="27">
        <x:f t="shared" si="23"/>
        <x:v>44582</x:v>
      </x:c>
      <x:c r="C43" s="22" t="str">
        <x:f>IF($C$4="London",Assumptions!C52,Assumptions!E52)</x:f>
        <x:v>0754</x:v>
      </x:c>
      <x:c r="D43" s="22" t="str">
        <x:f>IF($C$4="London",Assumptions!D52,Assumptions!F52)</x:f>
        <x:v>1631</x:v>
      </x:c>
      <x:c r="F43" s="29">
        <x:v>44642</x:v>
      </x:c>
      <x:c r="G43" s="30">
        <x:f t="shared" si="3"/>
        <x:v>3</x:v>
      </x:c>
      <x:c r="H43" s="31" t="str">
        <x:v>0559</x:v>
      </x:c>
      <x:c r="I43" s="31" t="str">
        <x:v>1817</x:v>
      </x:c>
      <x:c r="J43" s="30">
        <x:f t="shared" si="4"/>
        <x:v>5</x:v>
      </x:c>
      <x:c r="K43" s="30">
        <x:f t="shared" si="5"/>
        <x:v>59</x:v>
      </x:c>
      <x:c r="L43" s="30">
        <x:f t="shared" si="6"/>
        <x:v>18</x:v>
      </x:c>
      <x:c r="M43" s="30">
        <x:f t="shared" si="7"/>
        <x:v>17</x:v>
      </x:c>
      <x:c r="N43" s="30">
        <x:f t="shared" si="10"/>
        <x:v>18</x:v>
      </x:c>
      <x:c r="O43" s="30">
        <x:f t="shared" si="8"/>
        <x:v>12.3</x:v>
      </x:c>
      <x:c r="P43" s="30" t="str" cm="1">
        <x:f t="array" ref="P43">INDEX($C$12:$N$12,G43)</x:f>
        <x:v>1.2″</x:v>
      </x:c>
      <x:c r="Q43" s="30" t="str" cm="1">
        <x:f t="array" ref="Q43">INDEX($C$11:$N$11,G43)</x:f>
        <x:v>52°F</x:v>
      </x:c>
      <x:c r="R43" s="30" cm="1">
        <x:f t="array" ref="R43">INDEX($C$13:$N$13,G43)</x:f>
        <x:v>31</x:v>
      </x:c>
      <x:c r="S43" s="30">
        <x:f t="shared" si="11"/>
        <x:v>3.870967741935484E-2</x:v>
      </x:c>
      <x:c r="T43" s="30">
        <x:f t="shared" si="12"/>
        <x:v>52</x:v>
      </x:c>
      <x:c r="U43" s="32">
        <x:f t="shared" si="22"/>
        <x:v>0.6916129032258056</x:v>
      </x:c>
      <x:c r="V43" s="31">
        <x:f t="shared" si="13"/>
        <x:v>0.1</x:v>
      </x:c>
      <x:c r="W43" s="31">
        <x:f t="shared" si="14"/>
        <x:v>65</x:v>
      </x:c>
      <x:c r="X43" s="32">
        <x:f t="shared" si="15"/>
        <x:v>0.25</x:v>
      </x:c>
      <x:c r="Y43" s="30">
        <x:f t="shared" si="16"/>
        <x:v>1</x:v>
      </x:c>
      <x:c r="Z43" s="33">
        <x:f t="shared" si="17"/>
        <x:v>0.93240000000000001</x:v>
      </x:c>
      <x:c r="AA43" s="31">
        <x:f t="shared" si="18"/>
        <x:v>15.670536000000002</x:v>
      </x:c>
      <x:c r="AB43" s="32">
        <x:f t="shared" si="19"/>
        <x:v>0.65293900000000005</x:v>
      </x:c>
      <x:c r="AC43" s="31">
        <x:f t="shared" si="20"/>
        <x:v>1</x:v>
      </x:c>
      <x:c r="AD43" s="30">
        <x:f t="shared" si="21"/>
        <x:v>1.1468520000000002</x:v>
      </x:c>
      <x:c r="AE43" s="31">
        <x:f t="shared" si="9"/>
        <x:v>16.817388000000001</x:v>
      </x:c>
    </x:row>
    <x:row r="44" spans="2:31" x14ac:dyDescent="0.35">
      <x:c r="B44" s="27">
        <x:f t="shared" si="23"/>
        <x:v>44583</x:v>
      </x:c>
      <x:c r="C44" s="22" t="str">
        <x:f>IF($C$4="London",Assumptions!C53,Assumptions!E53)</x:f>
        <x:v>0752</x:v>
      </x:c>
      <x:c r="D44" s="22" t="str">
        <x:f>IF($C$4="London",Assumptions!D53,Assumptions!F53)</x:f>
        <x:v>1632</x:v>
      </x:c>
      <x:c r="F44" s="29">
        <x:v>44643</x:v>
      </x:c>
      <x:c r="G44" s="30">
        <x:f t="shared" si="3"/>
        <x:v>3</x:v>
      </x:c>
      <x:c r="H44" s="31" t="str">
        <x:v>0557</x:v>
      </x:c>
      <x:c r="I44" s="31" t="str">
        <x:v>1819</x:v>
      </x:c>
      <x:c r="J44" s="30">
        <x:f t="shared" si="4"/>
        <x:v>5</x:v>
      </x:c>
      <x:c r="K44" s="30">
        <x:f t="shared" si="5"/>
        <x:v>57</x:v>
      </x:c>
      <x:c r="L44" s="30">
        <x:f t="shared" si="6"/>
        <x:v>18</x:v>
      </x:c>
      <x:c r="M44" s="30">
        <x:f t="shared" si="7"/>
        <x:v>19</x:v>
      </x:c>
      <x:c r="N44" s="30">
        <x:f t="shared" si="10"/>
        <x:v>18</x:v>
      </x:c>
      <x:c r="O44" s="30">
        <x:f t="shared" si="8"/>
        <x:v>12.366666666666667</x:v>
      </x:c>
      <x:c r="P44" s="30" t="str" cm="1">
        <x:f t="array" ref="P44">INDEX($C$12:$N$12,G44)</x:f>
        <x:v>1.2″</x:v>
      </x:c>
      <x:c r="Q44" s="30" t="str" cm="1">
        <x:f t="array" ref="Q44">INDEX($C$11:$N$11,G44)</x:f>
        <x:v>52°F</x:v>
      </x:c>
      <x:c r="R44" s="30" cm="1">
        <x:f t="array" ref="R44">INDEX($C$13:$N$13,G44)</x:f>
        <x:v>31</x:v>
      </x:c>
      <x:c r="S44" s="30">
        <x:f t="shared" si="11"/>
        <x:v>3.870967741935484E-2</x:v>
      </x:c>
      <x:c r="T44" s="30">
        <x:f t="shared" si="12"/>
        <x:v>52</x:v>
      </x:c>
      <x:c r="U44" s="32">
        <x:f t="shared" si="22"/>
        <x:v>0.7003225806451604</x:v>
      </x:c>
      <x:c r="V44" s="31">
        <x:f t="shared" si="13"/>
        <x:v>0.1</x:v>
      </x:c>
      <x:c r="W44" s="31">
        <x:f t="shared" si="14"/>
        <x:v>65</x:v>
      </x:c>
      <x:c r="X44" s="32">
        <x:f t="shared" si="15"/>
        <x:v>0.25</x:v>
      </x:c>
      <x:c r="Y44" s="30">
        <x:f t="shared" si="16"/>
        <x:v>1</x:v>
      </x:c>
      <x:c r="Z44" s="33">
        <x:f t="shared" si="17"/>
        <x:v>0.93240000000000001</x:v>
      </x:c>
      <x:c r="AA44" s="31">
        <x:f t="shared" si="18"/>
        <x:v>16.817388000000001</x:v>
      </x:c>
      <x:c r="AB44" s="32">
        <x:f t="shared" si="19"/>
        <x:v>0.70072450000000008</x:v>
      </x:c>
      <x:c r="AC44" s="31">
        <x:f t="shared" si="20"/>
        <x:v>1</x:v>
      </x:c>
      <x:c r="AD44" s="30">
        <x:f t="shared" si="21"/>
        <x:v>1.1530680000000002</x:v>
      </x:c>
      <x:c r="AE44" s="31">
        <x:f t="shared" si="9"/>
        <x:v>17.970456000000002</x:v>
      </x:c>
    </x:row>
    <x:row r="45" spans="2:31" x14ac:dyDescent="0.35">
      <x:c r="B45" s="27">
        <x:f t="shared" si="23"/>
        <x:v>44584</x:v>
      </x:c>
      <x:c r="C45" s="22" t="str">
        <x:f>IF($C$4="London",Assumptions!C54,Assumptions!E54)</x:f>
        <x:v>0751</x:v>
      </x:c>
      <x:c r="D45" s="22" t="str">
        <x:f>IF($C$4="London",Assumptions!D54,Assumptions!F54)</x:f>
        <x:v>1634</x:v>
      </x:c>
      <x:c r="F45" s="29">
        <x:v>44644</x:v>
      </x:c>
      <x:c r="G45" s="30">
        <x:f t="shared" si="3"/>
        <x:v>3</x:v>
      </x:c>
      <x:c r="H45" s="31" t="str">
        <x:v>0554</x:v>
      </x:c>
      <x:c r="I45" s="31" t="str">
        <x:v>1820</x:v>
      </x:c>
      <x:c r="J45" s="30">
        <x:f t="shared" si="4"/>
        <x:v>5</x:v>
      </x:c>
      <x:c r="K45" s="30">
        <x:f t="shared" si="5"/>
        <x:v>54</x:v>
      </x:c>
      <x:c r="L45" s="30">
        <x:f t="shared" si="6"/>
        <x:v>18</x:v>
      </x:c>
      <x:c r="M45" s="30">
        <x:f t="shared" si="7"/>
        <x:v>20</x:v>
      </x:c>
      <x:c r="N45" s="30">
        <x:f t="shared" si="10"/>
        <x:v>18</x:v>
      </x:c>
      <x:c r="O45" s="30">
        <x:f t="shared" si="8"/>
        <x:v>12.433333333333334</x:v>
      </x:c>
      <x:c r="P45" s="30" t="str" cm="1">
        <x:f t="array" ref="P45">INDEX($C$12:$N$12,G45)</x:f>
        <x:v>1.2″</x:v>
      </x:c>
      <x:c r="Q45" s="30" t="str" cm="1">
        <x:f t="array" ref="Q45">INDEX($C$11:$N$11,G45)</x:f>
        <x:v>52°F</x:v>
      </x:c>
      <x:c r="R45" s="30" cm="1">
        <x:f t="array" ref="R45">INDEX($C$13:$N$13,G45)</x:f>
        <x:v>31</x:v>
      </x:c>
      <x:c r="S45" s="30">
        <x:f t="shared" si="11"/>
        <x:v>3.870967741935484E-2</x:v>
      </x:c>
      <x:c r="T45" s="30">
        <x:f t="shared" si="12"/>
        <x:v>52</x:v>
      </x:c>
      <x:c r="U45" s="32">
        <x:f t="shared" si="22"/>
        <x:v>0.7090322580645152</x:v>
      </x:c>
      <x:c r="V45" s="31">
        <x:f t="shared" si="13"/>
        <x:v>0.1</x:v>
      </x:c>
      <x:c r="W45" s="31">
        <x:f t="shared" si="14"/>
        <x:v>65</x:v>
      </x:c>
      <x:c r="X45" s="32">
        <x:f t="shared" si="15"/>
        <x:v>0.25</x:v>
      </x:c>
      <x:c r="Y45" s="30">
        <x:f t="shared" si="16"/>
        <x:v>1</x:v>
      </x:c>
      <x:c r="Z45" s="33">
        <x:f t="shared" si="17"/>
        <x:v>0.93240000000000001</x:v>
      </x:c>
      <x:c r="AA45" s="31">
        <x:f t="shared" si="18"/>
        <x:v>17.970456000000002</x:v>
      </x:c>
      <x:c r="AB45" s="32">
        <x:f t="shared" si="19"/>
        <x:v>0.74876900000000013</x:v>
      </x:c>
      <x:c r="AC45" s="31">
        <x:f t="shared" si="20"/>
        <x:v>1</x:v>
      </x:c>
      <x:c r="AD45" s="30">
        <x:f t="shared" si="21"/>
        <x:v>1.159284</x:v>
      </x:c>
      <x:c r="AE45" s="31">
        <x:f t="shared" si="9"/>
        <x:v>19.129740000000002</x:v>
      </x:c>
    </x:row>
    <x:row r="46" spans="2:31" x14ac:dyDescent="0.35">
      <x:c r="B46" s="27">
        <x:f t="shared" si="23"/>
        <x:v>44585</x:v>
      </x:c>
      <x:c r="C46" s="22" t="str">
        <x:f>IF($C$4="London",Assumptions!C55,Assumptions!E55)</x:f>
        <x:v>0750</x:v>
      </x:c>
      <x:c r="D46" s="22" t="str">
        <x:f>IF($C$4="London",Assumptions!D55,Assumptions!F55)</x:f>
        <x:v>1636</x:v>
      </x:c>
      <x:c r="F46" s="29">
        <x:v>44645</x:v>
      </x:c>
      <x:c r="G46" s="30">
        <x:f t="shared" si="3"/>
        <x:v>3</x:v>
      </x:c>
      <x:c r="H46" s="31" t="str">
        <x:v>0552</x:v>
      </x:c>
      <x:c r="I46" s="31" t="str">
        <x:v>1822</x:v>
      </x:c>
      <x:c r="J46" s="30">
        <x:f t="shared" si="4"/>
        <x:v>5</x:v>
      </x:c>
      <x:c r="K46" s="30">
        <x:f t="shared" si="5"/>
        <x:v>52</x:v>
      </x:c>
      <x:c r="L46" s="30">
        <x:f t="shared" si="6"/>
        <x:v>18</x:v>
      </x:c>
      <x:c r="M46" s="30">
        <x:f t="shared" si="7"/>
        <x:v>22</x:v>
      </x:c>
      <x:c r="N46" s="30">
        <x:f t="shared" si="10"/>
        <x:v>18</x:v>
      </x:c>
      <x:c r="O46" s="30">
        <x:f t="shared" si="8"/>
        <x:v>12.5</x:v>
      </x:c>
      <x:c r="P46" s="30" t="str" cm="1">
        <x:f t="array" ref="P46">INDEX($C$12:$N$12,G46)</x:f>
        <x:v>1.2″</x:v>
      </x:c>
      <x:c r="Q46" s="30" t="str" cm="1">
        <x:f t="array" ref="Q46">INDEX($C$11:$N$11,G46)</x:f>
        <x:v>52°F</x:v>
      </x:c>
      <x:c r="R46" s="30" cm="1">
        <x:f t="array" ref="R46">INDEX($C$13:$N$13,G46)</x:f>
        <x:v>31</x:v>
      </x:c>
      <x:c r="S46" s="30">
        <x:f t="shared" si="11"/>
        <x:v>3.870967741935484E-2</x:v>
      </x:c>
      <x:c r="T46" s="30">
        <x:f t="shared" si="12"/>
        <x:v>52</x:v>
      </x:c>
      <x:c r="U46" s="32">
        <x:f t="shared" si="22"/>
        <x:v>0.71774193548387</x:v>
      </x:c>
      <x:c r="V46" s="31">
        <x:f t="shared" si="13"/>
        <x:v>0.1</x:v>
      </x:c>
      <x:c r="W46" s="31">
        <x:f t="shared" si="14"/>
        <x:v>65</x:v>
      </x:c>
      <x:c r="X46" s="32">
        <x:f t="shared" si="15"/>
        <x:v>0.25</x:v>
      </x:c>
      <x:c r="Y46" s="30">
        <x:f t="shared" si="16"/>
        <x:v>1</x:v>
      </x:c>
      <x:c r="Z46" s="33">
        <x:f t="shared" si="17"/>
        <x:v>0.93240000000000001</x:v>
      </x:c>
      <x:c r="AA46" s="31">
        <x:f t="shared" si="18"/>
        <x:v>19.129740000000002</x:v>
      </x:c>
      <x:c r="AB46" s="32">
        <x:f t="shared" si="19"/>
        <x:v>0.79707250000000007</x:v>
      </x:c>
      <x:c r="AC46" s="31">
        <x:f t="shared" si="20"/>
        <x:v>1</x:v>
      </x:c>
      <x:c r="AD46" s="30">
        <x:f t="shared" si="21"/>
        <x:v>1.1655</x:v>
      </x:c>
      <x:c r="AE46" s="31">
        <x:f t="shared" si="9"/>
        <x:v>20.295240000000003</x:v>
      </x:c>
    </x:row>
    <x:row r="47" spans="2:31" x14ac:dyDescent="0.35">
      <x:c r="B47" s="27">
        <x:f t="shared" si="23"/>
        <x:v>44586</x:v>
      </x:c>
      <x:c r="C47" s="22" t="str">
        <x:f>IF($C$4="London",Assumptions!C56,Assumptions!E56)</x:f>
        <x:v>0749</x:v>
      </x:c>
      <x:c r="D47" s="22" t="str">
        <x:f>IF($C$4="London",Assumptions!D56,Assumptions!F56)</x:f>
        <x:v>1637</x:v>
      </x:c>
      <x:c r="F47" s="29">
        <x:v>44646</x:v>
      </x:c>
      <x:c r="G47" s="30">
        <x:f t="shared" si="3"/>
        <x:v>3</x:v>
      </x:c>
      <x:c r="H47" s="31" t="str">
        <x:v>0550</x:v>
      </x:c>
      <x:c r="I47" s="31" t="str">
        <x:v>1824</x:v>
      </x:c>
      <x:c r="J47" s="30">
        <x:f t="shared" si="4"/>
        <x:v>5</x:v>
      </x:c>
      <x:c r="K47" s="30">
        <x:f t="shared" si="5"/>
        <x:v>50</x:v>
      </x:c>
      <x:c r="L47" s="30">
        <x:f t="shared" si="6"/>
        <x:v>18</x:v>
      </x:c>
      <x:c r="M47" s="30">
        <x:f t="shared" si="7"/>
        <x:v>24</x:v>
      </x:c>
      <x:c r="N47" s="30">
        <x:f t="shared" si="10"/>
        <x:v>18</x:v>
      </x:c>
      <x:c r="O47" s="30">
        <x:f t="shared" si="8"/>
        <x:v>12.566666666666666</x:v>
      </x:c>
      <x:c r="P47" s="30" t="str" cm="1">
        <x:f t="array" ref="P47">INDEX($C$12:$N$12,G47)</x:f>
        <x:v>1.2″</x:v>
      </x:c>
      <x:c r="Q47" s="30" t="str" cm="1">
        <x:f t="array" ref="Q47">INDEX($C$11:$N$11,G47)</x:f>
        <x:v>52°F</x:v>
      </x:c>
      <x:c r="R47" s="30" cm="1">
        <x:f t="array" ref="R47">INDEX($C$13:$N$13,G47)</x:f>
        <x:v>31</x:v>
      </x:c>
      <x:c r="S47" s="30">
        <x:f t="shared" si="11"/>
        <x:v>3.870967741935484E-2</x:v>
      </x:c>
      <x:c r="T47" s="30">
        <x:f t="shared" si="12"/>
        <x:v>52</x:v>
      </x:c>
      <x:c r="U47" s="32">
        <x:f t="shared" si="22"/>
        <x:v>0.7264516129032248</x:v>
      </x:c>
      <x:c r="V47" s="31">
        <x:f t="shared" si="13"/>
        <x:v>0.1</x:v>
      </x:c>
      <x:c r="W47" s="31">
        <x:f t="shared" si="14"/>
        <x:v>65</x:v>
      </x:c>
      <x:c r="X47" s="32">
        <x:f t="shared" si="15"/>
        <x:v>0.25</x:v>
      </x:c>
      <x:c r="Y47" s="30">
        <x:f t="shared" si="16"/>
        <x:v>1</x:v>
      </x:c>
      <x:c r="Z47" s="33">
        <x:f t="shared" si="17"/>
        <x:v>0.93240000000000001</x:v>
      </x:c>
      <x:c r="AA47" s="31">
        <x:f t="shared" si="18"/>
        <x:v>20.295240000000003</x:v>
      </x:c>
      <x:c r="AB47" s="32">
        <x:f t="shared" si="19"/>
        <x:v>0.84563500000000014</x:v>
      </x:c>
      <x:c r="AC47" s="31">
        <x:f t="shared" si="20"/>
        <x:v>1</x:v>
      </x:c>
      <x:c r="AD47" s="30">
        <x:f t="shared" si="21"/>
        <x:v>1.1717160000000002</x:v>
      </x:c>
      <x:c r="AE47" s="31">
        <x:f t="shared" si="9"/>
        <x:v>21.466956000000003</x:v>
      </x:c>
    </x:row>
    <x:row r="48" spans="2:31" x14ac:dyDescent="0.35">
      <x:c r="B48" s="27">
        <x:f t="shared" si="23"/>
        <x:v>44587</x:v>
      </x:c>
      <x:c r="C48" s="22" t="str">
        <x:f>IF($C$4="London",Assumptions!C57,Assumptions!E57)</x:f>
        <x:v>0747</x:v>
      </x:c>
      <x:c r="D48" s="22" t="str">
        <x:f>IF($C$4="London",Assumptions!D57,Assumptions!F57)</x:f>
        <x:v>1639</x:v>
      </x:c>
      <x:c r="F48" s="29">
        <x:v>44647</x:v>
      </x:c>
      <x:c r="G48" s="30">
        <x:f t="shared" si="3"/>
        <x:v>3</x:v>
      </x:c>
      <x:c r="H48" s="31" t="str">
        <x:v>0548</x:v>
      </x:c>
      <x:c r="I48" s="31" t="str">
        <x:v>1825</x:v>
      </x:c>
      <x:c r="J48" s="30">
        <x:f t="shared" si="4"/>
        <x:v>5</x:v>
      </x:c>
      <x:c r="K48" s="30">
        <x:f t="shared" si="5"/>
        <x:v>48</x:v>
      </x:c>
      <x:c r="L48" s="30">
        <x:f t="shared" si="6"/>
        <x:v>18</x:v>
      </x:c>
      <x:c r="M48" s="30">
        <x:f t="shared" si="7"/>
        <x:v>25</x:v>
      </x:c>
      <x:c r="N48" s="30">
        <x:f t="shared" si="10"/>
        <x:v>18</x:v>
      </x:c>
      <x:c r="O48" s="30">
        <x:f t="shared" si="8"/>
        <x:v>12.616666666666667</x:v>
      </x:c>
      <x:c r="P48" s="30" t="str" cm="1">
        <x:f t="array" ref="P48">INDEX($C$12:$N$12,G48)</x:f>
        <x:v>1.2″</x:v>
      </x:c>
      <x:c r="Q48" s="30" t="str" cm="1">
        <x:f t="array" ref="Q48">INDEX($C$11:$N$11,G48)</x:f>
        <x:v>52°F</x:v>
      </x:c>
      <x:c r="R48" s="30" cm="1">
        <x:f t="array" ref="R48">INDEX($C$13:$N$13,G48)</x:f>
        <x:v>31</x:v>
      </x:c>
      <x:c r="S48" s="30">
        <x:f t="shared" si="11"/>
        <x:v>3.870967741935484E-2</x:v>
      </x:c>
      <x:c r="T48" s="30">
        <x:f t="shared" si="12"/>
        <x:v>52</x:v>
      </x:c>
      <x:c r="U48" s="32">
        <x:f t="shared" si="22"/>
        <x:v>0.7351612903225796</x:v>
      </x:c>
      <x:c r="V48" s="31">
        <x:f t="shared" si="13"/>
        <x:v>0.1</x:v>
      </x:c>
      <x:c r="W48" s="31">
        <x:f t="shared" si="14"/>
        <x:v>65</x:v>
      </x:c>
      <x:c r="X48" s="32">
        <x:f t="shared" si="15"/>
        <x:v>0.25</x:v>
      </x:c>
      <x:c r="Y48" s="30">
        <x:f t="shared" si="16"/>
        <x:v>1</x:v>
      </x:c>
      <x:c r="Z48" s="33">
        <x:f t="shared" si="17"/>
        <x:v>0.93240000000000001</x:v>
      </x:c>
      <x:c r="AA48" s="31">
        <x:f t="shared" si="18"/>
        <x:v>21.466956000000003</x:v>
      </x:c>
      <x:c r="AB48" s="32">
        <x:f t="shared" si="19"/>
        <x:v>0.8944565000000001</x:v>
      </x:c>
      <x:c r="AC48" s="31">
        <x:f t="shared" si="20"/>
        <x:v>1</x:v>
      </x:c>
      <x:c r="AD48" s="30">
        <x:f t="shared" si="21"/>
        <x:v>1.1763780000000001</x:v>
      </x:c>
      <x:c r="AE48" s="31">
        <x:f t="shared" si="9"/>
        <x:v>22.643334000000003</x:v>
      </x:c>
    </x:row>
    <x:row r="49" spans="2:31" x14ac:dyDescent="0.35">
      <x:c r="B49" s="27">
        <x:f t="shared" si="23"/>
        <x:v>44588</x:v>
      </x:c>
      <x:c r="C49" s="22" t="str">
        <x:f>IF($C$4="London",Assumptions!C58,Assumptions!E58)</x:f>
        <x:v>0746</x:v>
      </x:c>
      <x:c r="D49" s="22" t="str">
        <x:f>IF($C$4="London",Assumptions!D58,Assumptions!F58)</x:f>
        <x:v>1641</x:v>
      </x:c>
      <x:c r="F49" s="29">
        <x:v>44648</x:v>
      </x:c>
      <x:c r="G49" s="30">
        <x:f t="shared" si="3"/>
        <x:v>3</x:v>
      </x:c>
      <x:c r="H49" s="31" t="str">
        <x:v>0545</x:v>
      </x:c>
      <x:c r="I49" s="31" t="str">
        <x:v>1827</x:v>
      </x:c>
      <x:c r="J49" s="30">
        <x:f t="shared" si="4"/>
        <x:v>5</x:v>
      </x:c>
      <x:c r="K49" s="30">
        <x:f t="shared" si="5"/>
        <x:v>45</x:v>
      </x:c>
      <x:c r="L49" s="30">
        <x:f t="shared" si="6"/>
        <x:v>18</x:v>
      </x:c>
      <x:c r="M49" s="30">
        <x:f t="shared" si="7"/>
        <x:v>27</x:v>
      </x:c>
      <x:c r="N49" s="30">
        <x:f t="shared" si="10"/>
        <x:v>18</x:v>
      </x:c>
      <x:c r="O49" s="30">
        <x:f t="shared" si="8"/>
        <x:v>12.7</x:v>
      </x:c>
      <x:c r="P49" s="30" t="str" cm="1">
        <x:f t="array" ref="P49">INDEX($C$12:$N$12,G49)</x:f>
        <x:v>1.2″</x:v>
      </x:c>
      <x:c r="Q49" s="30" t="str" cm="1">
        <x:f t="array" ref="Q49">INDEX($C$11:$N$11,G49)</x:f>
        <x:v>52°F</x:v>
      </x:c>
      <x:c r="R49" s="30" cm="1">
        <x:f t="array" ref="R49">INDEX($C$13:$N$13,G49)</x:f>
        <x:v>31</x:v>
      </x:c>
      <x:c r="S49" s="30">
        <x:f t="shared" si="11"/>
        <x:v>3.870967741935484E-2</x:v>
      </x:c>
      <x:c r="T49" s="30">
        <x:f t="shared" si="12"/>
        <x:v>52</x:v>
      </x:c>
      <x:c r="U49" s="32">
        <x:f t="shared" si="22"/>
        <x:v>0.7438709677419344</x:v>
      </x:c>
      <x:c r="V49" s="31">
        <x:f t="shared" si="13"/>
        <x:v>0.1</x:v>
      </x:c>
      <x:c r="W49" s="31">
        <x:f t="shared" si="14"/>
        <x:v>65</x:v>
      </x:c>
      <x:c r="X49" s="32">
        <x:f t="shared" si="15"/>
        <x:v>0.25</x:v>
      </x:c>
      <x:c r="Y49" s="30">
        <x:f t="shared" si="16"/>
        <x:v>1</x:v>
      </x:c>
      <x:c r="Z49" s="33">
        <x:f t="shared" si="17"/>
        <x:v>0.93240000000000001</x:v>
      </x:c>
      <x:c r="AA49" s="31">
        <x:f t="shared" si="18"/>
        <x:v>22.643334000000003</x:v>
      </x:c>
      <x:c r="AB49" s="32">
        <x:f t="shared" si="19"/>
        <x:v>0.94347225000000012</x:v>
      </x:c>
      <x:c r="AC49" s="31">
        <x:f t="shared" si="20"/>
        <x:v>0.5</x:v>
      </x:c>
      <x:c r="AD49" s="30">
        <x:f t="shared" si="21"/>
        <x:v>0.59207399999999999</x:v>
      </x:c>
      <x:c r="AE49" s="31">
        <x:f t="shared" si="9"/>
        <x:v>23.235408000000003</x:v>
      </x:c>
    </x:row>
    <x:row r="50" spans="2:31" x14ac:dyDescent="0.35">
      <x:c r="B50" s="27">
        <x:f t="shared" si="23"/>
        <x:v>44589</x:v>
      </x:c>
      <x:c r="C50" s="22" t="str">
        <x:f>IF($C$4="London",Assumptions!C59,Assumptions!E59)</x:f>
        <x:v>0745</x:v>
      </x:c>
      <x:c r="D50" s="22" t="str">
        <x:f>IF($C$4="London",Assumptions!D59,Assumptions!F59)</x:f>
        <x:v>1643</x:v>
      </x:c>
      <x:c r="F50" s="29">
        <x:v>44649</x:v>
      </x:c>
      <x:c r="G50" s="30">
        <x:f t="shared" si="3"/>
        <x:v>3</x:v>
      </x:c>
      <x:c r="H50" s="31" t="str">
        <x:v>0543</x:v>
      </x:c>
      <x:c r="I50" s="31" t="str">
        <x:v>1829</x:v>
      </x:c>
      <x:c r="J50" s="30">
        <x:f t="shared" si="4"/>
        <x:v>5</x:v>
      </x:c>
      <x:c r="K50" s="30">
        <x:f t="shared" si="5"/>
        <x:v>43</x:v>
      </x:c>
      <x:c r="L50" s="30">
        <x:f t="shared" si="6"/>
        <x:v>18</x:v>
      </x:c>
      <x:c r="M50" s="30">
        <x:f t="shared" si="7"/>
        <x:v>29</x:v>
      </x:c>
      <x:c r="N50" s="30">
        <x:f t="shared" si="10"/>
        <x:v>18</x:v>
      </x:c>
      <x:c r="O50" s="30">
        <x:f t="shared" si="8"/>
        <x:v>12.766666666666667</x:v>
      </x:c>
      <x:c r="P50" s="30" t="str" cm="1">
        <x:f t="array" ref="P50">INDEX($C$12:$N$12,G50)</x:f>
        <x:v>1.2″</x:v>
      </x:c>
      <x:c r="Q50" s="30" t="str" cm="1">
        <x:f t="array" ref="Q50">INDEX($C$11:$N$11,G50)</x:f>
        <x:v>52°F</x:v>
      </x:c>
      <x:c r="R50" s="30" cm="1">
        <x:f t="array" ref="R50">INDEX($C$13:$N$13,G50)</x:f>
        <x:v>31</x:v>
      </x:c>
      <x:c r="S50" s="30">
        <x:f t="shared" si="11"/>
        <x:v>3.870967741935484E-2</x:v>
      </x:c>
      <x:c r="T50" s="30">
        <x:f t="shared" si="12"/>
        <x:v>52</x:v>
      </x:c>
      <x:c r="U50" s="32">
        <x:f t="shared" si="22"/>
        <x:v>0.7525806451612892</x:v>
      </x:c>
      <x:c r="V50" s="31">
        <x:f t="shared" si="13"/>
        <x:v>0.1</x:v>
      </x:c>
      <x:c r="W50" s="31">
        <x:f t="shared" si="14"/>
        <x:v>65</x:v>
      </x:c>
      <x:c r="X50" s="32">
        <x:f t="shared" si="15"/>
        <x:v>0.25</x:v>
      </x:c>
      <x:c r="Y50" s="30">
        <x:f t="shared" si="16"/>
        <x:v>1</x:v>
      </x:c>
      <x:c r="Z50" s="33">
        <x:f t="shared" si="17"/>
        <x:v>0.93240000000000001</x:v>
      </x:c>
      <x:c r="AA50" s="31">
        <x:f t="shared" si="18"/>
        <x:v>23.235408000000003</x:v>
      </x:c>
      <x:c r="AB50" s="32">
        <x:f t="shared" si="19"/>
        <x:v>0.96814200000000017</x:v>
      </x:c>
      <x:c r="AC50" s="31">
        <x:f t="shared" si="20"/>
        <x:v>0.5</x:v>
      </x:c>
      <x:c r="AD50" s="30">
        <x:f t="shared" si="21"/>
        <x:v>0.5951820000000001</x:v>
      </x:c>
      <x:c r="AE50" s="31">
        <x:f t="shared" si="9"/>
        <x:v>23.830590000000004</x:v>
      </x:c>
    </x:row>
    <x:row r="51" spans="2:31" x14ac:dyDescent="0.35">
      <x:c r="B51" s="27">
        <x:f t="shared" si="23"/>
        <x:v>44590</x:v>
      </x:c>
      <x:c r="C51" s="22" t="str">
        <x:f>IF($C$4="London",Assumptions!C60,Assumptions!E60)</x:f>
        <x:v>0743</x:v>
      </x:c>
      <x:c r="D51" s="22" t="str">
        <x:f>IF($C$4="London",Assumptions!D60,Assumptions!F60)</x:f>
        <x:v>1645</x:v>
      </x:c>
      <x:c r="F51" s="29">
        <x:v>44650</x:v>
      </x:c>
      <x:c r="G51" s="30">
        <x:f t="shared" si="3"/>
        <x:v>3</x:v>
      </x:c>
      <x:c r="H51" s="31" t="str">
        <x:v>0541</x:v>
      </x:c>
      <x:c r="I51" s="31" t="str">
        <x:v>1830</x:v>
      </x:c>
      <x:c r="J51" s="30">
        <x:f t="shared" si="4"/>
        <x:v>5</x:v>
      </x:c>
      <x:c r="K51" s="30">
        <x:f t="shared" si="5"/>
        <x:v>41</x:v>
      </x:c>
      <x:c r="L51" s="30">
        <x:f t="shared" si="6"/>
        <x:v>18</x:v>
      </x:c>
      <x:c r="M51" s="30">
        <x:f t="shared" si="7"/>
        <x:v>30</x:v>
      </x:c>
      <x:c r="N51" s="30">
        <x:f t="shared" si="10"/>
        <x:v>18</x:v>
      </x:c>
      <x:c r="O51" s="30">
        <x:f t="shared" si="8"/>
        <x:v>12.816666666666666</x:v>
      </x:c>
      <x:c r="P51" s="30" t="str" cm="1">
        <x:f t="array" ref="P51">INDEX($C$12:$N$12,G51)</x:f>
        <x:v>1.2″</x:v>
      </x:c>
      <x:c r="Q51" s="30" t="str" cm="1">
        <x:f t="array" ref="Q51">INDEX($C$11:$N$11,G51)</x:f>
        <x:v>52°F</x:v>
      </x:c>
      <x:c r="R51" s="30" cm="1">
        <x:f t="array" ref="R51">INDEX($C$13:$N$13,G51)</x:f>
        <x:v>31</x:v>
      </x:c>
      <x:c r="S51" s="30">
        <x:f t="shared" si="11"/>
        <x:v>3.870967741935484E-2</x:v>
      </x:c>
      <x:c r="T51" s="30">
        <x:f t="shared" si="12"/>
        <x:v>52</x:v>
      </x:c>
      <x:c r="U51" s="32">
        <x:f t="shared" si="22"/>
        <x:v>0.761290322580644</x:v>
      </x:c>
      <x:c r="V51" s="31">
        <x:f t="shared" si="13"/>
        <x:v>0.1</x:v>
      </x:c>
      <x:c r="W51" s="31">
        <x:f t="shared" si="14"/>
        <x:v>65</x:v>
      </x:c>
      <x:c r="X51" s="32">
        <x:f t="shared" si="15"/>
        <x:v>0.25</x:v>
      </x:c>
      <x:c r="Y51" s="30">
        <x:f t="shared" si="16"/>
        <x:v>1</x:v>
      </x:c>
      <x:c r="Z51" s="33">
        <x:f t="shared" si="17"/>
        <x:v>0.93240000000000001</x:v>
      </x:c>
      <x:c r="AA51" s="31">
        <x:f t="shared" si="18"/>
        <x:v>23.830590000000004</x:v>
      </x:c>
      <x:c r="AB51" s="32">
        <x:f t="shared" si="19"/>
        <x:v>0.99294125000000022</x:v>
      </x:c>
      <x:c r="AC51" s="31">
        <x:f t="shared" si="20"/>
        <x:v>0.5</x:v>
      </x:c>
      <x:c r="AD51" s="30">
        <x:f t="shared" si="21"/>
        <x:v>0.59751300000000007</x:v>
      </x:c>
      <x:c r="AE51" s="31">
        <x:f t="shared" si="9"/>
        <x:v>24.428103000000004</x:v>
      </x:c>
    </x:row>
    <x:row r="52" spans="2:31" x14ac:dyDescent="0.35">
      <x:c r="B52" s="27">
        <x:f t="shared" si="23"/>
        <x:v>44591</x:v>
      </x:c>
      <x:c r="C52" s="22" t="str">
        <x:f>IF($C$4="London",Assumptions!C61,Assumptions!E61)</x:f>
        <x:v>0742</x:v>
      </x:c>
      <x:c r="D52" s="22" t="str">
        <x:f>IF($C$4="London",Assumptions!D61,Assumptions!F61)</x:f>
        <x:v>1646</x:v>
      </x:c>
      <x:c r="F52" s="29">
        <x:v>44651</x:v>
      </x:c>
      <x:c r="G52" s="30">
        <x:f t="shared" si="3"/>
        <x:v>3</x:v>
      </x:c>
      <x:c r="H52" s="31" t="str">
        <x:v>0538</x:v>
      </x:c>
      <x:c r="I52" s="31" t="str">
        <x:v>1832</x:v>
      </x:c>
      <x:c r="J52" s="30">
        <x:f t="shared" si="4"/>
        <x:v>5</x:v>
      </x:c>
      <x:c r="K52" s="30">
        <x:f t="shared" si="5"/>
        <x:v>38</x:v>
      </x:c>
      <x:c r="L52" s="30">
        <x:f t="shared" si="6"/>
        <x:v>18</x:v>
      </x:c>
      <x:c r="M52" s="30">
        <x:f t="shared" si="7"/>
        <x:v>32</x:v>
      </x:c>
      <x:c r="N52" s="30">
        <x:f t="shared" si="10"/>
        <x:v>18</x:v>
      </x:c>
      <x:c r="O52" s="30">
        <x:f t="shared" si="8"/>
        <x:v>12.9</x:v>
      </x:c>
      <x:c r="P52" s="30" t="str" cm="1">
        <x:f t="array" ref="P52">INDEX($C$12:$N$12,G52)</x:f>
        <x:v>1.2″</x:v>
      </x:c>
      <x:c r="Q52" s="30" t="str" cm="1">
        <x:f t="array" ref="Q52">INDEX($C$11:$N$11,G52)</x:f>
        <x:v>52°F</x:v>
      </x:c>
      <x:c r="R52" s="30" cm="1">
        <x:f t="array" ref="R52">INDEX($C$13:$N$13,G52)</x:f>
        <x:v>31</x:v>
      </x:c>
      <x:c r="S52" s="30">
        <x:f t="shared" si="11"/>
        <x:v>3.870967741935484E-2</x:v>
      </x:c>
      <x:c r="T52" s="30">
        <x:f t="shared" si="12"/>
        <x:v>52</x:v>
      </x:c>
      <x:c r="U52" s="32">
        <x:f t="shared" si="22"/>
        <x:v>0.7699999999999988</x:v>
      </x:c>
      <x:c r="V52" s="31">
        <x:f t="shared" si="13"/>
        <x:v>0.1</x:v>
      </x:c>
      <x:c r="W52" s="31">
        <x:f t="shared" si="14"/>
        <x:v>65</x:v>
      </x:c>
      <x:c r="X52" s="32">
        <x:f t="shared" si="15"/>
        <x:v>0.25</x:v>
      </x:c>
      <x:c r="Y52" s="30">
        <x:f t="shared" si="16"/>
        <x:v>1</x:v>
      </x:c>
      <x:c r="Z52" s="33">
        <x:f t="shared" si="17"/>
        <x:v>0.93240000000000001</x:v>
      </x:c>
      <x:c r="AA52" s="31">
        <x:f t="shared" si="18"/>
        <x:v>24.428103000000004</x:v>
      </x:c>
      <x:c r="AB52" s="32">
        <x:f t="shared" si="19"/>
        <x:v>1.0178376250000001</x:v>
      </x:c>
      <x:c r="AC52" s="31">
        <x:f t="shared" si="20"/>
        <x:v>0.25</x:v>
      </x:c>
      <x:c r="AD52" s="30">
        <x:f t="shared" si="21"/>
        <x:v>0.30069899999999999</x:v>
      </x:c>
      <x:c r="AE52" s="31">
        <x:f t="shared" si="9"/>
        <x:v>24.728802000000005</x:v>
      </x:c>
    </x:row>
    <x:row r="53" spans="2:31" x14ac:dyDescent="0.35">
      <x:c r="B53" s="27">
        <x:f t="shared" si="23"/>
        <x:v>44592</x:v>
      </x:c>
      <x:c r="C53" s="22" t="str">
        <x:f>IF($C$4="London",Assumptions!C62,Assumptions!E62)</x:f>
        <x:v>0740</x:v>
      </x:c>
      <x:c r="D53" s="22" t="str">
        <x:f>IF($C$4="London",Assumptions!D62,Assumptions!F62)</x:f>
        <x:v>1648</x:v>
      </x:c>
      <x:c r="F53" s="29">
        <x:v>44652</x:v>
      </x:c>
      <x:c r="G53" s="30">
        <x:f t="shared" si="3"/>
        <x:v>4</x:v>
      </x:c>
      <x:c r="H53" s="31" t="str">
        <x:v>0536</x:v>
      </x:c>
      <x:c r="I53" s="31" t="str">
        <x:v>1834</x:v>
      </x:c>
      <x:c r="J53" s="30">
        <x:f t="shared" si="4"/>
        <x:v>5</x:v>
      </x:c>
      <x:c r="K53" s="30">
        <x:f t="shared" si="5"/>
        <x:v>36</x:v>
      </x:c>
      <x:c r="L53" s="30">
        <x:f t="shared" si="6"/>
        <x:v>18</x:v>
      </x:c>
      <x:c r="M53" s="30">
        <x:f t="shared" si="7"/>
        <x:v>34</x:v>
      </x:c>
      <x:c r="N53" s="30">
        <x:f t="shared" si="10"/>
        <x:v>18</x:v>
      </x:c>
      <x:c r="O53" s="30">
        <x:f t="shared" si="8"/>
        <x:v>12.966666666666667</x:v>
      </x:c>
      <x:c r="P53" s="30" t="str" cm="1">
        <x:f t="array" ref="P53">INDEX($C$12:$N$12,G53)</x:f>
        <x:v>1.2″</x:v>
      </x:c>
      <x:c r="Q53" s="30" t="str" cm="1">
        <x:f t="array" ref="Q53">INDEX($C$11:$N$11,G53)</x:f>
        <x:v>58°F</x:v>
      </x:c>
      <x:c r="R53" s="30" cm="1">
        <x:f t="array" ref="R53">INDEX($C$13:$N$13,G53)</x:f>
        <x:v>30</x:v>
      </x:c>
      <x:c r="S53" s="30">
        <x:f t="shared" si="11"/>
        <x:v>0.04</x:v>
      </x:c>
      <x:c r="T53" s="30">
        <x:f t="shared" si="12"/>
        <x:v>58</x:v>
      </x:c>
      <x:c r="U53" s="32">
        <x:f t="shared" si="22"/>
        <x:v>0.77999999999999881</x:v>
      </x:c>
      <x:c r="V53" s="31">
        <x:f t="shared" si="13"/>
        <x:v>0.1</x:v>
      </x:c>
      <x:c r="W53" s="31">
        <x:f t="shared" si="14"/>
        <x:v>65</x:v>
      </x:c>
      <x:c r="X53" s="32">
        <x:f t="shared" si="15"/>
        <x:v>0.25</x:v>
      </x:c>
      <x:c r="Y53" s="30">
        <x:f t="shared" si="16"/>
        <x:v>1</x:v>
      </x:c>
      <x:c r="Z53" s="33">
        <x:f t="shared" si="17"/>
        <x:v>0.98040000000000005</x:v>
      </x:c>
      <x:c r="AA53" s="31">
        <x:f t="shared" si="18"/>
        <x:v>24.728802000000005</x:v>
      </x:c>
      <x:c r="AB53" s="32">
        <x:f t="shared" si="19"/>
        <x:v>1.0303667500000002</x:v>
      </x:c>
      <x:c r="AC53" s="31">
        <x:f t="shared" si="20"/>
        <x:v>0.25</x:v>
      </x:c>
      <x:c r="AD53" s="30">
        <x:f t="shared" si="21"/>
        <x:v>0.31781300000000007</x:v>
      </x:c>
      <x:c r="AE53" s="31">
        <x:f t="shared" si="9"/>
        <x:v>25.046615000000006</x:v>
      </x:c>
    </x:row>
    <x:row r="54" spans="2:31" x14ac:dyDescent="0.35">
      <x:c r="B54" s="27">
        <x:f t="shared" si="23"/>
        <x:v>44593</x:v>
      </x:c>
      <x:c r="C54" s="22" t="str">
        <x:f>IF($C$4="London",Assumptions!C63,Assumptions!E63)</x:f>
        <x:v>0739</x:v>
      </x:c>
      <x:c r="D54" s="22" t="str">
        <x:f>IF($C$4="London",Assumptions!D63,Assumptions!F63)</x:f>
        <x:v>1650</x:v>
      </x:c>
      <x:c r="F54" s="29">
        <x:v>44653</x:v>
      </x:c>
      <x:c r="G54" s="30">
        <x:f t="shared" ref="G54:G85" si="24">MONTH(F54)</x:f>
        <x:v>4</x:v>
      </x:c>
      <x:c r="H54" s="31" t="str">
        <x:v>0534</x:v>
      </x:c>
      <x:c r="I54" s="31" t="str">
        <x:v>1835</x:v>
      </x:c>
      <x:c r="J54" s="30">
        <x:f t="shared" ref="J54:J85" si="25">VALUE(LEFT(H54,2))</x:f>
        <x:v>5</x:v>
      </x:c>
      <x:c r="K54" s="30">
        <x:f t="shared" ref="K54:K85" si="26">VALUE(RIGHT(H54,2))</x:f>
        <x:v>34</x:v>
      </x:c>
      <x:c r="L54" s="30">
        <x:f t="shared" ref="L54:L85" si="27">VALUE(LEFT(I54,2))</x:f>
        <x:v>18</x:v>
      </x:c>
      <x:c r="M54" s="30">
        <x:f t="shared" ref="M54:M85" si="28">VALUE(RIGHT(I54,2))</x:f>
        <x:v>35</x:v>
      </x:c>
      <x:c r="N54" s="30">
        <x:f t="shared" si="10"/>
        <x:v>18</x:v>
      </x:c>
      <x:c r="O54" s="30">
        <x:f t="shared" ref="O54:O85" si="29">N54-J54+(M54-K54)/60</x:f>
        <x:v>13.016666666666667</x:v>
      </x:c>
      <x:c r="P54" s="30" t="str" cm="1">
        <x:f t="array" ref="P54">INDEX($C$12:$N$12,G54)</x:f>
        <x:v>1.2″</x:v>
      </x:c>
      <x:c r="Q54" s="30" t="str" cm="1">
        <x:f t="array" ref="Q54">INDEX($C$11:$N$11,G54)</x:f>
        <x:v>58°F</x:v>
      </x:c>
      <x:c r="R54" s="30" cm="1">
        <x:f t="array" ref="R54">INDEX($C$13:$N$13,G54)</x:f>
        <x:v>30</x:v>
      </x:c>
      <x:c r="S54" s="30">
        <x:f t="shared" si="11"/>
        <x:v>0.04</x:v>
      </x:c>
      <x:c r="T54" s="30">
        <x:f t="shared" si="12"/>
        <x:v>58</x:v>
      </x:c>
      <x:c r="U54" s="32">
        <x:f t="shared" si="22"/>
        <x:v>0.78999999999999881</x:v>
      </x:c>
      <x:c r="V54" s="31">
        <x:f t="shared" si="13"/>
        <x:v>0.1</x:v>
      </x:c>
      <x:c r="W54" s="31">
        <x:f t="shared" si="14"/>
        <x:v>65</x:v>
      </x:c>
      <x:c r="X54" s="32">
        <x:f t="shared" si="15"/>
        <x:v>0.25</x:v>
      </x:c>
      <x:c r="Y54" s="30">
        <x:f t="shared" si="16"/>
        <x:v>1</x:v>
      </x:c>
      <x:c r="Z54" s="33">
        <x:f t="shared" si="17"/>
        <x:v>0.98040000000000005</x:v>
      </x:c>
      <x:c r="AA54" s="31">
        <x:f t="shared" si="18"/>
        <x:v>25.046615000000006</x:v>
      </x:c>
      <x:c r="AB54" s="32">
        <x:f t="shared" si="19"/>
        <x:v>1.0436089583333337</x:v>
      </x:c>
      <x:c r="AC54" s="31">
        <x:f t="shared" si="20"/>
        <x:v>0.25</x:v>
      </x:c>
      <x:c r="AD54" s="30">
        <x:f t="shared" si="21"/>
        <x:v>0.31903850000000006</x:v>
      </x:c>
      <x:c r="AE54" s="31">
        <x:f t="shared" ref="AE54:AE85" si="30">AA54+AD54</x:f>
        <x:v>25.365653500000008</x:v>
      </x:c>
    </x:row>
    <x:row r="55" spans="2:31" x14ac:dyDescent="0.35">
      <x:c r="B55" s="27">
        <x:f t="shared" si="23"/>
        <x:v>44594</x:v>
      </x:c>
      <x:c r="C55" s="22" t="str">
        <x:f>IF($C$4="London",Assumptions!C64,Assumptions!E64)</x:f>
        <x:v>0737</x:v>
      </x:c>
      <x:c r="D55" s="22" t="str">
        <x:f>IF($C$4="London",Assumptions!D64,Assumptions!F64)</x:f>
        <x:v>1652</x:v>
      </x:c>
      <x:c r="F55" s="29">
        <x:v>44654</x:v>
      </x:c>
      <x:c r="G55" s="30">
        <x:f t="shared" si="24"/>
        <x:v>4</x:v>
      </x:c>
      <x:c r="H55" s="31" t="str">
        <x:v>0532</x:v>
      </x:c>
      <x:c r="I55" s="31" t="str">
        <x:v>1837</x:v>
      </x:c>
      <x:c r="J55" s="30">
        <x:f t="shared" si="25"/>
        <x:v>5</x:v>
      </x:c>
      <x:c r="K55" s="30">
        <x:f t="shared" si="26"/>
        <x:v>32</x:v>
      </x:c>
      <x:c r="L55" s="30">
        <x:f t="shared" si="27"/>
        <x:v>18</x:v>
      </x:c>
      <x:c r="M55" s="30">
        <x:f t="shared" si="28"/>
        <x:v>37</x:v>
      </x:c>
      <x:c r="N55" s="30">
        <x:f t="shared" si="10"/>
        <x:v>18</x:v>
      </x:c>
      <x:c r="O55" s="30">
        <x:f t="shared" si="29"/>
        <x:v>13.083333333333334</x:v>
      </x:c>
      <x:c r="P55" s="30" t="str" cm="1">
        <x:f t="array" ref="P55">INDEX($C$12:$N$12,G55)</x:f>
        <x:v>1.2″</x:v>
      </x:c>
      <x:c r="Q55" s="30" t="str" cm="1">
        <x:f t="array" ref="Q55">INDEX($C$11:$N$11,G55)</x:f>
        <x:v>58°F</x:v>
      </x:c>
      <x:c r="R55" s="30" cm="1">
        <x:f t="array" ref="R55">INDEX($C$13:$N$13,G55)</x:f>
        <x:v>30</x:v>
      </x:c>
      <x:c r="S55" s="30">
        <x:f t="shared" si="11"/>
        <x:v>0.04</x:v>
      </x:c>
      <x:c r="T55" s="30">
        <x:f t="shared" si="12"/>
        <x:v>58</x:v>
      </x:c>
      <x:c r="U55" s="32">
        <x:f t="shared" si="22"/>
        <x:v>0.79999999999999882</x:v>
      </x:c>
      <x:c r="V55" s="31">
        <x:f t="shared" si="13"/>
        <x:v>0.1</x:v>
      </x:c>
      <x:c r="W55" s="31">
        <x:f t="shared" si="14"/>
        <x:v>65</x:v>
      </x:c>
      <x:c r="X55" s="32">
        <x:f t="shared" si="15"/>
        <x:v>0.25</x:v>
      </x:c>
      <x:c r="Y55" s="30">
        <x:f t="shared" si="16"/>
        <x:v>1</x:v>
      </x:c>
      <x:c r="Z55" s="33">
        <x:f t="shared" si="17"/>
        <x:v>0.98040000000000005</x:v>
      </x:c>
      <x:c r="AA55" s="31">
        <x:f t="shared" ref="AA55:AA86" si="31">AE54</x:f>
        <x:v>25.365653500000008</x:v>
      </x:c>
      <x:c r="AB55" s="32">
        <x:f t="shared" si="19"/>
        <x:v>1.056902229166667</x:v>
      </x:c>
      <x:c r="AC55" s="31">
        <x:f t="shared" si="20"/>
        <x:v>0.25</x:v>
      </x:c>
      <x:c r="AD55" s="30">
        <x:f t="shared" si="21"/>
        <x:v>0.32067250000000008</x:v>
      </x:c>
      <x:c r="AE55" s="31">
        <x:f t="shared" si="30"/>
        <x:v>25.686326000000008</x:v>
      </x:c>
    </x:row>
    <x:row r="56" spans="2:31" x14ac:dyDescent="0.35">
      <x:c r="B56" s="27">
        <x:f t="shared" si="23"/>
        <x:v>44595</x:v>
      </x:c>
      <x:c r="C56" s="22" t="str">
        <x:f>IF($C$4="London",Assumptions!C65,Assumptions!E65)</x:f>
        <x:v>0736</x:v>
      </x:c>
      <x:c r="D56" s="22" t="str">
        <x:f>IF($C$4="London",Assumptions!D65,Assumptions!F65)</x:f>
        <x:v>1654</x:v>
      </x:c>
      <x:c r="F56" s="29">
        <x:v>44655</x:v>
      </x:c>
      <x:c r="G56" s="30">
        <x:f t="shared" si="24"/>
        <x:v>4</x:v>
      </x:c>
      <x:c r="H56" s="31" t="str">
        <x:v>0529</x:v>
      </x:c>
      <x:c r="I56" s="31" t="str">
        <x:v>1839</x:v>
      </x:c>
      <x:c r="J56" s="30">
        <x:f t="shared" si="25"/>
        <x:v>5</x:v>
      </x:c>
      <x:c r="K56" s="30">
        <x:f t="shared" si="26"/>
        <x:v>29</x:v>
      </x:c>
      <x:c r="L56" s="30">
        <x:f t="shared" si="27"/>
        <x:v>18</x:v>
      </x:c>
      <x:c r="M56" s="30">
        <x:f t="shared" si="28"/>
        <x:v>39</x:v>
      </x:c>
      <x:c r="N56" s="30">
        <x:f t="shared" si="10"/>
        <x:v>18</x:v>
      </x:c>
      <x:c r="O56" s="30">
        <x:f t="shared" si="29"/>
        <x:v>13.166666666666666</x:v>
      </x:c>
      <x:c r="P56" s="30" t="str" cm="1">
        <x:f t="array" ref="P56">INDEX($C$12:$N$12,G56)</x:f>
        <x:v>1.2″</x:v>
      </x:c>
      <x:c r="Q56" s="30" t="str" cm="1">
        <x:f t="array" ref="Q56">INDEX($C$11:$N$11,G56)</x:f>
        <x:v>58°F</x:v>
      </x:c>
      <x:c r="R56" s="30" cm="1">
        <x:f t="array" ref="R56">INDEX($C$13:$N$13,G56)</x:f>
        <x:v>30</x:v>
      </x:c>
      <x:c r="S56" s="30">
        <x:f t="shared" si="11"/>
        <x:v>0.04</x:v>
      </x:c>
      <x:c r="T56" s="30">
        <x:f t="shared" si="12"/>
        <x:v>58</x:v>
      </x:c>
      <x:c r="U56" s="32">
        <x:f t="shared" si="22"/>
        <x:v>0.80999999999999883</x:v>
      </x:c>
      <x:c r="V56" s="31">
        <x:f t="shared" si="13"/>
        <x:v>0.1</x:v>
      </x:c>
      <x:c r="W56" s="31">
        <x:f t="shared" si="14"/>
        <x:v>65</x:v>
      </x:c>
      <x:c r="X56" s="32">
        <x:f t="shared" si="15"/>
        <x:v>0.25</x:v>
      </x:c>
      <x:c r="Y56" s="30">
        <x:f t="shared" si="16"/>
        <x:v>1</x:v>
      </x:c>
      <x:c r="Z56" s="33">
        <x:f t="shared" si="17"/>
        <x:v>0.98040000000000005</x:v>
      </x:c>
      <x:c r="AA56" s="31">
        <x:f t="shared" si="31"/>
        <x:v>25.686326000000008</x:v>
      </x:c>
      <x:c r="AB56" s="32">
        <x:f t="shared" si="19"/>
        <x:v>1.0702635833333336</x:v>
      </x:c>
      <x:c r="AC56" s="31">
        <x:f t="shared" si="20"/>
        <x:v>0.25</x:v>
      </x:c>
      <x:c r="AD56" s="30">
        <x:f t="shared" si="21"/>
        <x:v>0.32271500000000003</x:v>
      </x:c>
      <x:c r="AE56" s="31">
        <x:f t="shared" si="30"/>
        <x:v>26.009041000000007</x:v>
      </x:c>
    </x:row>
    <x:row r="57" spans="2:31" x14ac:dyDescent="0.35">
      <x:c r="B57" s="27">
        <x:f t="shared" si="23"/>
        <x:v>44596</x:v>
      </x:c>
      <x:c r="C57" s="22" t="str">
        <x:f>IF($C$4="London",Assumptions!C66,Assumptions!E66)</x:f>
        <x:v>0734</x:v>
      </x:c>
      <x:c r="D57" s="22" t="str">
        <x:f>IF($C$4="London",Assumptions!D66,Assumptions!F66)</x:f>
        <x:v>1655</x:v>
      </x:c>
      <x:c r="F57" s="29">
        <x:v>44656</x:v>
      </x:c>
      <x:c r="G57" s="30">
        <x:f t="shared" si="24"/>
        <x:v>4</x:v>
      </x:c>
      <x:c r="H57" s="31" t="str">
        <x:v>0527</x:v>
      </x:c>
      <x:c r="I57" s="31" t="str">
        <x:v>1840</x:v>
      </x:c>
      <x:c r="J57" s="30">
        <x:f t="shared" si="25"/>
        <x:v>5</x:v>
      </x:c>
      <x:c r="K57" s="30">
        <x:f t="shared" si="26"/>
        <x:v>27</x:v>
      </x:c>
      <x:c r="L57" s="30">
        <x:f t="shared" si="27"/>
        <x:v>18</x:v>
      </x:c>
      <x:c r="M57" s="30">
        <x:f t="shared" si="28"/>
        <x:v>40</x:v>
      </x:c>
      <x:c r="N57" s="30">
        <x:f t="shared" si="10"/>
        <x:v>18</x:v>
      </x:c>
      <x:c r="O57" s="30">
        <x:f t="shared" si="29"/>
        <x:v>13.216666666666667</x:v>
      </x:c>
      <x:c r="P57" s="30" t="str" cm="1">
        <x:f t="array" ref="P57">INDEX($C$12:$N$12,G57)</x:f>
        <x:v>1.2″</x:v>
      </x:c>
      <x:c r="Q57" s="30" t="str" cm="1">
        <x:f t="array" ref="Q57">INDEX($C$11:$N$11,G57)</x:f>
        <x:v>58°F</x:v>
      </x:c>
      <x:c r="R57" s="30" cm="1">
        <x:f t="array" ref="R57">INDEX($C$13:$N$13,G57)</x:f>
        <x:v>30</x:v>
      </x:c>
      <x:c r="S57" s="30">
        <x:f t="shared" si="11"/>
        <x:v>0.04</x:v>
      </x:c>
      <x:c r="T57" s="30">
        <x:f t="shared" si="12"/>
        <x:v>58</x:v>
      </x:c>
      <x:c r="U57" s="32">
        <x:f t="shared" si="22"/>
        <x:v>0.81999999999999884</x:v>
      </x:c>
      <x:c r="V57" s="31">
        <x:f t="shared" si="13"/>
        <x:v>0.1</x:v>
      </x:c>
      <x:c r="W57" s="31">
        <x:f t="shared" si="14"/>
        <x:v>65</x:v>
      </x:c>
      <x:c r="X57" s="32">
        <x:f t="shared" si="15"/>
        <x:v>0.25</x:v>
      </x:c>
      <x:c r="Y57" s="30">
        <x:f t="shared" si="16"/>
        <x:v>1</x:v>
      </x:c>
      <x:c r="Z57" s="33">
        <x:f t="shared" si="17"/>
        <x:v>0.98040000000000005</x:v>
      </x:c>
      <x:c r="AA57" s="31">
        <x:f t="shared" si="31"/>
        <x:v>26.009041000000007</x:v>
      </x:c>
      <x:c r="AB57" s="32">
        <x:f t="shared" si="19"/>
        <x:v>1.083710041666667</x:v>
      </x:c>
      <x:c r="AC57" s="31">
        <x:f t="shared" si="20"/>
        <x:v>0.25</x:v>
      </x:c>
      <x:c r="AD57" s="30">
        <x:f t="shared" si="21"/>
        <x:v>0.32394050000000002</x:v>
      </x:c>
      <x:c r="AE57" s="31">
        <x:f t="shared" si="30"/>
        <x:v>26.332981500000006</x:v>
      </x:c>
    </x:row>
    <x:row r="58" spans="2:31" x14ac:dyDescent="0.35">
      <x:c r="B58" s="27">
        <x:f t="shared" si="23"/>
        <x:v>44597</x:v>
      </x:c>
      <x:c r="C58" s="22" t="str">
        <x:f>IF($C$4="London",Assumptions!C67,Assumptions!E67)</x:f>
        <x:v>0732</x:v>
      </x:c>
      <x:c r="D58" s="22" t="str">
        <x:f>IF($C$4="London",Assumptions!D67,Assumptions!F67)</x:f>
        <x:v>1657</x:v>
      </x:c>
      <x:c r="F58" s="29">
        <x:v>44657</x:v>
      </x:c>
      <x:c r="G58" s="30">
        <x:f t="shared" si="24"/>
        <x:v>4</x:v>
      </x:c>
      <x:c r="H58" s="31" t="str">
        <x:v>0525</x:v>
      </x:c>
      <x:c r="I58" s="31" t="str">
        <x:v>1842</x:v>
      </x:c>
      <x:c r="J58" s="30">
        <x:f t="shared" si="25"/>
        <x:v>5</x:v>
      </x:c>
      <x:c r="K58" s="30">
        <x:f t="shared" si="26"/>
        <x:v>25</x:v>
      </x:c>
      <x:c r="L58" s="30">
        <x:f t="shared" si="27"/>
        <x:v>18</x:v>
      </x:c>
      <x:c r="M58" s="30">
        <x:f t="shared" si="28"/>
        <x:v>42</x:v>
      </x:c>
      <x:c r="N58" s="30">
        <x:f t="shared" si="10"/>
        <x:v>18</x:v>
      </x:c>
      <x:c r="O58" s="30">
        <x:f t="shared" si="29"/>
        <x:v>13.283333333333333</x:v>
      </x:c>
      <x:c r="P58" s="30" t="str" cm="1">
        <x:f t="array" ref="P58">INDEX($C$12:$N$12,G58)</x:f>
        <x:v>1.2″</x:v>
      </x:c>
      <x:c r="Q58" s="30" t="str" cm="1">
        <x:f t="array" ref="Q58">INDEX($C$11:$N$11,G58)</x:f>
        <x:v>58°F</x:v>
      </x:c>
      <x:c r="R58" s="30" cm="1">
        <x:f t="array" ref="R58">INDEX($C$13:$N$13,G58)</x:f>
        <x:v>30</x:v>
      </x:c>
      <x:c r="S58" s="30">
        <x:f t="shared" si="11"/>
        <x:v>0.04</x:v>
      </x:c>
      <x:c r="T58" s="30">
        <x:f t="shared" si="12"/>
        <x:v>58</x:v>
      </x:c>
      <x:c r="U58" s="32">
        <x:f t="shared" si="22"/>
        <x:v>0.82999999999999885</x:v>
      </x:c>
      <x:c r="V58" s="31">
        <x:f t="shared" si="13"/>
        <x:v>0.1</x:v>
      </x:c>
      <x:c r="W58" s="31">
        <x:f t="shared" si="14"/>
        <x:v>65</x:v>
      </x:c>
      <x:c r="X58" s="32">
        <x:f t="shared" si="15"/>
        <x:v>0.25</x:v>
      </x:c>
      <x:c r="Y58" s="30">
        <x:f t="shared" si="16"/>
        <x:v>1</x:v>
      </x:c>
      <x:c r="Z58" s="33">
        <x:f t="shared" si="17"/>
        <x:v>0.98040000000000005</x:v>
      </x:c>
      <x:c r="AA58" s="31">
        <x:f t="shared" si="31"/>
        <x:v>26.332981500000006</x:v>
      </x:c>
      <x:c r="AB58" s="32">
        <x:f t="shared" si="19"/>
        <x:v>1.0972075625000002</x:v>
      </x:c>
      <x:c r="AC58" s="31">
        <x:f t="shared" si="20"/>
        <x:v>0.25</x:v>
      </x:c>
      <x:c r="AD58" s="30">
        <x:f t="shared" si="21"/>
        <x:v>0.32557450000000004</x:v>
      </x:c>
      <x:c r="AE58" s="31">
        <x:f t="shared" si="30"/>
        <x:v>26.658556000000004</x:v>
      </x:c>
    </x:row>
    <x:row r="59" spans="2:31" x14ac:dyDescent="0.35">
      <x:c r="B59" s="27">
        <x:f t="shared" si="23"/>
        <x:v>44598</x:v>
      </x:c>
      <x:c r="C59" s="22" t="str">
        <x:f>IF($C$4="London",Assumptions!C68,Assumptions!E68)</x:f>
        <x:v>0731</x:v>
      </x:c>
      <x:c r="D59" s="22" t="str">
        <x:f>IF($C$4="London",Assumptions!D68,Assumptions!F68)</x:f>
        <x:v>1659</x:v>
      </x:c>
      <x:c r="F59" s="29">
        <x:v>44658</x:v>
      </x:c>
      <x:c r="G59" s="30">
        <x:f t="shared" si="24"/>
        <x:v>4</x:v>
      </x:c>
      <x:c r="H59" s="31" t="str">
        <x:v>0523</x:v>
      </x:c>
      <x:c r="I59" s="31" t="str">
        <x:v>1844</x:v>
      </x:c>
      <x:c r="J59" s="30">
        <x:f t="shared" si="25"/>
        <x:v>5</x:v>
      </x:c>
      <x:c r="K59" s="30">
        <x:f t="shared" si="26"/>
        <x:v>23</x:v>
      </x:c>
      <x:c r="L59" s="30">
        <x:f t="shared" si="27"/>
        <x:v>18</x:v>
      </x:c>
      <x:c r="M59" s="30">
        <x:f t="shared" si="28"/>
        <x:v>44</x:v>
      </x:c>
      <x:c r="N59" s="30">
        <x:f t="shared" si="10"/>
        <x:v>18</x:v>
      </x:c>
      <x:c r="O59" s="30">
        <x:f t="shared" si="29"/>
        <x:v>13.35</x:v>
      </x:c>
      <x:c r="P59" s="30" t="str" cm="1">
        <x:f t="array" ref="P59">INDEX($C$12:$N$12,G59)</x:f>
        <x:v>1.2″</x:v>
      </x:c>
      <x:c r="Q59" s="30" t="str" cm="1">
        <x:f t="array" ref="Q59">INDEX($C$11:$N$11,G59)</x:f>
        <x:v>58°F</x:v>
      </x:c>
      <x:c r="R59" s="30" cm="1">
        <x:f t="array" ref="R59">INDEX($C$13:$N$13,G59)</x:f>
        <x:v>30</x:v>
      </x:c>
      <x:c r="S59" s="30">
        <x:f t="shared" si="11"/>
        <x:v>0.04</x:v>
      </x:c>
      <x:c r="T59" s="30">
        <x:f t="shared" si="12"/>
        <x:v>58</x:v>
      </x:c>
      <x:c r="U59" s="32">
        <x:f t="shared" si="22"/>
        <x:v>0.83999999999999886</x:v>
      </x:c>
      <x:c r="V59" s="31">
        <x:f t="shared" si="13"/>
        <x:v>0.1</x:v>
      </x:c>
      <x:c r="W59" s="31">
        <x:f t="shared" si="14"/>
        <x:v>65</x:v>
      </x:c>
      <x:c r="X59" s="32">
        <x:f t="shared" si="15"/>
        <x:v>0.25</x:v>
      </x:c>
      <x:c r="Y59" s="30">
        <x:f t="shared" si="16"/>
        <x:v>1</x:v>
      </x:c>
      <x:c r="Z59" s="33">
        <x:f t="shared" si="17"/>
        <x:v>0.98040000000000005</x:v>
      </x:c>
      <x:c r="AA59" s="31">
        <x:f t="shared" si="31"/>
        <x:v>26.658556000000004</x:v>
      </x:c>
      <x:c r="AB59" s="32">
        <x:f t="shared" si="19"/>
        <x:v>1.1107731666666669</x:v>
      </x:c>
      <x:c r="AC59" s="31">
        <x:f t="shared" si="20"/>
        <x:v>0.25</x:v>
      </x:c>
      <x:c r="AD59" s="30">
        <x:f t="shared" si="21"/>
        <x:v>0.32720850000000001</x:v>
      </x:c>
      <x:c r="AE59" s="31">
        <x:f t="shared" si="30"/>
        <x:v>26.985764500000005</x:v>
      </x:c>
    </x:row>
    <x:row r="60" spans="2:31" x14ac:dyDescent="0.35">
      <x:c r="B60" s="27">
        <x:f t="shared" si="23"/>
        <x:v>44599</x:v>
      </x:c>
      <x:c r="C60" s="22" t="str">
        <x:f>IF($C$4="London",Assumptions!C69,Assumptions!E69)</x:f>
        <x:v>0729</x:v>
      </x:c>
      <x:c r="D60" s="22" t="str">
        <x:f>IF($C$4="London",Assumptions!D69,Assumptions!F69)</x:f>
        <x:v>1701</x:v>
      </x:c>
      <x:c r="F60" s="29">
        <x:v>44659</x:v>
      </x:c>
      <x:c r="G60" s="30">
        <x:f t="shared" si="24"/>
        <x:v>4</x:v>
      </x:c>
      <x:c r="H60" s="31" t="str">
        <x:v>0520</x:v>
      </x:c>
      <x:c r="I60" s="31" t="str">
        <x:v>1845</x:v>
      </x:c>
      <x:c r="J60" s="30">
        <x:f t="shared" si="25"/>
        <x:v>5</x:v>
      </x:c>
      <x:c r="K60" s="30">
        <x:f t="shared" si="26"/>
        <x:v>20</x:v>
      </x:c>
      <x:c r="L60" s="30">
        <x:f t="shared" si="27"/>
        <x:v>18</x:v>
      </x:c>
      <x:c r="M60" s="30">
        <x:f t="shared" si="28"/>
        <x:v>45</x:v>
      </x:c>
      <x:c r="N60" s="30">
        <x:f t="shared" si="10"/>
        <x:v>18</x:v>
      </x:c>
      <x:c r="O60" s="30">
        <x:f t="shared" si="29"/>
        <x:v>13.416666666666666</x:v>
      </x:c>
      <x:c r="P60" s="30" t="str" cm="1">
        <x:f t="array" ref="P60">INDEX($C$12:$N$12,G60)</x:f>
        <x:v>1.2″</x:v>
      </x:c>
      <x:c r="Q60" s="30" t="str" cm="1">
        <x:f t="array" ref="Q60">INDEX($C$11:$N$11,G60)</x:f>
        <x:v>58°F</x:v>
      </x:c>
      <x:c r="R60" s="30" cm="1">
        <x:f t="array" ref="R60">INDEX($C$13:$N$13,G60)</x:f>
        <x:v>30</x:v>
      </x:c>
      <x:c r="S60" s="30">
        <x:f t="shared" si="11"/>
        <x:v>0.04</x:v>
      </x:c>
      <x:c r="T60" s="30">
        <x:f t="shared" si="12"/>
        <x:v>58</x:v>
      </x:c>
      <x:c r="U60" s="32">
        <x:f t="shared" si="22"/>
        <x:v>0.84999999999999887</x:v>
      </x:c>
      <x:c r="V60" s="31">
        <x:f t="shared" si="13"/>
        <x:v>0.1</x:v>
      </x:c>
      <x:c r="W60" s="31">
        <x:f t="shared" si="14"/>
        <x:v>65</x:v>
      </x:c>
      <x:c r="X60" s="32">
        <x:f t="shared" si="15"/>
        <x:v>0.25</x:v>
      </x:c>
      <x:c r="Y60" s="30">
        <x:f t="shared" si="16"/>
        <x:v>1</x:v>
      </x:c>
      <x:c r="Z60" s="33">
        <x:f t="shared" si="17"/>
        <x:v>0.98040000000000005</x:v>
      </x:c>
      <x:c r="AA60" s="31">
        <x:f t="shared" si="31"/>
        <x:v>26.985764500000005</x:v>
      </x:c>
      <x:c r="AB60" s="32">
        <x:f t="shared" si="19"/>
        <x:v>1.124406854166667</x:v>
      </x:c>
      <x:c r="AC60" s="31">
        <x:f t="shared" si="20"/>
        <x:v>0.25</x:v>
      </x:c>
      <x:c r="AD60" s="30">
        <x:f t="shared" si="21"/>
        <x:v>0.32884250000000004</x:v>
      </x:c>
      <x:c r="AE60" s="31">
        <x:f t="shared" si="30"/>
        <x:v>27.314607000000006</x:v>
      </x:c>
    </x:row>
    <x:row r="61" spans="2:31" x14ac:dyDescent="0.35">
      <x:c r="B61" s="27">
        <x:f t="shared" si="23"/>
        <x:v>44600</x:v>
      </x:c>
      <x:c r="C61" s="22" t="str">
        <x:f>IF($C$4="London",Assumptions!C70,Assumptions!E70)</x:f>
        <x:v>0727</x:v>
      </x:c>
      <x:c r="D61" s="22" t="str">
        <x:f>IF($C$4="London",Assumptions!D70,Assumptions!F70)</x:f>
        <x:v>1703</x:v>
      </x:c>
      <x:c r="F61" s="29">
        <x:v>44660</x:v>
      </x:c>
      <x:c r="G61" s="30">
        <x:f t="shared" si="24"/>
        <x:v>4</x:v>
      </x:c>
      <x:c r="H61" s="31" t="str">
        <x:v>0518</x:v>
      </x:c>
      <x:c r="I61" s="31" t="str">
        <x:v>1847</x:v>
      </x:c>
      <x:c r="J61" s="30">
        <x:f t="shared" si="25"/>
        <x:v>5</x:v>
      </x:c>
      <x:c r="K61" s="30">
        <x:f t="shared" si="26"/>
        <x:v>18</x:v>
      </x:c>
      <x:c r="L61" s="30">
        <x:f t="shared" si="27"/>
        <x:v>18</x:v>
      </x:c>
      <x:c r="M61" s="30">
        <x:f t="shared" si="28"/>
        <x:v>47</x:v>
      </x:c>
      <x:c r="N61" s="30">
        <x:f t="shared" si="10"/>
        <x:v>18</x:v>
      </x:c>
      <x:c r="O61" s="30">
        <x:f t="shared" si="29"/>
        <x:v>13.483333333333333</x:v>
      </x:c>
      <x:c r="P61" s="30" t="str" cm="1">
        <x:f t="array" ref="P61">INDEX($C$12:$N$12,G61)</x:f>
        <x:v>1.2″</x:v>
      </x:c>
      <x:c r="Q61" s="30" t="str" cm="1">
        <x:f t="array" ref="Q61">INDEX($C$11:$N$11,G61)</x:f>
        <x:v>58°F</x:v>
      </x:c>
      <x:c r="R61" s="30" cm="1">
        <x:f t="array" ref="R61">INDEX($C$13:$N$13,G61)</x:f>
        <x:v>30</x:v>
      </x:c>
      <x:c r="S61" s="30">
        <x:f t="shared" si="11"/>
        <x:v>0.04</x:v>
      </x:c>
      <x:c r="T61" s="30">
        <x:f t="shared" si="12"/>
        <x:v>58</x:v>
      </x:c>
      <x:c r="U61" s="32">
        <x:f t="shared" si="22"/>
        <x:v>0.85999999999999888</x:v>
      </x:c>
      <x:c r="V61" s="31">
        <x:f t="shared" si="13"/>
        <x:v>0.1</x:v>
      </x:c>
      <x:c r="W61" s="31">
        <x:f t="shared" si="14"/>
        <x:v>65</x:v>
      </x:c>
      <x:c r="X61" s="32">
        <x:f t="shared" si="15"/>
        <x:v>0.25</x:v>
      </x:c>
      <x:c r="Y61" s="30">
        <x:f t="shared" si="16"/>
        <x:v>1</x:v>
      </x:c>
      <x:c r="Z61" s="33">
        <x:f t="shared" si="17"/>
        <x:v>0.98040000000000005</x:v>
      </x:c>
      <x:c r="AA61" s="31">
        <x:f t="shared" si="31"/>
        <x:v>27.314607000000006</x:v>
      </x:c>
      <x:c r="AB61" s="32">
        <x:f t="shared" si="19"/>
        <x:v>1.1381086250000003</x:v>
      </x:c>
      <x:c r="AC61" s="31">
        <x:f t="shared" si="20"/>
        <x:v>0.25</x:v>
      </x:c>
      <x:c r="AD61" s="30">
        <x:f t="shared" si="21"/>
        <x:v>0.33047650000000001</x:v>
      </x:c>
      <x:c r="AE61" s="31">
        <x:f t="shared" si="30"/>
        <x:v>27.645083500000005</x:v>
      </x:c>
    </x:row>
    <x:row r="62" spans="2:31" x14ac:dyDescent="0.35">
      <x:c r="B62" s="27">
        <x:f t="shared" si="23"/>
        <x:v>44601</x:v>
      </x:c>
      <x:c r="C62" s="22" t="str">
        <x:f>IF($C$4="London",Assumptions!C71,Assumptions!E71)</x:f>
        <x:v>0726</x:v>
      </x:c>
      <x:c r="D62" s="22" t="str">
        <x:f>IF($C$4="London",Assumptions!D71,Assumptions!F71)</x:f>
        <x:v>1705</x:v>
      </x:c>
      <x:c r="F62" s="29">
        <x:v>44661</x:v>
      </x:c>
      <x:c r="G62" s="30">
        <x:f t="shared" si="24"/>
        <x:v>4</x:v>
      </x:c>
      <x:c r="H62" s="31" t="str">
        <x:v>0516</x:v>
      </x:c>
      <x:c r="I62" s="31" t="str">
        <x:v>1849</x:v>
      </x:c>
      <x:c r="J62" s="30">
        <x:f t="shared" si="25"/>
        <x:v>5</x:v>
      </x:c>
      <x:c r="K62" s="30">
        <x:f t="shared" si="26"/>
        <x:v>16</x:v>
      </x:c>
      <x:c r="L62" s="30">
        <x:f t="shared" si="27"/>
        <x:v>18</x:v>
      </x:c>
      <x:c r="M62" s="30">
        <x:f t="shared" si="28"/>
        <x:v>49</x:v>
      </x:c>
      <x:c r="N62" s="30">
        <x:f t="shared" si="10"/>
        <x:v>18</x:v>
      </x:c>
      <x:c r="O62" s="30">
        <x:f t="shared" si="29"/>
        <x:v>13.55</x:v>
      </x:c>
      <x:c r="P62" s="30" t="str" cm="1">
        <x:f t="array" ref="P62">INDEX($C$12:$N$12,G62)</x:f>
        <x:v>1.2″</x:v>
      </x:c>
      <x:c r="Q62" s="30" t="str" cm="1">
        <x:f t="array" ref="Q62">INDEX($C$11:$N$11,G62)</x:f>
        <x:v>58°F</x:v>
      </x:c>
      <x:c r="R62" s="30" cm="1">
        <x:f t="array" ref="R62">INDEX($C$13:$N$13,G62)</x:f>
        <x:v>30</x:v>
      </x:c>
      <x:c r="S62" s="30">
        <x:f t="shared" si="11"/>
        <x:v>0.04</x:v>
      </x:c>
      <x:c r="T62" s="30">
        <x:f t="shared" si="12"/>
        <x:v>58</x:v>
      </x:c>
      <x:c r="U62" s="32">
        <x:f t="shared" si="22"/>
        <x:v>0.86999999999999889</x:v>
      </x:c>
      <x:c r="V62" s="31">
        <x:f t="shared" si="13"/>
        <x:v>0.1</x:v>
      </x:c>
      <x:c r="W62" s="31">
        <x:f t="shared" si="14"/>
        <x:v>65</x:v>
      </x:c>
      <x:c r="X62" s="32">
        <x:f t="shared" si="15"/>
        <x:v>0.25</x:v>
      </x:c>
      <x:c r="Y62" s="30">
        <x:f t="shared" si="16"/>
        <x:v>1</x:v>
      </x:c>
      <x:c r="Z62" s="33">
        <x:f t="shared" si="17"/>
        <x:v>0.98040000000000005</x:v>
      </x:c>
      <x:c r="AA62" s="31">
        <x:f t="shared" si="31"/>
        <x:v>27.645083500000005</x:v>
      </x:c>
      <x:c r="AB62" s="32">
        <x:f t="shared" si="19"/>
        <x:v>1.151878479166667</x:v>
      </x:c>
      <x:c r="AC62" s="31">
        <x:f t="shared" si="20"/>
        <x:v>0.25</x:v>
      </x:c>
      <x:c r="AD62" s="30">
        <x:f t="shared" si="21"/>
        <x:v>0.33211050000000009</x:v>
      </x:c>
      <x:c r="AE62" s="31">
        <x:f t="shared" si="30"/>
        <x:v>27.977194000000004</x:v>
      </x:c>
    </x:row>
    <x:row r="63" spans="2:31" x14ac:dyDescent="0.35">
      <x:c r="B63" s="27">
        <x:f t="shared" si="23"/>
        <x:v>44602</x:v>
      </x:c>
      <x:c r="C63" s="22" t="str">
        <x:f>IF($C$4="London",Assumptions!C72,Assumptions!E72)</x:f>
        <x:v>0724</x:v>
      </x:c>
      <x:c r="D63" s="22" t="str">
        <x:f>IF($C$4="London",Assumptions!D72,Assumptions!F72)</x:f>
        <x:v>1706</x:v>
      </x:c>
      <x:c r="F63" s="29">
        <x:v>44662</x:v>
      </x:c>
      <x:c r="G63" s="30">
        <x:f t="shared" si="24"/>
        <x:v>4</x:v>
      </x:c>
      <x:c r="H63" s="31" t="str">
        <x:v>0514</x:v>
      </x:c>
      <x:c r="I63" s="31" t="str">
        <x:v>1850</x:v>
      </x:c>
      <x:c r="J63" s="30">
        <x:f t="shared" si="25"/>
        <x:v>5</x:v>
      </x:c>
      <x:c r="K63" s="30">
        <x:f t="shared" si="26"/>
        <x:v>14</x:v>
      </x:c>
      <x:c r="L63" s="30">
        <x:f t="shared" si="27"/>
        <x:v>18</x:v>
      </x:c>
      <x:c r="M63" s="30">
        <x:f t="shared" si="28"/>
        <x:v>50</x:v>
      </x:c>
      <x:c r="N63" s="30">
        <x:f t="shared" si="10"/>
        <x:v>18</x:v>
      </x:c>
      <x:c r="O63" s="30">
        <x:f t="shared" si="29"/>
        <x:v>13.6</x:v>
      </x:c>
      <x:c r="P63" s="30" t="str" cm="1">
        <x:f t="array" ref="P63">INDEX($C$12:$N$12,G63)</x:f>
        <x:v>1.2″</x:v>
      </x:c>
      <x:c r="Q63" s="30" t="str" cm="1">
        <x:f t="array" ref="Q63">INDEX($C$11:$N$11,G63)</x:f>
        <x:v>58°F</x:v>
      </x:c>
      <x:c r="R63" s="30" cm="1">
        <x:f t="array" ref="R63">INDEX($C$13:$N$13,G63)</x:f>
        <x:v>30</x:v>
      </x:c>
      <x:c r="S63" s="30">
        <x:f t="shared" si="11"/>
        <x:v>0.04</x:v>
      </x:c>
      <x:c r="T63" s="30">
        <x:f t="shared" si="12"/>
        <x:v>58</x:v>
      </x:c>
      <x:c r="U63" s="32">
        <x:f t="shared" si="22"/>
        <x:v>0.87999999999999889</x:v>
      </x:c>
      <x:c r="V63" s="31">
        <x:f t="shared" si="13"/>
        <x:v>0.1</x:v>
      </x:c>
      <x:c r="W63" s="31">
        <x:f t="shared" si="14"/>
        <x:v>65</x:v>
      </x:c>
      <x:c r="X63" s="32">
        <x:f t="shared" si="15"/>
        <x:v>0.25</x:v>
      </x:c>
      <x:c r="Y63" s="30">
        <x:f t="shared" si="16"/>
        <x:v>1</x:v>
      </x:c>
      <x:c r="Z63" s="33">
        <x:f t="shared" si="17"/>
        <x:v>0.98040000000000005</x:v>
      </x:c>
      <x:c r="AA63" s="31">
        <x:f t="shared" si="31"/>
        <x:v>27.977194000000004</x:v>
      </x:c>
      <x:c r="AB63" s="32">
        <x:f t="shared" si="19"/>
        <x:v>1.1657164166666669</x:v>
      </x:c>
      <x:c r="AC63" s="31">
        <x:f t="shared" si="20"/>
        <x:v>0.25</x:v>
      </x:c>
      <x:c r="AD63" s="30">
        <x:f t="shared" si="21"/>
        <x:v>0.33333600000000002</x:v>
      </x:c>
      <x:c r="AE63" s="31">
        <x:f t="shared" si="30"/>
        <x:v>28.310530000000004</x:v>
      </x:c>
    </x:row>
    <x:row r="64" spans="2:31" x14ac:dyDescent="0.35">
      <x:c r="B64" s="27">
        <x:f t="shared" si="23"/>
        <x:v>44603</x:v>
      </x:c>
      <x:c r="C64" s="22" t="str">
        <x:f>IF($C$4="London",Assumptions!C73,Assumptions!E73)</x:f>
        <x:v>0722</x:v>
      </x:c>
      <x:c r="D64" s="22" t="str">
        <x:f>IF($C$4="London",Assumptions!D73,Assumptions!F73)</x:f>
        <x:v>1708</x:v>
      </x:c>
      <x:c r="F64" s="29">
        <x:v>44663</x:v>
      </x:c>
      <x:c r="G64" s="30">
        <x:f t="shared" si="24"/>
        <x:v>4</x:v>
      </x:c>
      <x:c r="H64" s="31" t="str">
        <x:v>0512</x:v>
      </x:c>
      <x:c r="I64" s="31" t="str">
        <x:v>1852</x:v>
      </x:c>
      <x:c r="J64" s="30">
        <x:f t="shared" si="25"/>
        <x:v>5</x:v>
      </x:c>
      <x:c r="K64" s="30">
        <x:f t="shared" si="26"/>
        <x:v>12</x:v>
      </x:c>
      <x:c r="L64" s="30">
        <x:f t="shared" si="27"/>
        <x:v>18</x:v>
      </x:c>
      <x:c r="M64" s="30">
        <x:f t="shared" si="28"/>
        <x:v>52</x:v>
      </x:c>
      <x:c r="N64" s="30">
        <x:f t="shared" si="10"/>
        <x:v>18</x:v>
      </x:c>
      <x:c r="O64" s="30">
        <x:f t="shared" si="29"/>
        <x:v>13.666666666666666</x:v>
      </x:c>
      <x:c r="P64" s="30" t="str" cm="1">
        <x:f t="array" ref="P64">INDEX($C$12:$N$12,G64)</x:f>
        <x:v>1.2″</x:v>
      </x:c>
      <x:c r="Q64" s="30" t="str" cm="1">
        <x:f t="array" ref="Q64">INDEX($C$11:$N$11,G64)</x:f>
        <x:v>58°F</x:v>
      </x:c>
      <x:c r="R64" s="30" cm="1">
        <x:f t="array" ref="R64">INDEX($C$13:$N$13,G64)</x:f>
        <x:v>30</x:v>
      </x:c>
      <x:c r="S64" s="30">
        <x:f t="shared" si="11"/>
        <x:v>0.04</x:v>
      </x:c>
      <x:c r="T64" s="30">
        <x:f t="shared" si="12"/>
        <x:v>58</x:v>
      </x:c>
      <x:c r="U64" s="32">
        <x:f t="shared" si="22"/>
        <x:v>0.8899999999999989</x:v>
      </x:c>
      <x:c r="V64" s="31">
        <x:f t="shared" si="13"/>
        <x:v>0.1</x:v>
      </x:c>
      <x:c r="W64" s="31">
        <x:f t="shared" si="14"/>
        <x:v>65</x:v>
      </x:c>
      <x:c r="X64" s="32">
        <x:f t="shared" si="15"/>
        <x:v>0.25</x:v>
      </x:c>
      <x:c r="Y64" s="30">
        <x:f t="shared" si="16"/>
        <x:v>1</x:v>
      </x:c>
      <x:c r="Z64" s="33">
        <x:f t="shared" si="17"/>
        <x:v>0.98040000000000005</x:v>
      </x:c>
      <x:c r="AA64" s="31">
        <x:f t="shared" si="31"/>
        <x:v>28.310530000000004</x:v>
      </x:c>
      <x:c r="AB64" s="32">
        <x:f t="shared" si="19"/>
        <x:v>1.1796054166666667</x:v>
      </x:c>
      <x:c r="AC64" s="31">
        <x:f t="shared" si="20"/>
        <x:v>0.25</x:v>
      </x:c>
      <x:c r="AD64" s="30">
        <x:f t="shared" si="21"/>
        <x:v>0.33497000000000005</x:v>
      </x:c>
      <x:c r="AE64" s="31">
        <x:f t="shared" si="30"/>
        <x:v>28.645500000000002</x:v>
      </x:c>
    </x:row>
    <x:row r="65" spans="2:31" x14ac:dyDescent="0.35">
      <x:c r="B65" s="27">
        <x:f t="shared" si="23"/>
        <x:v>44604</x:v>
      </x:c>
      <x:c r="C65" s="22" t="str">
        <x:f>IF($C$4="London",Assumptions!C74,Assumptions!E74)</x:f>
        <x:v>0720</x:v>
      </x:c>
      <x:c r="D65" s="22" t="str">
        <x:f>IF($C$4="London",Assumptions!D74,Assumptions!F74)</x:f>
        <x:v>1710</x:v>
      </x:c>
      <x:c r="F65" s="29">
        <x:v>44664</x:v>
      </x:c>
      <x:c r="G65" s="30">
        <x:f t="shared" si="24"/>
        <x:v>4</x:v>
      </x:c>
      <x:c r="H65" s="31" t="str">
        <x:v>0509</x:v>
      </x:c>
      <x:c r="I65" s="31" t="str">
        <x:v>1854</x:v>
      </x:c>
      <x:c r="J65" s="30">
        <x:f t="shared" si="25"/>
        <x:v>5</x:v>
      </x:c>
      <x:c r="K65" s="30">
        <x:f t="shared" si="26"/>
        <x:v>9</x:v>
      </x:c>
      <x:c r="L65" s="30">
        <x:f t="shared" si="27"/>
        <x:v>18</x:v>
      </x:c>
      <x:c r="M65" s="30">
        <x:f t="shared" si="28"/>
        <x:v>54</x:v>
      </x:c>
      <x:c r="N65" s="30">
        <x:f t="shared" si="10"/>
        <x:v>18</x:v>
      </x:c>
      <x:c r="O65" s="30">
        <x:f t="shared" si="29"/>
        <x:v>13.75</x:v>
      </x:c>
      <x:c r="P65" s="30" t="str" cm="1">
        <x:f t="array" ref="P65">INDEX($C$12:$N$12,G65)</x:f>
        <x:v>1.2″</x:v>
      </x:c>
      <x:c r="Q65" s="30" t="str" cm="1">
        <x:f t="array" ref="Q65">INDEX($C$11:$N$11,G65)</x:f>
        <x:v>58°F</x:v>
      </x:c>
      <x:c r="R65" s="30" cm="1">
        <x:f t="array" ref="R65">INDEX($C$13:$N$13,G65)</x:f>
        <x:v>30</x:v>
      </x:c>
      <x:c r="S65" s="30">
        <x:f t="shared" si="11"/>
        <x:v>0.04</x:v>
      </x:c>
      <x:c r="T65" s="30">
        <x:f t="shared" si="12"/>
        <x:v>58</x:v>
      </x:c>
      <x:c r="U65" s="32">
        <x:f t="shared" si="22"/>
        <x:v>0.89999999999999891</x:v>
      </x:c>
      <x:c r="V65" s="31">
        <x:f t="shared" si="13"/>
        <x:v>0.1</x:v>
      </x:c>
      <x:c r="W65" s="31">
        <x:f t="shared" si="14"/>
        <x:v>65</x:v>
      </x:c>
      <x:c r="X65" s="32">
        <x:f t="shared" si="15"/>
        <x:v>0.25</x:v>
      </x:c>
      <x:c r="Y65" s="30">
        <x:f t="shared" si="16"/>
        <x:v>1</x:v>
      </x:c>
      <x:c r="Z65" s="33">
        <x:f t="shared" si="17"/>
        <x:v>0.98040000000000005</x:v>
      </x:c>
      <x:c r="AA65" s="31">
        <x:f t="shared" si="31"/>
        <x:v>28.645500000000002</x:v>
      </x:c>
      <x:c r="AB65" s="32">
        <x:f t="shared" si="19"/>
        <x:v>1.1935625000000001</x:v>
      </x:c>
      <x:c r="AC65" s="31">
        <x:f t="shared" si="20"/>
        <x:v>0.25</x:v>
      </x:c>
      <x:c r="AD65" s="30">
        <x:f t="shared" si="21"/>
        <x:v>0.33701249999999999</x:v>
      </x:c>
      <x:c r="AE65" s="31">
        <x:f t="shared" si="30"/>
        <x:v>28.982512500000002</x:v>
      </x:c>
    </x:row>
    <x:row r="66" spans="2:31" x14ac:dyDescent="0.35">
      <x:c r="B66" s="27">
        <x:f t="shared" si="23"/>
        <x:v>44605</x:v>
      </x:c>
      <x:c r="C66" s="22" t="str">
        <x:f>IF($C$4="London",Assumptions!C75,Assumptions!E75)</x:f>
        <x:v>0718</x:v>
      </x:c>
      <x:c r="D66" s="22" t="str">
        <x:f>IF($C$4="London",Assumptions!D75,Assumptions!F75)</x:f>
        <x:v>1712</x:v>
      </x:c>
      <x:c r="F66" s="29">
        <x:v>44665</x:v>
      </x:c>
      <x:c r="G66" s="30">
        <x:f t="shared" si="24"/>
        <x:v>4</x:v>
      </x:c>
      <x:c r="H66" s="31" t="str">
        <x:v>0507</x:v>
      </x:c>
      <x:c r="I66" s="31" t="str">
        <x:v>1855</x:v>
      </x:c>
      <x:c r="J66" s="30">
        <x:f t="shared" si="25"/>
        <x:v>5</x:v>
      </x:c>
      <x:c r="K66" s="30">
        <x:f t="shared" si="26"/>
        <x:v>7</x:v>
      </x:c>
      <x:c r="L66" s="30">
        <x:f t="shared" si="27"/>
        <x:v>18</x:v>
      </x:c>
      <x:c r="M66" s="30">
        <x:f t="shared" si="28"/>
        <x:v>55</x:v>
      </x:c>
      <x:c r="N66" s="30">
        <x:f t="shared" si="10"/>
        <x:v>18</x:v>
      </x:c>
      <x:c r="O66" s="30">
        <x:f t="shared" si="29"/>
        <x:v>13.8</x:v>
      </x:c>
      <x:c r="P66" s="30" t="str" cm="1">
        <x:f t="array" ref="P66">INDEX($C$12:$N$12,G66)</x:f>
        <x:v>1.2″</x:v>
      </x:c>
      <x:c r="Q66" s="30" t="str" cm="1">
        <x:f t="array" ref="Q66">INDEX($C$11:$N$11,G66)</x:f>
        <x:v>58°F</x:v>
      </x:c>
      <x:c r="R66" s="30" cm="1">
        <x:f t="array" ref="R66">INDEX($C$13:$N$13,G66)</x:f>
        <x:v>30</x:v>
      </x:c>
      <x:c r="S66" s="30">
        <x:f t="shared" si="11"/>
        <x:v>0.04</x:v>
      </x:c>
      <x:c r="T66" s="30">
        <x:f t="shared" si="12"/>
        <x:v>58</x:v>
      </x:c>
      <x:c r="U66" s="32">
        <x:f t="shared" si="22"/>
        <x:v>0.90999999999999892</x:v>
      </x:c>
      <x:c r="V66" s="31">
        <x:f t="shared" si="13"/>
        <x:v>0.1</x:v>
      </x:c>
      <x:c r="W66" s="31">
        <x:f t="shared" si="14"/>
        <x:v>65</x:v>
      </x:c>
      <x:c r="X66" s="32">
        <x:f t="shared" si="15"/>
        <x:v>0.25</x:v>
      </x:c>
      <x:c r="Y66" s="30">
        <x:f t="shared" si="16"/>
        <x:v>1</x:v>
      </x:c>
      <x:c r="Z66" s="33">
        <x:f t="shared" si="17"/>
        <x:v>0.98040000000000005</x:v>
      </x:c>
      <x:c r="AA66" s="31">
        <x:f t="shared" si="31"/>
        <x:v>28.982512500000002</x:v>
      </x:c>
      <x:c r="AB66" s="32">
        <x:f t="shared" si="19"/>
        <x:v>1.2076046875000002</x:v>
      </x:c>
      <x:c r="AC66" s="31">
        <x:f t="shared" si="20"/>
        <x:v>0.25</x:v>
      </x:c>
      <x:c r="AD66" s="30">
        <x:f t="shared" si="21"/>
        <x:v>0.33823800000000004</x:v>
      </x:c>
      <x:c r="AE66" s="31">
        <x:f t="shared" si="30"/>
        <x:v>29.320750500000003</x:v>
      </x:c>
    </x:row>
    <x:row r="67" spans="2:31" x14ac:dyDescent="0.35">
      <x:c r="B67" s="27">
        <x:f t="shared" si="23"/>
        <x:v>44606</x:v>
      </x:c>
      <x:c r="C67" s="22" t="str">
        <x:f>IF($C$4="London",Assumptions!C76,Assumptions!E76)</x:f>
        <x:v>0716</x:v>
      </x:c>
      <x:c r="D67" s="22" t="str">
        <x:f>IF($C$4="London",Assumptions!D76,Assumptions!F76)</x:f>
        <x:v>1714</x:v>
      </x:c>
      <x:c r="F67" s="29">
        <x:v>44666</x:v>
      </x:c>
      <x:c r="G67" s="30">
        <x:f t="shared" si="24"/>
        <x:v>4</x:v>
      </x:c>
      <x:c r="H67" s="31" t="str">
        <x:v>0505</x:v>
      </x:c>
      <x:c r="I67" s="31" t="str">
        <x:v>1857</x:v>
      </x:c>
      <x:c r="J67" s="30">
        <x:f t="shared" si="25"/>
        <x:v>5</x:v>
      </x:c>
      <x:c r="K67" s="30">
        <x:f t="shared" si="26"/>
        <x:v>5</x:v>
      </x:c>
      <x:c r="L67" s="30">
        <x:f t="shared" si="27"/>
        <x:v>18</x:v>
      </x:c>
      <x:c r="M67" s="30">
        <x:f t="shared" si="28"/>
        <x:v>57</x:v>
      </x:c>
      <x:c r="N67" s="30">
        <x:f t="shared" si="10"/>
        <x:v>18</x:v>
      </x:c>
      <x:c r="O67" s="30">
        <x:f t="shared" si="29"/>
        <x:v>13.866666666666667</x:v>
      </x:c>
      <x:c r="P67" s="30" t="str" cm="1">
        <x:f t="array" ref="P67">INDEX($C$12:$N$12,G67)</x:f>
        <x:v>1.2″</x:v>
      </x:c>
      <x:c r="Q67" s="30" t="str" cm="1">
        <x:f t="array" ref="Q67">INDEX($C$11:$N$11,G67)</x:f>
        <x:v>58°F</x:v>
      </x:c>
      <x:c r="R67" s="30" cm="1">
        <x:f t="array" ref="R67">INDEX($C$13:$N$13,G67)</x:f>
        <x:v>30</x:v>
      </x:c>
      <x:c r="S67" s="30">
        <x:f t="shared" si="11"/>
        <x:v>0.04</x:v>
      </x:c>
      <x:c r="T67" s="30">
        <x:f t="shared" si="12"/>
        <x:v>58</x:v>
      </x:c>
      <x:c r="U67" s="32">
        <x:f t="shared" si="22"/>
        <x:v>0.91999999999999893</x:v>
      </x:c>
      <x:c r="V67" s="31">
        <x:f t="shared" si="13"/>
        <x:v>0.1</x:v>
      </x:c>
      <x:c r="W67" s="31">
        <x:f t="shared" si="14"/>
        <x:v>65</x:v>
      </x:c>
      <x:c r="X67" s="32">
        <x:f t="shared" si="15"/>
        <x:v>0.25</x:v>
      </x:c>
      <x:c r="Y67" s="30">
        <x:f t="shared" si="16"/>
        <x:v>1</x:v>
      </x:c>
      <x:c r="Z67" s="33">
        <x:f t="shared" si="17"/>
        <x:v>0.98040000000000005</x:v>
      </x:c>
      <x:c r="AA67" s="31">
        <x:f t="shared" si="31"/>
        <x:v>29.320750500000003</x:v>
      </x:c>
      <x:c r="AB67" s="32">
        <x:f t="shared" si="19"/>
        <x:v>1.2216979375000001</x:v>
      </x:c>
      <x:c r="AC67" s="31">
        <x:f t="shared" si="20"/>
        <x:v>0.25</x:v>
      </x:c>
      <x:c r="AD67" s="30">
        <x:f t="shared" si="21"/>
        <x:v>0.33987200000000001</x:v>
      </x:c>
      <x:c r="AE67" s="31">
        <x:f t="shared" si="30"/>
        <x:v>29.660622500000002</x:v>
      </x:c>
    </x:row>
    <x:row r="68" spans="2:31" x14ac:dyDescent="0.35">
      <x:c r="B68" s="27">
        <x:f t="shared" si="23"/>
        <x:v>44607</x:v>
      </x:c>
      <x:c r="C68" s="22" t="str">
        <x:f>IF($C$4="London",Assumptions!C77,Assumptions!E77)</x:f>
        <x:v>0714</x:v>
      </x:c>
      <x:c r="D68" s="22" t="str">
        <x:f>IF($C$4="London",Assumptions!D77,Assumptions!F77)</x:f>
        <x:v>1715</x:v>
      </x:c>
      <x:c r="F68" s="29">
        <x:v>44667</x:v>
      </x:c>
      <x:c r="G68" s="30">
        <x:f t="shared" si="24"/>
        <x:v>4</x:v>
      </x:c>
      <x:c r="H68" s="31" t="str">
        <x:v>0503</x:v>
      </x:c>
      <x:c r="I68" s="31" t="str">
        <x:v>1859</x:v>
      </x:c>
      <x:c r="J68" s="30">
        <x:f t="shared" si="25"/>
        <x:v>5</x:v>
      </x:c>
      <x:c r="K68" s="30">
        <x:f t="shared" si="26"/>
        <x:v>3</x:v>
      </x:c>
      <x:c r="L68" s="30">
        <x:f t="shared" si="27"/>
        <x:v>18</x:v>
      </x:c>
      <x:c r="M68" s="30">
        <x:f t="shared" si="28"/>
        <x:v>59</x:v>
      </x:c>
      <x:c r="N68" s="30">
        <x:f t="shared" si="10"/>
        <x:v>18</x:v>
      </x:c>
      <x:c r="O68" s="30">
        <x:f t="shared" si="29"/>
        <x:v>13.933333333333334</x:v>
      </x:c>
      <x:c r="P68" s="30" t="str" cm="1">
        <x:f t="array" ref="P68">INDEX($C$12:$N$12,G68)</x:f>
        <x:v>1.2″</x:v>
      </x:c>
      <x:c r="Q68" s="30" t="str" cm="1">
        <x:f t="array" ref="Q68">INDEX($C$11:$N$11,G68)</x:f>
        <x:v>58°F</x:v>
      </x:c>
      <x:c r="R68" s="30" cm="1">
        <x:f t="array" ref="R68">INDEX($C$13:$N$13,G68)</x:f>
        <x:v>30</x:v>
      </x:c>
      <x:c r="S68" s="30">
        <x:f t="shared" si="11"/>
        <x:v>0.04</x:v>
      </x:c>
      <x:c r="T68" s="30">
        <x:f t="shared" si="12"/>
        <x:v>58</x:v>
      </x:c>
      <x:c r="U68" s="32">
        <x:f t="shared" si="22"/>
        <x:v>0.92999999999999894</x:v>
      </x:c>
      <x:c r="V68" s="31">
        <x:f t="shared" si="13"/>
        <x:v>0.1</x:v>
      </x:c>
      <x:c r="W68" s="31">
        <x:f t="shared" si="14"/>
        <x:v>65</x:v>
      </x:c>
      <x:c r="X68" s="32">
        <x:f t="shared" si="15"/>
        <x:v>0.25</x:v>
      </x:c>
      <x:c r="Y68" s="30">
        <x:f t="shared" si="16"/>
        <x:v>1</x:v>
      </x:c>
      <x:c r="Z68" s="33">
        <x:f t="shared" si="17"/>
        <x:v>0.98040000000000005</x:v>
      </x:c>
      <x:c r="AA68" s="31">
        <x:f t="shared" si="31"/>
        <x:v>29.660622500000002</x:v>
      </x:c>
      <x:c r="AB68" s="32">
        <x:f t="shared" si="19"/>
        <x:v>1.2358592708333334</x:v>
      </x:c>
      <x:c r="AC68" s="31">
        <x:f t="shared" si="20"/>
        <x:v>0.25</x:v>
      </x:c>
      <x:c r="AD68" s="30">
        <x:f t="shared" si="21"/>
        <x:v>0.34150600000000009</x:v>
      </x:c>
      <x:c r="AE68" s="31">
        <x:f t="shared" si="30"/>
        <x:v>30.002128500000001</x:v>
      </x:c>
    </x:row>
    <x:row r="69" spans="2:31" x14ac:dyDescent="0.35">
      <x:c r="B69" s="27">
        <x:f t="shared" si="23"/>
        <x:v>44608</x:v>
      </x:c>
      <x:c r="C69" s="22" t="str">
        <x:f>IF($C$4="London",Assumptions!C78,Assumptions!E78)</x:f>
        <x:v>0713</x:v>
      </x:c>
      <x:c r="D69" s="22" t="str">
        <x:f>IF($C$4="London",Assumptions!D78,Assumptions!F78)</x:f>
        <x:v>1717</x:v>
      </x:c>
      <x:c r="F69" s="29">
        <x:v>44668</x:v>
      </x:c>
      <x:c r="G69" s="30">
        <x:f t="shared" si="24"/>
        <x:v>4</x:v>
      </x:c>
      <x:c r="H69" s="31" t="str">
        <x:v>0501</x:v>
      </x:c>
      <x:c r="I69" s="31" t="str">
        <x:v>1900</x:v>
      </x:c>
      <x:c r="J69" s="30">
        <x:f t="shared" si="25"/>
        <x:v>5</x:v>
      </x:c>
      <x:c r="K69" s="30">
        <x:f t="shared" si="26"/>
        <x:v>1</x:v>
      </x:c>
      <x:c r="L69" s="30">
        <x:f t="shared" si="27"/>
        <x:v>19</x:v>
      </x:c>
      <x:c r="M69" s="30">
        <x:f t="shared" si="28"/>
        <x:v>0</x:v>
      </x:c>
      <x:c r="N69" s="30">
        <x:f t="shared" si="10"/>
        <x:v>19</x:v>
      </x:c>
      <x:c r="O69" s="30">
        <x:f t="shared" si="29"/>
        <x:v>13.983333333333333</x:v>
      </x:c>
      <x:c r="P69" s="30" t="str" cm="1">
        <x:f t="array" ref="P69">INDEX($C$12:$N$12,G69)</x:f>
        <x:v>1.2″</x:v>
      </x:c>
      <x:c r="Q69" s="30" t="str" cm="1">
        <x:f t="array" ref="Q69">INDEX($C$11:$N$11,G69)</x:f>
        <x:v>58°F</x:v>
      </x:c>
      <x:c r="R69" s="30" cm="1">
        <x:f t="array" ref="R69">INDEX($C$13:$N$13,G69)</x:f>
        <x:v>30</x:v>
      </x:c>
      <x:c r="S69" s="30">
        <x:f t="shared" si="11"/>
        <x:v>0.04</x:v>
      </x:c>
      <x:c r="T69" s="30">
        <x:f t="shared" si="12"/>
        <x:v>58</x:v>
      </x:c>
      <x:c r="U69" s="32">
        <x:f t="shared" si="22"/>
        <x:v>0.93999999999999895</x:v>
      </x:c>
      <x:c r="V69" s="31">
        <x:f t="shared" si="13"/>
        <x:v>0.1</x:v>
      </x:c>
      <x:c r="W69" s="31">
        <x:f t="shared" si="14"/>
        <x:v>65</x:v>
      </x:c>
      <x:c r="X69" s="32">
        <x:f t="shared" si="15"/>
        <x:v>0.25</x:v>
      </x:c>
      <x:c r="Y69" s="30">
        <x:f t="shared" si="16"/>
        <x:v>1</x:v>
      </x:c>
      <x:c r="Z69" s="33">
        <x:f t="shared" si="17"/>
        <x:v>0.98040000000000005</x:v>
      </x:c>
      <x:c r="AA69" s="31">
        <x:f t="shared" si="31"/>
        <x:v>30.002128500000001</x:v>
      </x:c>
      <x:c r="AB69" s="32">
        <x:f t="shared" si="19"/>
        <x:v>1.2500886875000001</x:v>
      </x:c>
      <x:c r="AC69" s="31">
        <x:f t="shared" si="20"/>
        <x:v>0.25</x:v>
      </x:c>
      <x:c r="AD69" s="30">
        <x:f t="shared" si="21"/>
        <x:v>0.34273150000000002</x:v>
      </x:c>
      <x:c r="AE69" s="31">
        <x:f t="shared" si="30"/>
        <x:v>30.344860000000001</x:v>
      </x:c>
    </x:row>
    <x:row r="70" spans="2:31" x14ac:dyDescent="0.35">
      <x:c r="B70" s="27">
        <x:f t="shared" si="23"/>
        <x:v>44609</x:v>
      </x:c>
      <x:c r="C70" s="22" t="str">
        <x:f>IF($C$4="London",Assumptions!C79,Assumptions!E79)</x:f>
        <x:v>0711</x:v>
      </x:c>
      <x:c r="D70" s="22" t="str">
        <x:f>IF($C$4="London",Assumptions!D79,Assumptions!F79)</x:f>
        <x:v>1719</x:v>
      </x:c>
      <x:c r="F70" s="29">
        <x:v>44669</x:v>
      </x:c>
      <x:c r="G70" s="30">
        <x:f t="shared" si="24"/>
        <x:v>4</x:v>
      </x:c>
      <x:c r="H70" s="31" t="str">
        <x:v>0459</x:v>
      </x:c>
      <x:c r="I70" s="31" t="str">
        <x:v>1902</x:v>
      </x:c>
      <x:c r="J70" s="30">
        <x:f t="shared" si="25"/>
        <x:v>4</x:v>
      </x:c>
      <x:c r="K70" s="30">
        <x:f t="shared" si="26"/>
        <x:v>59</x:v>
      </x:c>
      <x:c r="L70" s="30">
        <x:f t="shared" si="27"/>
        <x:v>19</x:v>
      </x:c>
      <x:c r="M70" s="30">
        <x:f t="shared" si="28"/>
        <x:v>2</x:v>
      </x:c>
      <x:c r="N70" s="30">
        <x:f t="shared" si="10"/>
        <x:v>19</x:v>
      </x:c>
      <x:c r="O70" s="30">
        <x:f t="shared" si="29"/>
        <x:v>14.05</x:v>
      </x:c>
      <x:c r="P70" s="30" t="str" cm="1">
        <x:f t="array" ref="P70">INDEX($C$12:$N$12,G70)</x:f>
        <x:v>1.2″</x:v>
      </x:c>
      <x:c r="Q70" s="30" t="str" cm="1">
        <x:f t="array" ref="Q70">INDEX($C$11:$N$11,G70)</x:f>
        <x:v>58°F</x:v>
      </x:c>
      <x:c r="R70" s="30" cm="1">
        <x:f t="array" ref="R70">INDEX($C$13:$N$13,G70)</x:f>
        <x:v>30</x:v>
      </x:c>
      <x:c r="S70" s="30">
        <x:f t="shared" si="11"/>
        <x:v>0.04</x:v>
      </x:c>
      <x:c r="T70" s="30">
        <x:f t="shared" si="12"/>
        <x:v>58</x:v>
      </x:c>
      <x:c r="U70" s="32">
        <x:f t="shared" si="22"/>
        <x:v>0.94999999999999896</x:v>
      </x:c>
      <x:c r="V70" s="31">
        <x:f t="shared" si="13"/>
        <x:v>0.1</x:v>
      </x:c>
      <x:c r="W70" s="31">
        <x:f t="shared" si="14"/>
        <x:v>65</x:v>
      </x:c>
      <x:c r="X70" s="32">
        <x:f t="shared" si="15"/>
        <x:v>0.25</x:v>
      </x:c>
      <x:c r="Y70" s="30">
        <x:f t="shared" si="16"/>
        <x:v>1</x:v>
      </x:c>
      <x:c r="Z70" s="33">
        <x:f t="shared" si="17"/>
        <x:v>0.98040000000000005</x:v>
      </x:c>
      <x:c r="AA70" s="31">
        <x:f t="shared" si="31"/>
        <x:v>30.344860000000001</x:v>
      </x:c>
      <x:c r="AB70" s="32">
        <x:f t="shared" si="19"/>
        <x:v>1.2643691666666668</x:v>
      </x:c>
      <x:c r="AC70" s="31">
        <x:f t="shared" si="20"/>
        <x:v>0.25</x:v>
      </x:c>
      <x:c r="AD70" s="30">
        <x:f t="shared" si="21"/>
        <x:v>0.3443655000000001</x:v>
      </x:c>
      <x:c r="AE70" s="31">
        <x:f t="shared" si="30"/>
        <x:v>30.689225499999999</x:v>
      </x:c>
    </x:row>
    <x:row r="71" spans="2:31" x14ac:dyDescent="0.35">
      <x:c r="B71" s="27">
        <x:f t="shared" si="23"/>
        <x:v>44610</x:v>
      </x:c>
      <x:c r="C71" s="22" t="str">
        <x:f>IF($C$4="London",Assumptions!C80,Assumptions!E80)</x:f>
        <x:v>0709</x:v>
      </x:c>
      <x:c r="D71" s="22" t="str">
        <x:f>IF($C$4="London",Assumptions!D80,Assumptions!F80)</x:f>
        <x:v>1721</x:v>
      </x:c>
      <x:c r="F71" s="29">
        <x:v>44670</x:v>
      </x:c>
      <x:c r="G71" s="30">
        <x:f t="shared" si="24"/>
        <x:v>4</x:v>
      </x:c>
      <x:c r="H71" s="31" t="str">
        <x:v>0457</x:v>
      </x:c>
      <x:c r="I71" s="31" t="str">
        <x:v>1904</x:v>
      </x:c>
      <x:c r="J71" s="30">
        <x:f t="shared" si="25"/>
        <x:v>4</x:v>
      </x:c>
      <x:c r="K71" s="30">
        <x:f t="shared" si="26"/>
        <x:v>57</x:v>
      </x:c>
      <x:c r="L71" s="30">
        <x:f t="shared" si="27"/>
        <x:v>19</x:v>
      </x:c>
      <x:c r="M71" s="30">
        <x:f t="shared" si="28"/>
        <x:v>4</x:v>
      </x:c>
      <x:c r="N71" s="30">
        <x:f t="shared" si="10"/>
        <x:v>19</x:v>
      </x:c>
      <x:c r="O71" s="30">
        <x:f t="shared" si="29"/>
        <x:v>14.116666666666667</x:v>
      </x:c>
      <x:c r="P71" s="30" t="str" cm="1">
        <x:f t="array" ref="P71">INDEX($C$12:$N$12,G71)</x:f>
        <x:v>1.2″</x:v>
      </x:c>
      <x:c r="Q71" s="30" t="str" cm="1">
        <x:f t="array" ref="Q71">INDEX($C$11:$N$11,G71)</x:f>
        <x:v>58°F</x:v>
      </x:c>
      <x:c r="R71" s="30" cm="1">
        <x:f t="array" ref="R71">INDEX($C$13:$N$13,G71)</x:f>
        <x:v>30</x:v>
      </x:c>
      <x:c r="S71" s="30">
        <x:f t="shared" si="11"/>
        <x:v>0.04</x:v>
      </x:c>
      <x:c r="T71" s="30">
        <x:f t="shared" si="12"/>
        <x:v>58</x:v>
      </x:c>
      <x:c r="U71" s="32">
        <x:f t="shared" si="22"/>
        <x:v>0.95999999999999897</x:v>
      </x:c>
      <x:c r="V71" s="31">
        <x:f t="shared" si="13"/>
        <x:v>0.1</x:v>
      </x:c>
      <x:c r="W71" s="31">
        <x:f t="shared" si="14"/>
        <x:v>65</x:v>
      </x:c>
      <x:c r="X71" s="32">
        <x:f t="shared" si="15"/>
        <x:v>0.25</x:v>
      </x:c>
      <x:c r="Y71" s="30">
        <x:f t="shared" si="16"/>
        <x:v>1</x:v>
      </x:c>
      <x:c r="Z71" s="33">
        <x:f t="shared" si="17"/>
        <x:v>0.98040000000000005</x:v>
      </x:c>
      <x:c r="AA71" s="31">
        <x:f t="shared" si="31"/>
        <x:v>30.689225499999999</x:v>
      </x:c>
      <x:c r="AB71" s="32">
        <x:f t="shared" si="19"/>
        <x:v>1.2787177291666667</x:v>
      </x:c>
      <x:c r="AC71" s="31">
        <x:f t="shared" si="20"/>
        <x:v>0.25</x:v>
      </x:c>
      <x:c r="AD71" s="30">
        <x:f t="shared" si="21"/>
        <x:v>0.34599950000000007</x:v>
      </x:c>
      <x:c r="AE71" s="31">
        <x:f t="shared" si="30"/>
        <x:v>31.035225000000001</x:v>
      </x:c>
    </x:row>
    <x:row r="72" spans="2:31" x14ac:dyDescent="0.35">
      <x:c r="B72" s="27">
        <x:f t="shared" si="23"/>
        <x:v>44611</x:v>
      </x:c>
      <x:c r="C72" s="22" t="str">
        <x:f>IF($C$4="London",Assumptions!C81,Assumptions!E81)</x:f>
        <x:v>0707</x:v>
      </x:c>
      <x:c r="D72" s="22" t="str">
        <x:f>IF($C$4="London",Assumptions!D81,Assumptions!F81)</x:f>
        <x:v>1723</x:v>
      </x:c>
      <x:c r="F72" s="29">
        <x:v>44671</x:v>
      </x:c>
      <x:c r="G72" s="30">
        <x:f t="shared" si="24"/>
        <x:v>4</x:v>
      </x:c>
      <x:c r="H72" s="31" t="str">
        <x:v>0455</x:v>
      </x:c>
      <x:c r="I72" s="31" t="str">
        <x:v>1905</x:v>
      </x:c>
      <x:c r="J72" s="30">
        <x:f t="shared" si="25"/>
        <x:v>4</x:v>
      </x:c>
      <x:c r="K72" s="30">
        <x:f t="shared" si="26"/>
        <x:v>55</x:v>
      </x:c>
      <x:c r="L72" s="30">
        <x:f t="shared" si="27"/>
        <x:v>19</x:v>
      </x:c>
      <x:c r="M72" s="30">
        <x:f t="shared" si="28"/>
        <x:v>5</x:v>
      </x:c>
      <x:c r="N72" s="30">
        <x:f t="shared" si="10"/>
        <x:v>19</x:v>
      </x:c>
      <x:c r="O72" s="30">
        <x:f t="shared" si="29"/>
        <x:v>14.166666666666666</x:v>
      </x:c>
      <x:c r="P72" s="30" t="str" cm="1">
        <x:f t="array" ref="P72">INDEX($C$12:$N$12,G72)</x:f>
        <x:v>1.2″</x:v>
      </x:c>
      <x:c r="Q72" s="30" t="str" cm="1">
        <x:f t="array" ref="Q72">INDEX($C$11:$N$11,G72)</x:f>
        <x:v>58°F</x:v>
      </x:c>
      <x:c r="R72" s="30" cm="1">
        <x:f t="array" ref="R72">INDEX($C$13:$N$13,G72)</x:f>
        <x:v>30</x:v>
      </x:c>
      <x:c r="S72" s="30">
        <x:f t="shared" si="11"/>
        <x:v>0.04</x:v>
      </x:c>
      <x:c r="T72" s="30">
        <x:f t="shared" si="12"/>
        <x:v>58</x:v>
      </x:c>
      <x:c r="U72" s="32">
        <x:f t="shared" si="22"/>
        <x:v>0.96999999999999897</x:v>
      </x:c>
      <x:c r="V72" s="31">
        <x:f t="shared" si="13"/>
        <x:v>0.1</x:v>
      </x:c>
      <x:c r="W72" s="31">
        <x:f t="shared" si="14"/>
        <x:v>65</x:v>
      </x:c>
      <x:c r="X72" s="32">
        <x:f t="shared" si="15"/>
        <x:v>0.25</x:v>
      </x:c>
      <x:c r="Y72" s="30">
        <x:f t="shared" si="16"/>
        <x:v>1</x:v>
      </x:c>
      <x:c r="Z72" s="33">
        <x:f t="shared" si="17"/>
        <x:v>0.98040000000000005</x:v>
      </x:c>
      <x:c r="AA72" s="31">
        <x:f t="shared" si="31"/>
        <x:v>31.035225000000001</x:v>
      </x:c>
      <x:c r="AB72" s="32">
        <x:f t="shared" si="19"/>
        <x:v>1.2931343749999999</x:v>
      </x:c>
      <x:c r="AC72" s="31">
        <x:f t="shared" si="20"/>
        <x:v>0.25</x:v>
      </x:c>
      <x:c r="AD72" s="30">
        <x:f t="shared" si="21"/>
        <x:v>0.34722500000000006</x:v>
      </x:c>
      <x:c r="AE72" s="31">
        <x:f t="shared" si="30"/>
        <x:v>31.382450000000002</x:v>
      </x:c>
    </x:row>
    <x:row r="73" spans="2:31" x14ac:dyDescent="0.35">
      <x:c r="B73" s="27">
        <x:f t="shared" si="23"/>
        <x:v>44612</x:v>
      </x:c>
      <x:c r="C73" s="22" t="str">
        <x:f>IF($C$4="London",Assumptions!C82,Assumptions!E82)</x:f>
        <x:v>0705</x:v>
      </x:c>
      <x:c r="D73" s="22" t="str">
        <x:f>IF($C$4="London",Assumptions!D82,Assumptions!F82)</x:f>
        <x:v>1725</x:v>
      </x:c>
      <x:c r="F73" s="29">
        <x:v>44672</x:v>
      </x:c>
      <x:c r="G73" s="30">
        <x:f t="shared" si="24"/>
        <x:v>4</x:v>
      </x:c>
      <x:c r="H73" s="31" t="str">
        <x:v>0452</x:v>
      </x:c>
      <x:c r="I73" s="31" t="str">
        <x:v>1907</x:v>
      </x:c>
      <x:c r="J73" s="30">
        <x:f t="shared" si="25"/>
        <x:v>4</x:v>
      </x:c>
      <x:c r="K73" s="30">
        <x:f t="shared" si="26"/>
        <x:v>52</x:v>
      </x:c>
      <x:c r="L73" s="30">
        <x:f t="shared" si="27"/>
        <x:v>19</x:v>
      </x:c>
      <x:c r="M73" s="30">
        <x:f t="shared" si="28"/>
        <x:v>7</x:v>
      </x:c>
      <x:c r="N73" s="30">
        <x:f t="shared" si="10"/>
        <x:v>19</x:v>
      </x:c>
      <x:c r="O73" s="30">
        <x:f t="shared" si="29"/>
        <x:v>14.25</x:v>
      </x:c>
      <x:c r="P73" s="30" t="str" cm="1">
        <x:f t="array" ref="P73">INDEX($C$12:$N$12,G73)</x:f>
        <x:v>1.2″</x:v>
      </x:c>
      <x:c r="Q73" s="30" t="str" cm="1">
        <x:f t="array" ref="Q73">INDEX($C$11:$N$11,G73)</x:f>
        <x:v>58°F</x:v>
      </x:c>
      <x:c r="R73" s="30" cm="1">
        <x:f t="array" ref="R73">INDEX($C$13:$N$13,G73)</x:f>
        <x:v>30</x:v>
      </x:c>
      <x:c r="S73" s="30">
        <x:f t="shared" si="11"/>
        <x:v>0.04</x:v>
      </x:c>
      <x:c r="T73" s="30">
        <x:f t="shared" si="12"/>
        <x:v>58</x:v>
      </x:c>
      <x:c r="U73" s="32">
        <x:f t="shared" si="22"/>
        <x:v>0.97999999999999887</x:v>
      </x:c>
      <x:c r="V73" s="31">
        <x:f t="shared" si="13"/>
        <x:v>0.1</x:v>
      </x:c>
      <x:c r="W73" s="31">
        <x:f t="shared" si="14"/>
        <x:v>65</x:v>
      </x:c>
      <x:c r="X73" s="32">
        <x:f t="shared" si="15"/>
        <x:v>0.25</x:v>
      </x:c>
      <x:c r="Y73" s="30">
        <x:f t="shared" si="16"/>
        <x:v>1</x:v>
      </x:c>
      <x:c r="Z73" s="33">
        <x:f t="shared" si="17"/>
        <x:v>0.98040000000000005</x:v>
      </x:c>
      <x:c r="AA73" s="31">
        <x:f t="shared" si="31"/>
        <x:v>31.382450000000002</x:v>
      </x:c>
      <x:c r="AB73" s="32">
        <x:f t="shared" si="19"/>
        <x:v>1.3076020833333335</x:v>
      </x:c>
      <x:c r="AC73" s="31">
        <x:f t="shared" si="20"/>
        <x:v>0.25</x:v>
      </x:c>
      <x:c r="AD73" s="30">
        <x:f t="shared" si="21"/>
        <x:v>0.34926750000000001</x:v>
      </x:c>
      <x:c r="AE73" s="31">
        <x:f t="shared" si="30"/>
        <x:v>31.731717500000002</x:v>
      </x:c>
    </x:row>
    <x:row r="74" spans="2:31" x14ac:dyDescent="0.35">
      <x:c r="B74" s="27">
        <x:f t="shared" si="23"/>
        <x:v>44613</x:v>
      </x:c>
      <x:c r="C74" s="22" t="str">
        <x:f>IF($C$4="London",Assumptions!C83,Assumptions!E83)</x:f>
        <x:v>0703</x:v>
      </x:c>
      <x:c r="D74" s="22" t="str">
        <x:f>IF($C$4="London",Assumptions!D83,Assumptions!F83)</x:f>
        <x:v>1726</x:v>
      </x:c>
      <x:c r="F74" s="29">
        <x:v>44673</x:v>
      </x:c>
      <x:c r="G74" s="30">
        <x:f t="shared" si="24"/>
        <x:v>4</x:v>
      </x:c>
      <x:c r="H74" s="31" t="str">
        <x:v>0450</x:v>
      </x:c>
      <x:c r="I74" s="31" t="str">
        <x:v>1909</x:v>
      </x:c>
      <x:c r="J74" s="30">
        <x:f t="shared" si="25"/>
        <x:v>4</x:v>
      </x:c>
      <x:c r="K74" s="30">
        <x:f t="shared" si="26"/>
        <x:v>50</x:v>
      </x:c>
      <x:c r="L74" s="30">
        <x:f t="shared" si="27"/>
        <x:v>19</x:v>
      </x:c>
      <x:c r="M74" s="30">
        <x:f t="shared" si="28"/>
        <x:v>9</x:v>
      </x:c>
      <x:c r="N74" s="30">
        <x:f t="shared" si="10"/>
        <x:v>19</x:v>
      </x:c>
      <x:c r="O74" s="30">
        <x:f t="shared" si="29"/>
        <x:v>14.316666666666666</x:v>
      </x:c>
      <x:c r="P74" s="30" t="str" cm="1">
        <x:f t="array" ref="P74">INDEX($C$12:$N$12,G74)</x:f>
        <x:v>1.2″</x:v>
      </x:c>
      <x:c r="Q74" s="30" t="str" cm="1">
        <x:f t="array" ref="Q74">INDEX($C$11:$N$11,G74)</x:f>
        <x:v>58°F</x:v>
      </x:c>
      <x:c r="R74" s="30" cm="1">
        <x:f t="array" ref="R74">INDEX($C$13:$N$13,G74)</x:f>
        <x:v>30</x:v>
      </x:c>
      <x:c r="S74" s="30">
        <x:f t="shared" si="11"/>
        <x:v>0.04</x:v>
      </x:c>
      <x:c r="T74" s="30">
        <x:f t="shared" si="12"/>
        <x:v>58</x:v>
      </x:c>
      <x:c r="U74" s="32">
        <x:f t="shared" si="22"/>
        <x:v>0.98999999999999888</x:v>
      </x:c>
      <x:c r="V74" s="31">
        <x:f t="shared" si="13"/>
        <x:v>0.1</x:v>
      </x:c>
      <x:c r="W74" s="31">
        <x:f t="shared" si="14"/>
        <x:v>65</x:v>
      </x:c>
      <x:c r="X74" s="32">
        <x:f t="shared" si="15"/>
        <x:v>0.25</x:v>
      </x:c>
      <x:c r="Y74" s="30">
        <x:f t="shared" si="16"/>
        <x:v>1</x:v>
      </x:c>
      <x:c r="Z74" s="33">
        <x:f t="shared" si="17"/>
        <x:v>0.98040000000000005</x:v>
      </x:c>
      <x:c r="AA74" s="31">
        <x:f t="shared" si="31"/>
        <x:v>31.731717500000002</x:v>
      </x:c>
      <x:c r="AB74" s="32">
        <x:f t="shared" si="19"/>
        <x:v>1.3221548958333333</x:v>
      </x:c>
      <x:c r="AC74" s="31">
        <x:f t="shared" si="20"/>
        <x:v>0.25</x:v>
      </x:c>
      <x:c r="AD74" s="30">
        <x:f t="shared" si="21"/>
        <x:v>0.35090150000000003</x:v>
      </x:c>
      <x:c r="AE74" s="31">
        <x:f t="shared" si="30"/>
        <x:v>32.082619000000001</x:v>
      </x:c>
    </x:row>
    <x:row r="75" spans="2:31" x14ac:dyDescent="0.35">
      <x:c r="B75" s="27">
        <x:f t="shared" si="23"/>
        <x:v>44614</x:v>
      </x:c>
      <x:c r="C75" s="22" t="str">
        <x:f>IF($C$4="London",Assumptions!C84,Assumptions!E84)</x:f>
        <x:v>0701</x:v>
      </x:c>
      <x:c r="D75" s="22" t="str">
        <x:f>IF($C$4="London",Assumptions!D84,Assumptions!F84)</x:f>
        <x:v>1728</x:v>
      </x:c>
      <x:c r="F75" s="29">
        <x:v>44674</x:v>
      </x:c>
      <x:c r="G75" s="30">
        <x:f t="shared" si="24"/>
        <x:v>4</x:v>
      </x:c>
      <x:c r="H75" s="31" t="str">
        <x:v>0448</x:v>
      </x:c>
      <x:c r="I75" s="31" t="str">
        <x:v>1910</x:v>
      </x:c>
      <x:c r="J75" s="30">
        <x:f t="shared" si="25"/>
        <x:v>4</x:v>
      </x:c>
      <x:c r="K75" s="30">
        <x:f t="shared" si="26"/>
        <x:v>48</x:v>
      </x:c>
      <x:c r="L75" s="30">
        <x:f t="shared" si="27"/>
        <x:v>19</x:v>
      </x:c>
      <x:c r="M75" s="30">
        <x:f t="shared" si="28"/>
        <x:v>10</x:v>
      </x:c>
      <x:c r="N75" s="30">
        <x:f t="shared" si="10"/>
        <x:v>19</x:v>
      </x:c>
      <x:c r="O75" s="30">
        <x:f t="shared" si="29"/>
        <x:v>14.366666666666667</x:v>
      </x:c>
      <x:c r="P75" s="30" t="str" cm="1">
        <x:f t="array" ref="P75">INDEX($C$12:$N$12,G75)</x:f>
        <x:v>1.2″</x:v>
      </x:c>
      <x:c r="Q75" s="30" t="str" cm="1">
        <x:f t="array" ref="Q75">INDEX($C$11:$N$11,G75)</x:f>
        <x:v>58°F</x:v>
      </x:c>
      <x:c r="R75" s="30" cm="1">
        <x:f t="array" ref="R75">INDEX($C$13:$N$13,G75)</x:f>
        <x:v>30</x:v>
      </x:c>
      <x:c r="S75" s="30">
        <x:f t="shared" si="11"/>
        <x:v>0.04</x:v>
      </x:c>
      <x:c r="T75" s="30">
        <x:f t="shared" si="12"/>
        <x:v>58</x:v>
      </x:c>
      <x:c r="U75" s="32">
        <x:f t="shared" si="22"/>
        <x:v>0.99999999999999889</x:v>
      </x:c>
      <x:c r="V75" s="31">
        <x:f t="shared" si="13"/>
        <x:v>0.1</x:v>
      </x:c>
      <x:c r="W75" s="31">
        <x:f t="shared" si="14"/>
        <x:v>65</x:v>
      </x:c>
      <x:c r="X75" s="32">
        <x:f t="shared" si="15"/>
        <x:v>0.25</x:v>
      </x:c>
      <x:c r="Y75" s="30">
        <x:f t="shared" si="16"/>
        <x:v>1</x:v>
      </x:c>
      <x:c r="Z75" s="33">
        <x:f t="shared" si="17"/>
        <x:v>0.98040000000000005</x:v>
      </x:c>
      <x:c r="AA75" s="31">
        <x:f t="shared" si="31"/>
        <x:v>32.082619000000001</x:v>
      </x:c>
      <x:c r="AB75" s="32">
        <x:f t="shared" si="19"/>
        <x:v>1.3367757916666667</x:v>
      </x:c>
      <x:c r="AC75" s="31">
        <x:f t="shared" si="20"/>
        <x:v>0.25</x:v>
      </x:c>
      <x:c r="AD75" s="30">
        <x:f t="shared" si="21"/>
        <x:v>0.35212700000000002</x:v>
      </x:c>
      <x:c r="AE75" s="31">
        <x:f t="shared" si="30"/>
        <x:v>32.434746000000004</x:v>
      </x:c>
    </x:row>
    <x:row r="76" spans="2:31" x14ac:dyDescent="0.35">
      <x:c r="B76" s="27">
        <x:f t="shared" si="23"/>
        <x:v>44615</x:v>
      </x:c>
      <x:c r="C76" s="22" t="str">
        <x:f>IF($C$4="London",Assumptions!C85,Assumptions!E85)</x:f>
        <x:v>0659</x:v>
      </x:c>
      <x:c r="D76" s="22" t="str">
        <x:f>IF($C$4="London",Assumptions!D85,Assumptions!F85)</x:f>
        <x:v>1730</x:v>
      </x:c>
      <x:c r="F76" s="29">
        <x:v>44675</x:v>
      </x:c>
      <x:c r="G76" s="30">
        <x:f t="shared" si="24"/>
        <x:v>4</x:v>
      </x:c>
      <x:c r="H76" s="31" t="str">
        <x:v>0446</x:v>
      </x:c>
      <x:c r="I76" s="31" t="str">
        <x:v>1912</x:v>
      </x:c>
      <x:c r="J76" s="30">
        <x:f t="shared" si="25"/>
        <x:v>4</x:v>
      </x:c>
      <x:c r="K76" s="30">
        <x:f t="shared" si="26"/>
        <x:v>46</x:v>
      </x:c>
      <x:c r="L76" s="30">
        <x:f t="shared" si="27"/>
        <x:v>19</x:v>
      </x:c>
      <x:c r="M76" s="30">
        <x:f t="shared" si="28"/>
        <x:v>12</x:v>
      </x:c>
      <x:c r="N76" s="30">
        <x:f t="shared" si="10"/>
        <x:v>19</x:v>
      </x:c>
      <x:c r="O76" s="30">
        <x:f t="shared" si="29"/>
        <x:v>14.433333333333334</x:v>
      </x:c>
      <x:c r="P76" s="30" t="str" cm="1">
        <x:f t="array" ref="P76">INDEX($C$12:$N$12,G76)</x:f>
        <x:v>1.2″</x:v>
      </x:c>
      <x:c r="Q76" s="30" t="str" cm="1">
        <x:f t="array" ref="Q76">INDEX($C$11:$N$11,G76)</x:f>
        <x:v>58°F</x:v>
      </x:c>
      <x:c r="R76" s="30" cm="1">
        <x:f t="array" ref="R76">INDEX($C$13:$N$13,G76)</x:f>
        <x:v>30</x:v>
      </x:c>
      <x:c r="S76" s="30">
        <x:f t="shared" si="11"/>
        <x:v>0.04</x:v>
      </x:c>
      <x:c r="T76" s="30">
        <x:f t="shared" si="12"/>
        <x:v>58</x:v>
      </x:c>
      <x:c r="U76" s="32">
        <x:f t="shared" si="22"/>
        <x:v>1</x:v>
      </x:c>
      <x:c r="V76" s="31">
        <x:f t="shared" si="13"/>
        <x:v>0.1</x:v>
      </x:c>
      <x:c r="W76" s="31">
        <x:f t="shared" si="14"/>
        <x:v>65</x:v>
      </x:c>
      <x:c r="X76" s="32">
        <x:f t="shared" si="15"/>
        <x:v>0.25</x:v>
      </x:c>
      <x:c r="Y76" s="30">
        <x:f t="shared" si="16"/>
        <x:v>1</x:v>
      </x:c>
      <x:c r="Z76" s="33">
        <x:f t="shared" si="17"/>
        <x:v>0.98040000000000005</x:v>
      </x:c>
      <x:c r="AA76" s="31">
        <x:f t="shared" si="31"/>
        <x:v>32.434746000000004</x:v>
      </x:c>
      <x:c r="AB76" s="32">
        <x:f t="shared" si="19"/>
        <x:v>1.3514477500000002</x:v>
      </x:c>
      <x:c r="AC76" s="31">
        <x:f t="shared" si="20"/>
        <x:v>0.25</x:v>
      </x:c>
      <x:c r="AD76" s="30">
        <x:f t="shared" si="21"/>
        <x:v>0.35376100000000005</x:v>
      </x:c>
      <x:c r="AE76" s="31">
        <x:f t="shared" si="30"/>
        <x:v>32.788507000000003</x:v>
      </x:c>
    </x:row>
    <x:row r="77" spans="2:31" x14ac:dyDescent="0.35">
      <x:c r="B77" s="27">
        <x:f t="shared" si="23"/>
        <x:v>44616</x:v>
      </x:c>
      <x:c r="C77" s="22" t="str">
        <x:f>IF($C$4="London",Assumptions!C86,Assumptions!E86)</x:f>
        <x:v>0656</x:v>
      </x:c>
      <x:c r="D77" s="22" t="str">
        <x:f>IF($C$4="London",Assumptions!D86,Assumptions!F86)</x:f>
        <x:v>1732</x:v>
      </x:c>
      <x:c r="F77" s="29">
        <x:v>44676</x:v>
      </x:c>
      <x:c r="G77" s="30">
        <x:f t="shared" si="24"/>
        <x:v>4</x:v>
      </x:c>
      <x:c r="H77" s="31" t="str">
        <x:v>0444</x:v>
      </x:c>
      <x:c r="I77" s="31" t="str">
        <x:v>1914</x:v>
      </x:c>
      <x:c r="J77" s="30">
        <x:f t="shared" si="25"/>
        <x:v>4</x:v>
      </x:c>
      <x:c r="K77" s="30">
        <x:f t="shared" si="26"/>
        <x:v>44</x:v>
      </x:c>
      <x:c r="L77" s="30">
        <x:f t="shared" si="27"/>
        <x:v>19</x:v>
      </x:c>
      <x:c r="M77" s="30">
        <x:f t="shared" si="28"/>
        <x:v>14</x:v>
      </x:c>
      <x:c r="N77" s="30">
        <x:f t="shared" si="10"/>
        <x:v>19</x:v>
      </x:c>
      <x:c r="O77" s="30">
        <x:f t="shared" si="29"/>
        <x:v>14.5</x:v>
      </x:c>
      <x:c r="P77" s="30" t="str" cm="1">
        <x:f t="array" ref="P77">INDEX($C$12:$N$12,G77)</x:f>
        <x:v>1.2″</x:v>
      </x:c>
      <x:c r="Q77" s="30" t="str" cm="1">
        <x:f t="array" ref="Q77">INDEX($C$11:$N$11,G77)</x:f>
        <x:v>58°F</x:v>
      </x:c>
      <x:c r="R77" s="30" cm="1">
        <x:f t="array" ref="R77">INDEX($C$13:$N$13,G77)</x:f>
        <x:v>30</x:v>
      </x:c>
      <x:c r="S77" s="30">
        <x:f t="shared" si="11"/>
        <x:v>0.04</x:v>
      </x:c>
      <x:c r="T77" s="30">
        <x:f t="shared" si="12"/>
        <x:v>58</x:v>
      </x:c>
      <x:c r="U77" s="32">
        <x:f t="shared" si="22"/>
        <x:v>1</x:v>
      </x:c>
      <x:c r="V77" s="31">
        <x:f t="shared" si="13"/>
        <x:v>0.1</x:v>
      </x:c>
      <x:c r="W77" s="31">
        <x:f t="shared" si="14"/>
        <x:v>65</x:v>
      </x:c>
      <x:c r="X77" s="32">
        <x:f t="shared" si="15"/>
        <x:v>0.25</x:v>
      </x:c>
      <x:c r="Y77" s="30">
        <x:f t="shared" si="16"/>
        <x:v>1</x:v>
      </x:c>
      <x:c r="Z77" s="33">
        <x:f t="shared" si="17"/>
        <x:v>0.98040000000000005</x:v>
      </x:c>
      <x:c r="AA77" s="31">
        <x:f t="shared" si="31"/>
        <x:v>32.788507000000003</x:v>
      </x:c>
      <x:c r="AB77" s="32">
        <x:f t="shared" si="19"/>
        <x:v>1.3661877916666667</x:v>
      </x:c>
      <x:c r="AC77" s="31">
        <x:f t="shared" si="20"/>
        <x:v>0.25</x:v>
      </x:c>
      <x:c r="AD77" s="30">
        <x:f t="shared" si="21"/>
        <x:v>0.35539500000000007</x:v>
      </x:c>
      <x:c r="AE77" s="31">
        <x:f t="shared" si="30"/>
        <x:v>33.143902000000004</x:v>
      </x:c>
    </x:row>
    <x:row r="78" spans="2:31" x14ac:dyDescent="0.35">
      <x:c r="B78" s="27">
        <x:f t="shared" si="23"/>
        <x:v>44617</x:v>
      </x:c>
      <x:c r="C78" s="22" t="str">
        <x:f>IF($C$4="London",Assumptions!C87,Assumptions!E87)</x:f>
        <x:v>0654</x:v>
      </x:c>
      <x:c r="D78" s="22" t="str">
        <x:f>IF($C$4="London",Assumptions!D87,Assumptions!F87)</x:f>
        <x:v>1734</x:v>
      </x:c>
      <x:c r="F78" s="29">
        <x:v>44677</x:v>
      </x:c>
      <x:c r="G78" s="30">
        <x:f t="shared" si="24"/>
        <x:v>4</x:v>
      </x:c>
      <x:c r="H78" s="31" t="str">
        <x:v>0442</x:v>
      </x:c>
      <x:c r="I78" s="31" t="str">
        <x:v>1915</x:v>
      </x:c>
      <x:c r="J78" s="30">
        <x:f t="shared" si="25"/>
        <x:v>4</x:v>
      </x:c>
      <x:c r="K78" s="30">
        <x:f t="shared" si="26"/>
        <x:v>42</x:v>
      </x:c>
      <x:c r="L78" s="30">
        <x:f t="shared" si="27"/>
        <x:v>19</x:v>
      </x:c>
      <x:c r="M78" s="30">
        <x:f t="shared" si="28"/>
        <x:v>15</x:v>
      </x:c>
      <x:c r="N78" s="30">
        <x:f t="shared" si="10"/>
        <x:v>19</x:v>
      </x:c>
      <x:c r="O78" s="30">
        <x:f t="shared" si="29"/>
        <x:v>14.55</x:v>
      </x:c>
      <x:c r="P78" s="30" t="str" cm="1">
        <x:f t="array" ref="P78">INDEX($C$12:$N$12,G78)</x:f>
        <x:v>1.2″</x:v>
      </x:c>
      <x:c r="Q78" s="30" t="str" cm="1">
        <x:f t="array" ref="Q78">INDEX($C$11:$N$11,G78)</x:f>
        <x:v>58°F</x:v>
      </x:c>
      <x:c r="R78" s="30" cm="1">
        <x:f t="array" ref="R78">INDEX($C$13:$N$13,G78)</x:f>
        <x:v>30</x:v>
      </x:c>
      <x:c r="S78" s="30">
        <x:f t="shared" si="11"/>
        <x:v>0.04</x:v>
      </x:c>
      <x:c r="T78" s="30">
        <x:f t="shared" si="12"/>
        <x:v>58</x:v>
      </x:c>
      <x:c r="U78" s="32">
        <x:f t="shared" si="22"/>
        <x:v>1</x:v>
      </x:c>
      <x:c r="V78" s="31">
        <x:f t="shared" si="13"/>
        <x:v>0.1</x:v>
      </x:c>
      <x:c r="W78" s="31">
        <x:f t="shared" si="14"/>
        <x:v>65</x:v>
      </x:c>
      <x:c r="X78" s="32">
        <x:f t="shared" si="15"/>
        <x:v>0.25</x:v>
      </x:c>
      <x:c r="Y78" s="30">
        <x:f t="shared" si="16"/>
        <x:v>1</x:v>
      </x:c>
      <x:c r="Z78" s="33">
        <x:f t="shared" si="17"/>
        <x:v>0.98040000000000005</x:v>
      </x:c>
      <x:c r="AA78" s="31">
        <x:f t="shared" si="31"/>
        <x:v>33.143902000000004</x:v>
      </x:c>
      <x:c r="AB78" s="32">
        <x:f t="shared" si="19"/>
        <x:v>1.3809959166666668</x:v>
      </x:c>
      <x:c r="AC78" s="31">
        <x:f t="shared" si="20"/>
        <x:v>0.25</x:v>
      </x:c>
      <x:c r="AD78" s="30">
        <x:f t="shared" si="21"/>
        <x:v>0.35662050000000006</x:v>
      </x:c>
      <x:c r="AE78" s="31">
        <x:f t="shared" si="30"/>
        <x:v>33.500522500000002</x:v>
      </x:c>
    </x:row>
    <x:row r="79" spans="2:31" x14ac:dyDescent="0.35">
      <x:c r="B79" s="27">
        <x:f t="shared" si="23"/>
        <x:v>44618</x:v>
      </x:c>
      <x:c r="C79" s="22" t="str">
        <x:f>IF($C$4="London",Assumptions!C88,Assumptions!E88)</x:f>
        <x:v>0652</x:v>
      </x:c>
      <x:c r="D79" s="22" t="str">
        <x:f>IF($C$4="London",Assumptions!D88,Assumptions!F88)</x:f>
        <x:v>1735</x:v>
      </x:c>
      <x:c r="F79" s="29">
        <x:v>44678</x:v>
      </x:c>
      <x:c r="G79" s="30">
        <x:f t="shared" si="24"/>
        <x:v>4</x:v>
      </x:c>
      <x:c r="H79" s="31" t="str">
        <x:v>0440</x:v>
      </x:c>
      <x:c r="I79" s="31" t="str">
        <x:v>1917</x:v>
      </x:c>
      <x:c r="J79" s="30">
        <x:f t="shared" si="25"/>
        <x:v>4</x:v>
      </x:c>
      <x:c r="K79" s="30">
        <x:f t="shared" si="26"/>
        <x:v>40</x:v>
      </x:c>
      <x:c r="L79" s="30">
        <x:f t="shared" si="27"/>
        <x:v>19</x:v>
      </x:c>
      <x:c r="M79" s="30">
        <x:f t="shared" si="28"/>
        <x:v>17</x:v>
      </x:c>
      <x:c r="N79" s="30">
        <x:f t="shared" si="10"/>
        <x:v>19</x:v>
      </x:c>
      <x:c r="O79" s="30">
        <x:f t="shared" si="29"/>
        <x:v>14.616666666666667</x:v>
      </x:c>
      <x:c r="P79" s="30" t="str" cm="1">
        <x:f t="array" ref="P79">INDEX($C$12:$N$12,G79)</x:f>
        <x:v>1.2″</x:v>
      </x:c>
      <x:c r="Q79" s="30" t="str" cm="1">
        <x:f t="array" ref="Q79">INDEX($C$11:$N$11,G79)</x:f>
        <x:v>58°F</x:v>
      </x:c>
      <x:c r="R79" s="30" cm="1">
        <x:f t="array" ref="R79">INDEX($C$13:$N$13,G79)</x:f>
        <x:v>30</x:v>
      </x:c>
      <x:c r="S79" s="30">
        <x:f t="shared" si="11"/>
        <x:v>0.04</x:v>
      </x:c>
      <x:c r="T79" s="30">
        <x:f t="shared" si="12"/>
        <x:v>58</x:v>
      </x:c>
      <x:c r="U79" s="32">
        <x:f t="shared" si="22"/>
        <x:v>1</x:v>
      </x:c>
      <x:c r="V79" s="31">
        <x:f t="shared" si="13"/>
        <x:v>0.1</x:v>
      </x:c>
      <x:c r="W79" s="31">
        <x:f t="shared" si="14"/>
        <x:v>65</x:v>
      </x:c>
      <x:c r="X79" s="32">
        <x:f t="shared" si="15"/>
        <x:v>0.25</x:v>
      </x:c>
      <x:c r="Y79" s="30">
        <x:f t="shared" si="16"/>
        <x:v>1</x:v>
      </x:c>
      <x:c r="Z79" s="33">
        <x:f t="shared" si="17"/>
        <x:v>0.98040000000000005</x:v>
      </x:c>
      <x:c r="AA79" s="31">
        <x:f t="shared" si="31"/>
        <x:v>33.500522500000002</x:v>
      </x:c>
      <x:c r="AB79" s="32">
        <x:f t="shared" si="19"/>
        <x:v>1.3958551041666667</x:v>
      </x:c>
      <x:c r="AC79" s="31">
        <x:f t="shared" si="20"/>
        <x:v>0.25</x:v>
      </x:c>
      <x:c r="AD79" s="30">
        <x:f t="shared" si="21"/>
        <x:v>0.35825450000000009</x:v>
      </x:c>
      <x:c r="AE79" s="31">
        <x:f t="shared" si="30"/>
        <x:v>33.858777000000003</x:v>
      </x:c>
    </x:row>
    <x:row r="80" spans="2:31" x14ac:dyDescent="0.35">
      <x:c r="B80" s="27">
        <x:f t="shared" si="23"/>
        <x:v>44619</x:v>
      </x:c>
      <x:c r="C80" s="22" t="str">
        <x:f>IF($C$4="London",Assumptions!C89,Assumptions!E89)</x:f>
        <x:v>0650</x:v>
      </x:c>
      <x:c r="D80" s="22" t="str">
        <x:f>IF($C$4="London",Assumptions!D89,Assumptions!F89)</x:f>
        <x:v>1737</x:v>
      </x:c>
      <x:c r="F80" s="29">
        <x:v>44679</x:v>
      </x:c>
      <x:c r="G80" s="30">
        <x:f t="shared" si="24"/>
        <x:v>4</x:v>
      </x:c>
      <x:c r="H80" s="31" t="str">
        <x:v>0438</x:v>
      </x:c>
      <x:c r="I80" s="31" t="str">
        <x:v>1919</x:v>
      </x:c>
      <x:c r="J80" s="30">
        <x:f t="shared" si="25"/>
        <x:v>4</x:v>
      </x:c>
      <x:c r="K80" s="30">
        <x:f t="shared" si="26"/>
        <x:v>38</x:v>
      </x:c>
      <x:c r="L80" s="30">
        <x:f t="shared" si="27"/>
        <x:v>19</x:v>
      </x:c>
      <x:c r="M80" s="30">
        <x:f t="shared" si="28"/>
        <x:v>19</x:v>
      </x:c>
      <x:c r="N80" s="30">
        <x:f t="shared" si="10"/>
        <x:v>19</x:v>
      </x:c>
      <x:c r="O80" s="30">
        <x:f t="shared" si="29"/>
        <x:v>14.683333333333334</x:v>
      </x:c>
      <x:c r="P80" s="30" t="str" cm="1">
        <x:f t="array" ref="P80">INDEX($C$12:$N$12,G80)</x:f>
        <x:v>1.2″</x:v>
      </x:c>
      <x:c r="Q80" s="30" t="str" cm="1">
        <x:f t="array" ref="Q80">INDEX($C$11:$N$11,G80)</x:f>
        <x:v>58°F</x:v>
      </x:c>
      <x:c r="R80" s="30" cm="1">
        <x:f t="array" ref="R80">INDEX($C$13:$N$13,G80)</x:f>
        <x:v>30</x:v>
      </x:c>
      <x:c r="S80" s="30">
        <x:f t="shared" si="11"/>
        <x:v>0.04</x:v>
      </x:c>
      <x:c r="T80" s="30">
        <x:f t="shared" si="12"/>
        <x:v>58</x:v>
      </x:c>
      <x:c r="U80" s="32">
        <x:f t="shared" si="22"/>
        <x:v>1</x:v>
      </x:c>
      <x:c r="V80" s="31">
        <x:f t="shared" si="13"/>
        <x:v>0.1</x:v>
      </x:c>
      <x:c r="W80" s="31">
        <x:f t="shared" si="14"/>
        <x:v>65</x:v>
      </x:c>
      <x:c r="X80" s="32">
        <x:f t="shared" si="15"/>
        <x:v>0.25</x:v>
      </x:c>
      <x:c r="Y80" s="30">
        <x:f t="shared" si="16"/>
        <x:v>1</x:v>
      </x:c>
      <x:c r="Z80" s="33">
        <x:f t="shared" si="17"/>
        <x:v>0.98040000000000005</x:v>
      </x:c>
      <x:c r="AA80" s="31">
        <x:f t="shared" si="31"/>
        <x:v>33.858777000000003</x:v>
      </x:c>
      <x:c r="AB80" s="32">
        <x:f t="shared" si="19"/>
        <x:v>1.4107823750000001</x:v>
      </x:c>
      <x:c r="AC80" s="31">
        <x:f t="shared" si="20"/>
        <x:v>0.25</x:v>
      </x:c>
      <x:c r="AD80" s="30">
        <x:f t="shared" si="21"/>
        <x:v>0.35988850000000006</x:v>
      </x:c>
      <x:c r="AE80" s="31">
        <x:f t="shared" si="30"/>
        <x:v>34.2186655</x:v>
      </x:c>
    </x:row>
    <x:row r="81" spans="2:31" x14ac:dyDescent="0.35">
      <x:c r="B81" s="27">
        <x:f t="shared" si="23"/>
        <x:v>44620</x:v>
      </x:c>
      <x:c r="C81" s="22" t="str">
        <x:f>IF($C$4="London",Assumptions!C90,Assumptions!E90)</x:f>
        <x:v>0648</x:v>
      </x:c>
      <x:c r="D81" s="22" t="str">
        <x:f>IF($C$4="London",Assumptions!D90,Assumptions!F90)</x:f>
        <x:v>1739</x:v>
      </x:c>
      <x:c r="F81" s="29">
        <x:v>44680</x:v>
      </x:c>
      <x:c r="G81" s="30">
        <x:f t="shared" si="24"/>
        <x:v>4</x:v>
      </x:c>
      <x:c r="H81" s="31" t="str">
        <x:v>0436</x:v>
      </x:c>
      <x:c r="I81" s="31" t="str">
        <x:v>1920</x:v>
      </x:c>
      <x:c r="J81" s="30">
        <x:f t="shared" si="25"/>
        <x:v>4</x:v>
      </x:c>
      <x:c r="K81" s="30">
        <x:f t="shared" si="26"/>
        <x:v>36</x:v>
      </x:c>
      <x:c r="L81" s="30">
        <x:f t="shared" si="27"/>
        <x:v>19</x:v>
      </x:c>
      <x:c r="M81" s="30">
        <x:f t="shared" si="28"/>
        <x:v>20</x:v>
      </x:c>
      <x:c r="N81" s="30">
        <x:f t="shared" si="10"/>
        <x:v>19</x:v>
      </x:c>
      <x:c r="O81" s="30">
        <x:f t="shared" si="29"/>
        <x:v>14.733333333333333</x:v>
      </x:c>
      <x:c r="P81" s="30" t="str" cm="1">
        <x:f t="array" ref="P81">INDEX($C$12:$N$12,G81)</x:f>
        <x:v>1.2″</x:v>
      </x:c>
      <x:c r="Q81" s="30" t="str" cm="1">
        <x:f t="array" ref="Q81">INDEX($C$11:$N$11,G81)</x:f>
        <x:v>58°F</x:v>
      </x:c>
      <x:c r="R81" s="30" cm="1">
        <x:f t="array" ref="R81">INDEX($C$13:$N$13,G81)</x:f>
        <x:v>30</x:v>
      </x:c>
      <x:c r="S81" s="30">
        <x:f t="shared" si="11"/>
        <x:v>0.04</x:v>
      </x:c>
      <x:c r="T81" s="30">
        <x:f t="shared" si="12"/>
        <x:v>58</x:v>
      </x:c>
      <x:c r="U81" s="32">
        <x:f t="shared" si="22"/>
        <x:v>1</x:v>
      </x:c>
      <x:c r="V81" s="31">
        <x:f t="shared" si="13"/>
        <x:v>0.1</x:v>
      </x:c>
      <x:c r="W81" s="31">
        <x:f t="shared" si="14"/>
        <x:v>65</x:v>
      </x:c>
      <x:c r="X81" s="32">
        <x:f t="shared" si="15"/>
        <x:v>0.25</x:v>
      </x:c>
      <x:c r="Y81" s="30">
        <x:f t="shared" si="16"/>
        <x:v>1</x:v>
      </x:c>
      <x:c r="Z81" s="33">
        <x:f t="shared" si="17"/>
        <x:v>0.98040000000000005</x:v>
      </x:c>
      <x:c r="AA81" s="31">
        <x:f t="shared" si="31"/>
        <x:v>34.2186655</x:v>
      </x:c>
      <x:c r="AB81" s="32">
        <x:f t="shared" si="19"/>
        <x:v>1.4257777291666667</x:v>
      </x:c>
      <x:c r="AC81" s="31">
        <x:f t="shared" si="20"/>
        <x:v>0.25</x:v>
      </x:c>
      <x:c r="AD81" s="30">
        <x:f t="shared" si="21"/>
        <x:v>0.36111400000000005</x:v>
      </x:c>
      <x:c r="AE81" s="31">
        <x:f t="shared" si="30"/>
        <x:v>34.579779500000001</x:v>
      </x:c>
    </x:row>
    <x:row r="82" spans="2:31" x14ac:dyDescent="0.35">
      <x:c r="B82" s="27">
        <x:f t="shared" si="23"/>
        <x:v>44621</x:v>
      </x:c>
      <x:c r="C82" s="22" t="str">
        <x:f>IF($C$4="London",Assumptions!C91,Assumptions!E91)</x:f>
        <x:v>0646</x:v>
      </x:c>
      <x:c r="D82" s="22" t="str">
        <x:f>IF($C$4="London",Assumptions!D91,Assumptions!F91)</x:f>
        <x:v>1741</x:v>
      </x:c>
      <x:c r="F82" s="29">
        <x:v>44681</x:v>
      </x:c>
      <x:c r="G82" s="30">
        <x:f t="shared" si="24"/>
        <x:v>4</x:v>
      </x:c>
      <x:c r="H82" s="31" t="str">
        <x:v>0435</x:v>
      </x:c>
      <x:c r="I82" s="31" t="str">
        <x:v>1922</x:v>
      </x:c>
      <x:c r="J82" s="30">
        <x:f t="shared" si="25"/>
        <x:v>4</x:v>
      </x:c>
      <x:c r="K82" s="30">
        <x:f t="shared" si="26"/>
        <x:v>35</x:v>
      </x:c>
      <x:c r="L82" s="30">
        <x:f t="shared" si="27"/>
        <x:v>19</x:v>
      </x:c>
      <x:c r="M82" s="30">
        <x:f t="shared" si="28"/>
        <x:v>22</x:v>
      </x:c>
      <x:c r="N82" s="30">
        <x:f t="shared" si="10"/>
        <x:v>19</x:v>
      </x:c>
      <x:c r="O82" s="30">
        <x:f t="shared" si="29"/>
        <x:v>14.783333333333333</x:v>
      </x:c>
      <x:c r="P82" s="30" t="str" cm="1">
        <x:f t="array" ref="P82">INDEX($C$12:$N$12,G82)</x:f>
        <x:v>1.2″</x:v>
      </x:c>
      <x:c r="Q82" s="30" t="str" cm="1">
        <x:f t="array" ref="Q82">INDEX($C$11:$N$11,G82)</x:f>
        <x:v>58°F</x:v>
      </x:c>
      <x:c r="R82" s="30" cm="1">
        <x:f t="array" ref="R82">INDEX($C$13:$N$13,G82)</x:f>
        <x:v>30</x:v>
      </x:c>
      <x:c r="S82" s="30">
        <x:f t="shared" si="11"/>
        <x:v>0.04</x:v>
      </x:c>
      <x:c r="T82" s="30">
        <x:f t="shared" si="12"/>
        <x:v>58</x:v>
      </x:c>
      <x:c r="U82" s="32">
        <x:f t="shared" si="22"/>
        <x:v>1</x:v>
      </x:c>
      <x:c r="V82" s="31">
        <x:f t="shared" si="13"/>
        <x:v>0.1</x:v>
      </x:c>
      <x:c r="W82" s="31">
        <x:f t="shared" si="14"/>
        <x:v>65</x:v>
      </x:c>
      <x:c r="X82" s="32">
        <x:f t="shared" si="15"/>
        <x:v>0.25</x:v>
      </x:c>
      <x:c r="Y82" s="30">
        <x:f t="shared" si="16"/>
        <x:v>1</x:v>
      </x:c>
      <x:c r="Z82" s="33">
        <x:f t="shared" si="17"/>
        <x:v>0.98040000000000005</x:v>
      </x:c>
      <x:c r="AA82" s="31">
        <x:f t="shared" si="31"/>
        <x:v>34.579779500000001</x:v>
      </x:c>
      <x:c r="AB82" s="32">
        <x:f t="shared" si="19"/>
        <x:v>1.4408241458333333</x:v>
      </x:c>
      <x:c r="AC82" s="31">
        <x:f t="shared" si="20"/>
        <x:v>0.25</x:v>
      </x:c>
      <x:c r="AD82" s="30">
        <x:f t="shared" si="21"/>
        <x:v>0.36233950000000004</x:v>
      </x:c>
      <x:c r="AE82" s="31">
        <x:f t="shared" si="30"/>
        <x:v>34.942118999999998</x:v>
      </x:c>
    </x:row>
    <x:row r="83" spans="2:31" x14ac:dyDescent="0.35">
      <x:c r="B83" s="27">
        <x:f t="shared" si="23"/>
        <x:v>44622</x:v>
      </x:c>
      <x:c r="C83" s="22" t="str">
        <x:f>IF($C$4="London",Assumptions!C92,Assumptions!E92)</x:f>
        <x:v>0644</x:v>
      </x:c>
      <x:c r="D83" s="22" t="str">
        <x:f>IF($C$4="London",Assumptions!D92,Assumptions!F92)</x:f>
        <x:v>1742</x:v>
      </x:c>
      <x:c r="F83" s="29">
        <x:v>44682</x:v>
      </x:c>
      <x:c r="G83" s="30">
        <x:f t="shared" si="24"/>
        <x:v>5</x:v>
      </x:c>
      <x:c r="H83" s="31" t="str">
        <x:v>0433</x:v>
      </x:c>
      <x:c r="I83" s="31" t="str">
        <x:v>1924</x:v>
      </x:c>
      <x:c r="J83" s="30">
        <x:f t="shared" si="25"/>
        <x:v>4</x:v>
      </x:c>
      <x:c r="K83" s="30">
        <x:f t="shared" si="26"/>
        <x:v>33</x:v>
      </x:c>
      <x:c r="L83" s="30">
        <x:f t="shared" si="27"/>
        <x:v>19</x:v>
      </x:c>
      <x:c r="M83" s="30">
        <x:f t="shared" si="28"/>
        <x:v>24</x:v>
      </x:c>
      <x:c r="N83" s="30">
        <x:f t="shared" si="10"/>
        <x:v>19</x:v>
      </x:c>
      <x:c r="O83" s="30">
        <x:f t="shared" si="29"/>
        <x:v>14.85</x:v>
      </x:c>
      <x:c r="P83" s="30" t="str" cm="1">
        <x:f t="array" ref="P83">INDEX($C$12:$N$12,G83)</x:f>
        <x:v>1.5″</x:v>
      </x:c>
      <x:c r="Q83" s="30" t="str" cm="1">
        <x:f t="array" ref="Q83">INDEX($C$11:$N$11,G83)</x:f>
        <x:v>63°F</x:v>
      </x:c>
      <x:c r="R83" s="30" cm="1">
        <x:f t="array" ref="R83">INDEX($C$13:$N$13,G83)</x:f>
        <x:v>31</x:v>
      </x:c>
      <x:c r="S83" s="30">
        <x:f t="shared" si="11"/>
        <x:v>4.8387096774193547E-2</x:v>
      </x:c>
      <x:c r="T83" s="30">
        <x:f t="shared" si="12"/>
        <x:v>63</x:v>
      </x:c>
      <x:c r="U83" s="32">
        <x:f t="shared" si="22"/>
        <x:v>1</x:v>
      </x:c>
      <x:c r="V83" s="31">
        <x:f t="shared" si="13"/>
        <x:v>0.1</x:v>
      </x:c>
      <x:c r="W83" s="31">
        <x:f t="shared" si="14"/>
        <x:v>65</x:v>
      </x:c>
      <x:c r="X83" s="32">
        <x:f t="shared" si="15"/>
        <x:v>0.25</x:v>
      </x:c>
      <x:c r="Y83" s="30">
        <x:f t="shared" si="16"/>
        <x:v>1</x:v>
      </x:c>
      <x:c r="Z83" s="33">
        <x:f t="shared" si="17"/>
        <x:v>0.99839999999999995</x:v>
      </x:c>
      <x:c r="AA83" s="31">
        <x:f t="shared" si="31"/>
        <x:v>34.942118999999998</x:v>
      </x:c>
      <x:c r="AB83" s="32">
        <x:f t="shared" si="19"/>
        <x:v>1.455921625</x:v>
      </x:c>
      <x:c r="AC83" s="31">
        <x:f t="shared" si="20"/>
        <x:v>0.25</x:v>
      </x:c>
      <x:c r="AD83" s="30">
        <x:f t="shared" si="21"/>
        <x:v>0.37065599999999999</x:v>
      </x:c>
      <x:c r="AE83" s="31">
        <x:f t="shared" si="30"/>
        <x:v>35.312774999999995</x:v>
      </x:c>
    </x:row>
    <x:row r="84" spans="2:31" x14ac:dyDescent="0.35">
      <x:c r="B84" s="27">
        <x:f t="shared" si="23"/>
        <x:v>44623</x:v>
      </x:c>
      <x:c r="C84" s="22" t="str">
        <x:f>IF($C$4="London",Assumptions!C93,Assumptions!E93)</x:f>
        <x:v>0642</x:v>
      </x:c>
      <x:c r="D84" s="22" t="str">
        <x:f>IF($C$4="London",Assumptions!D93,Assumptions!F93)</x:f>
        <x:v>1744</x:v>
      </x:c>
      <x:c r="F84" s="29">
        <x:v>44683</x:v>
      </x:c>
      <x:c r="G84" s="30">
        <x:f t="shared" si="24"/>
        <x:v>5</x:v>
      </x:c>
      <x:c r="H84" s="31" t="str">
        <x:v>0431</x:v>
      </x:c>
      <x:c r="I84" s="31" t="str">
        <x:v>1925</x:v>
      </x:c>
      <x:c r="J84" s="30">
        <x:f t="shared" si="25"/>
        <x:v>4</x:v>
      </x:c>
      <x:c r="K84" s="30">
        <x:f t="shared" si="26"/>
        <x:v>31</x:v>
      </x:c>
      <x:c r="L84" s="30">
        <x:f t="shared" si="27"/>
        <x:v>19</x:v>
      </x:c>
      <x:c r="M84" s="30">
        <x:f t="shared" si="28"/>
        <x:v>25</x:v>
      </x:c>
      <x:c r="N84" s="30">
        <x:f t="shared" si="10"/>
        <x:v>19</x:v>
      </x:c>
      <x:c r="O84" s="30">
        <x:f t="shared" si="29"/>
        <x:v>14.9</x:v>
      </x:c>
      <x:c r="P84" s="30" t="str" cm="1">
        <x:f t="array" ref="P84">INDEX($C$12:$N$12,G84)</x:f>
        <x:v>1.5″</x:v>
      </x:c>
      <x:c r="Q84" s="30" t="str" cm="1">
        <x:f t="array" ref="Q84">INDEX($C$11:$N$11,G84)</x:f>
        <x:v>63°F</x:v>
      </x:c>
      <x:c r="R84" s="30" cm="1">
        <x:f t="array" ref="R84">INDEX($C$13:$N$13,G84)</x:f>
        <x:v>31</x:v>
      </x:c>
      <x:c r="S84" s="30">
        <x:f t="shared" si="11"/>
        <x:v>4.8387096774193547E-2</x:v>
      </x:c>
      <x:c r="T84" s="30">
        <x:f t="shared" si="12"/>
        <x:v>63</x:v>
      </x:c>
      <x:c r="U84" s="32">
        <x:f t="shared" si="22"/>
        <x:v>1</x:v>
      </x:c>
      <x:c r="V84" s="31">
        <x:f t="shared" si="13"/>
        <x:v>0.1</x:v>
      </x:c>
      <x:c r="W84" s="31">
        <x:f t="shared" si="14"/>
        <x:v>65</x:v>
      </x:c>
      <x:c r="X84" s="32">
        <x:f t="shared" si="15"/>
        <x:v>0.25</x:v>
      </x:c>
      <x:c r="Y84" s="30">
        <x:f t="shared" si="16"/>
        <x:v>1</x:v>
      </x:c>
      <x:c r="Z84" s="33">
        <x:f t="shared" si="17"/>
        <x:v>0.99839999999999995</x:v>
      </x:c>
      <x:c r="AA84" s="31">
        <x:f t="shared" si="31"/>
        <x:v>35.312774999999995</x:v>
      </x:c>
      <x:c r="AB84" s="32">
        <x:f t="shared" si="19"/>
        <x:v>1.4713656249999998</x:v>
      </x:c>
      <x:c r="AC84" s="31">
        <x:f t="shared" si="20"/>
        <x:v>0.25</x:v>
      </x:c>
      <x:c r="AD84" s="30">
        <x:f t="shared" si="21"/>
        <x:v>0.37190400000000001</x:v>
      </x:c>
      <x:c r="AE84" s="31">
        <x:f t="shared" si="30"/>
        <x:v>35.684678999999996</x:v>
      </x:c>
    </x:row>
    <x:row r="85" spans="2:31" x14ac:dyDescent="0.35">
      <x:c r="B85" s="27">
        <x:f t="shared" si="23"/>
        <x:v>44624</x:v>
      </x:c>
      <x:c r="C85" s="22" t="str">
        <x:f>IF($C$4="London",Assumptions!C94,Assumptions!E94)</x:f>
        <x:v>0639</x:v>
      </x:c>
      <x:c r="D85" s="22" t="str">
        <x:f>IF($C$4="London",Assumptions!D94,Assumptions!F94)</x:f>
        <x:v>1746</x:v>
      </x:c>
      <x:c r="F85" s="29">
        <x:v>44684</x:v>
      </x:c>
      <x:c r="G85" s="30">
        <x:f t="shared" si="24"/>
        <x:v>5</x:v>
      </x:c>
      <x:c r="H85" s="31" t="str">
        <x:v>0429</x:v>
      </x:c>
      <x:c r="I85" s="31" t="str">
        <x:v>1927</x:v>
      </x:c>
      <x:c r="J85" s="30">
        <x:f t="shared" si="25"/>
        <x:v>4</x:v>
      </x:c>
      <x:c r="K85" s="30">
        <x:f t="shared" si="26"/>
        <x:v>29</x:v>
      </x:c>
      <x:c r="L85" s="30">
        <x:f t="shared" si="27"/>
        <x:v>19</x:v>
      </x:c>
      <x:c r="M85" s="30">
        <x:f t="shared" si="28"/>
        <x:v>27</x:v>
      </x:c>
      <x:c r="N85" s="30">
        <x:f t="shared" si="10"/>
        <x:v>19</x:v>
      </x:c>
      <x:c r="O85" s="30">
        <x:f t="shared" si="29"/>
        <x:v>14.966666666666667</x:v>
      </x:c>
      <x:c r="P85" s="30" t="str" cm="1">
        <x:f t="array" ref="P85">INDEX($C$12:$N$12,G85)</x:f>
        <x:v>1.5″</x:v>
      </x:c>
      <x:c r="Q85" s="30" t="str" cm="1">
        <x:f t="array" ref="Q85">INDEX($C$11:$N$11,G85)</x:f>
        <x:v>63°F</x:v>
      </x:c>
      <x:c r="R85" s="30" cm="1">
        <x:f t="array" ref="R85">INDEX($C$13:$N$13,G85)</x:f>
        <x:v>31</x:v>
      </x:c>
      <x:c r="S85" s="30">
        <x:f t="shared" si="11"/>
        <x:v>4.8387096774193547E-2</x:v>
      </x:c>
      <x:c r="T85" s="30">
        <x:f t="shared" si="12"/>
        <x:v>63</x:v>
      </x:c>
      <x:c r="U85" s="32">
        <x:f t="shared" si="22"/>
        <x:v>1</x:v>
      </x:c>
      <x:c r="V85" s="31">
        <x:f t="shared" si="13"/>
        <x:v>0.1</x:v>
      </x:c>
      <x:c r="W85" s="31">
        <x:f t="shared" si="14"/>
        <x:v>65</x:v>
      </x:c>
      <x:c r="X85" s="32">
        <x:f t="shared" si="15"/>
        <x:v>0.25</x:v>
      </x:c>
      <x:c r="Y85" s="30">
        <x:f t="shared" si="16"/>
        <x:v>1</x:v>
      </x:c>
      <x:c r="Z85" s="33">
        <x:f t="shared" si="17"/>
        <x:v>0.99839999999999995</x:v>
      </x:c>
      <x:c r="AA85" s="31">
        <x:f t="shared" si="31"/>
        <x:v>35.684678999999996</x:v>
      </x:c>
      <x:c r="AB85" s="32">
        <x:f t="shared" si="19"/>
        <x:v>1.4868616249999997</x:v>
      </x:c>
      <x:c r="AC85" s="31">
        <x:f t="shared" si="20"/>
        <x:v>0.25</x:v>
      </x:c>
      <x:c r="AD85" s="30">
        <x:f t="shared" si="21"/>
        <x:v>0.37356800000000001</x:v>
      </x:c>
      <x:c r="AE85" s="31">
        <x:f t="shared" si="30"/>
        <x:v>36.058246999999994</x:v>
      </x:c>
    </x:row>
    <x:row r="86" spans="2:31" x14ac:dyDescent="0.35">
      <x:c r="B86" s="27">
        <x:f t="shared" si="23"/>
        <x:v>44625</x:v>
      </x:c>
      <x:c r="C86" s="22" t="str">
        <x:f>IF($C$4="London",Assumptions!C95,Assumptions!E95)</x:f>
        <x:v>0637</x:v>
      </x:c>
      <x:c r="D86" s="22" t="str">
        <x:f>IF($C$4="London",Assumptions!D95,Assumptions!F95)</x:f>
        <x:v>1748</x:v>
      </x:c>
      <x:c r="F86" s="29">
        <x:v>44685</x:v>
      </x:c>
      <x:c r="G86" s="30">
        <x:f t="shared" ref="G86:G117" si="32">MONTH(F86)</x:f>
        <x:v>5</x:v>
      </x:c>
      <x:c r="H86" s="31" t="str">
        <x:v>0427</x:v>
      </x:c>
      <x:c r="I86" s="31" t="str">
        <x:v>1929</x:v>
      </x:c>
      <x:c r="J86" s="30">
        <x:f t="shared" ref="J86:J117" si="33">VALUE(LEFT(H86,2))</x:f>
        <x:v>4</x:v>
      </x:c>
      <x:c r="K86" s="30">
        <x:f t="shared" ref="K86:K117" si="34">VALUE(RIGHT(H86,2))</x:f>
        <x:v>27</x:v>
      </x:c>
      <x:c r="L86" s="30">
        <x:f t="shared" ref="L86:L117" si="35">VALUE(LEFT(I86,2))</x:f>
        <x:v>19</x:v>
      </x:c>
      <x:c r="M86" s="30">
        <x:f t="shared" ref="M86:M117" si="36">VALUE(RIGHT(I86,2))</x:f>
        <x:v>29</x:v>
      </x:c>
      <x:c r="N86" s="30">
        <x:f t="shared" si="10"/>
        <x:v>19</x:v>
      </x:c>
      <x:c r="O86" s="30">
        <x:f t="shared" ref="O86:O117" si="37">N86-J86+(M86-K86)/60</x:f>
        <x:v>15.033333333333333</x:v>
      </x:c>
      <x:c r="P86" s="30" t="str" cm="1">
        <x:f t="array" ref="P86">INDEX($C$12:$N$12,G86)</x:f>
        <x:v>1.5″</x:v>
      </x:c>
      <x:c r="Q86" s="30" t="str" cm="1">
        <x:f t="array" ref="Q86">INDEX($C$11:$N$11,G86)</x:f>
        <x:v>63°F</x:v>
      </x:c>
      <x:c r="R86" s="30" cm="1">
        <x:f t="array" ref="R86">INDEX($C$13:$N$13,G86)</x:f>
        <x:v>31</x:v>
      </x:c>
      <x:c r="S86" s="30">
        <x:f t="shared" si="11"/>
        <x:v>4.8387096774193547E-2</x:v>
      </x:c>
      <x:c r="T86" s="30">
        <x:f t="shared" si="12"/>
        <x:v>63</x:v>
      </x:c>
      <x:c r="U86" s="32">
        <x:f t="shared" si="22"/>
        <x:v>1</x:v>
      </x:c>
      <x:c r="V86" s="31">
        <x:f t="shared" si="13"/>
        <x:v>0.1</x:v>
      </x:c>
      <x:c r="W86" s="31">
        <x:f t="shared" si="14"/>
        <x:v>65</x:v>
      </x:c>
      <x:c r="X86" s="32">
        <x:f t="shared" si="15"/>
        <x:v>0.25</x:v>
      </x:c>
      <x:c r="Y86" s="30">
        <x:f t="shared" si="16"/>
        <x:v>1</x:v>
      </x:c>
      <x:c r="Z86" s="33">
        <x:f t="shared" si="17"/>
        <x:v>0.99839999999999995</x:v>
      </x:c>
      <x:c r="AA86" s="31">
        <x:f t="shared" si="31"/>
        <x:v>36.058246999999994</x:v>
      </x:c>
      <x:c r="AB86" s="32">
        <x:f t="shared" si="19"/>
        <x:v>1.5024269583333332</x:v>
      </x:c>
      <x:c r="AC86" s="31">
        <x:f t="shared" si="20"/>
        <x:v>0.25</x:v>
      </x:c>
      <x:c r="AD86" s="30">
        <x:f t="shared" si="21"/>
        <x:v>0.37523200000000001</x:v>
      </x:c>
      <x:c r="AE86" s="31">
        <x:f t="shared" ref="AE86:AE117" si="38">AA86+AD86</x:f>
        <x:v>36.433478999999991</x:v>
      </x:c>
    </x:row>
    <x:row r="87" spans="2:31" x14ac:dyDescent="0.35">
      <x:c r="B87" s="27">
        <x:f t="shared" si="23"/>
        <x:v>44626</x:v>
      </x:c>
      <x:c r="C87" s="22" t="str">
        <x:f>IF($C$4="London",Assumptions!C96,Assumptions!E96)</x:f>
        <x:v>0635</x:v>
      </x:c>
      <x:c r="D87" s="22" t="str">
        <x:f>IF($C$4="London",Assumptions!D96,Assumptions!F96)</x:f>
        <x:v>1749</x:v>
      </x:c>
      <x:c r="F87" s="29">
        <x:v>44686</x:v>
      </x:c>
      <x:c r="G87" s="30">
        <x:f t="shared" si="32"/>
        <x:v>5</x:v>
      </x:c>
      <x:c r="H87" s="31" t="str">
        <x:v>0425</x:v>
      </x:c>
      <x:c r="I87" s="31" t="str">
        <x:v>1930</x:v>
      </x:c>
      <x:c r="J87" s="30">
        <x:f t="shared" si="33"/>
        <x:v>4</x:v>
      </x:c>
      <x:c r="K87" s="30">
        <x:f t="shared" si="34"/>
        <x:v>25</x:v>
      </x:c>
      <x:c r="L87" s="30">
        <x:f t="shared" si="35"/>
        <x:v>19</x:v>
      </x:c>
      <x:c r="M87" s="30">
        <x:f t="shared" si="36"/>
        <x:v>30</x:v>
      </x:c>
      <x:c r="N87" s="30">
        <x:f t="shared" ref="N87:N150" si="39">IF(L87&lt;J87,L87+24,L87)</x:f>
        <x:v>19</x:v>
      </x:c>
      <x:c r="O87" s="30">
        <x:f t="shared" si="37"/>
        <x:v>15.083333333333334</x:v>
      </x:c>
      <x:c r="P87" s="30" t="str" cm="1">
        <x:f t="array" ref="P87">INDEX($C$12:$N$12,G87)</x:f>
        <x:v>1.5″</x:v>
      </x:c>
      <x:c r="Q87" s="30" t="str" cm="1">
        <x:f t="array" ref="Q87">INDEX($C$11:$N$11,G87)</x:f>
        <x:v>63°F</x:v>
      </x:c>
      <x:c r="R87" s="30" cm="1">
        <x:f t="array" ref="R87">INDEX($C$13:$N$13,G87)</x:f>
        <x:v>31</x:v>
      </x:c>
      <x:c r="S87" s="30">
        <x:f t="shared" ref="S87:S150" si="40">VALUE(SUBSTITUTE(P87,"″",""))/R87</x:f>
        <x:v>4.8387096774193547E-2</x:v>
      </x:c>
      <x:c r="T87" s="30">
        <x:f t="shared" ref="T87:T150" si="41">VALUE(_xlfn.TEXTBEFORE(Q87,"°"))</x:f>
        <x:v>63</x:v>
      </x:c>
      <x:c r="U87" s="32">
        <x:f t="shared" si="22"/>
        <x:v>1</x:v>
      </x:c>
      <x:c r="V87" s="31">
        <x:f t="shared" ref="V87:V150" si="42">$G$8</x:f>
        <x:v>0.1</x:v>
      </x:c>
      <x:c r="W87" s="31">
        <x:f t="shared" ref="W87:W150" si="43">$F$8</x:f>
        <x:v>65</x:v>
      </x:c>
      <x:c r="X87" s="32">
        <x:f t="shared" ref="X87:X150" si="44">$C$8</x:f>
        <x:v>0.25</x:v>
      </x:c>
      <x:c r="Y87" s="30">
        <x:f t="shared" ref="Y87:Y150" si="45">IF(U87&gt;X87,1,IF(U87&lt;X87/2,0,(U87/X87)^2))</x:f>
        <x:v>1</x:v>
      </x:c>
      <x:c r="Z87" s="33">
        <x:f t="shared" ref="Z87:Z150" si="46">1-((T87-W87)/50)^2</x:f>
        <x:v>0.99839999999999995</x:v>
      </x:c>
      <x:c r="AA87" s="31">
        <x:f t="shared" ref="AA87:AA118" si="47">AE86</x:f>
        <x:v>36.433478999999991</x:v>
      </x:c>
      <x:c r="AB87" s="32">
        <x:f t="shared" ref="AB87:AB150" si="48">AA87/$D$8</x:f>
        <x:v>1.5180616249999996</x:v>
      </x:c>
      <x:c r="AC87" s="31">
        <x:f t="shared" ref="AC87:AC150" si="49">_xlfn.XLOOKUP(AB87,$I$4:$I$8,$K$4:$K$8,,1)</x:f>
        <x:v>0.25</x:v>
      </x:c>
      <x:c r="AD87" s="30">
        <x:f t="shared" ref="AD87:AD150" si="50">V87*O87*Y87*Z87*AC87</x:f>
        <x:v>0.37648000000000004</x:v>
      </x:c>
      <x:c r="AE87" s="31">
        <x:f t="shared" si="38"/>
        <x:v>36.809958999999992</x:v>
      </x:c>
    </x:row>
    <x:row r="88" spans="2:31" x14ac:dyDescent="0.35">
      <x:c r="B88" s="27">
        <x:f t="shared" si="23"/>
        <x:v>44627</x:v>
      </x:c>
      <x:c r="C88" s="22" t="str">
        <x:f>IF($C$4="London",Assumptions!C97,Assumptions!E97)</x:f>
        <x:v>0633</x:v>
      </x:c>
      <x:c r="D88" s="22" t="str">
        <x:f>IF($C$4="London",Assumptions!D97,Assumptions!F97)</x:f>
        <x:v>1751</x:v>
      </x:c>
      <x:c r="F88" s="29">
        <x:v>44687</x:v>
      </x:c>
      <x:c r="G88" s="30">
        <x:f t="shared" si="32"/>
        <x:v>5</x:v>
      </x:c>
      <x:c r="H88" s="31" t="str">
        <x:v>0424</x:v>
      </x:c>
      <x:c r="I88" s="31" t="str">
        <x:v>1932</x:v>
      </x:c>
      <x:c r="J88" s="30">
        <x:f t="shared" si="33"/>
        <x:v>4</x:v>
      </x:c>
      <x:c r="K88" s="30">
        <x:f t="shared" si="34"/>
        <x:v>24</x:v>
      </x:c>
      <x:c r="L88" s="30">
        <x:f t="shared" si="35"/>
        <x:v>19</x:v>
      </x:c>
      <x:c r="M88" s="30">
        <x:f t="shared" si="36"/>
        <x:v>32</x:v>
      </x:c>
      <x:c r="N88" s="30">
        <x:f t="shared" si="39"/>
        <x:v>19</x:v>
      </x:c>
      <x:c r="O88" s="30">
        <x:f t="shared" si="37"/>
        <x:v>15.133333333333333</x:v>
      </x:c>
      <x:c r="P88" s="30" t="str" cm="1">
        <x:f t="array" ref="P88">INDEX($C$12:$N$12,G88)</x:f>
        <x:v>1.5″</x:v>
      </x:c>
      <x:c r="Q88" s="30" t="str" cm="1">
        <x:f t="array" ref="Q88">INDEX($C$11:$N$11,G88)</x:f>
        <x:v>63°F</x:v>
      </x:c>
      <x:c r="R88" s="30" cm="1">
        <x:f t="array" ref="R88">INDEX($C$13:$N$13,G88)</x:f>
        <x:v>31</x:v>
      </x:c>
      <x:c r="S88" s="30">
        <x:f t="shared" si="40"/>
        <x:v>4.8387096774193547E-2</x:v>
      </x:c>
      <x:c r="T88" s="30">
        <x:f t="shared" si="41"/>
        <x:v>63</x:v>
      </x:c>
      <x:c r="U88" s="32">
        <x:f t="shared" ref="U88:U151" si="51">MAX(MIN(U87+S88-$C$20,1),0)</x:f>
        <x:v>1</x:v>
      </x:c>
      <x:c r="V88" s="31">
        <x:f t="shared" si="42"/>
        <x:v>0.1</x:v>
      </x:c>
      <x:c r="W88" s="31">
        <x:f t="shared" si="43"/>
        <x:v>65</x:v>
      </x:c>
      <x:c r="X88" s="32">
        <x:f t="shared" si="44"/>
        <x:v>0.25</x:v>
      </x:c>
      <x:c r="Y88" s="30">
        <x:f t="shared" si="45"/>
        <x:v>1</x:v>
      </x:c>
      <x:c r="Z88" s="33">
        <x:f t="shared" si="46"/>
        <x:v>0.99839999999999995</x:v>
      </x:c>
      <x:c r="AA88" s="31">
        <x:f t="shared" si="47"/>
        <x:v>36.809958999999992</x:v>
      </x:c>
      <x:c r="AB88" s="32">
        <x:f t="shared" si="48"/>
        <x:v>1.5337482916666663</x:v>
      </x:c>
      <x:c r="AC88" s="31">
        <x:f t="shared" si="49"/>
        <x:v>0.25</x:v>
      </x:c>
      <x:c r="AD88" s="30">
        <x:f t="shared" si="50"/>
        <x:v>0.37772800000000001</x:v>
      </x:c>
      <x:c r="AE88" s="31">
        <x:f t="shared" si="38"/>
        <x:v>37.18768699999999</x:v>
      </x:c>
    </x:row>
    <x:row r="89" spans="2:31" x14ac:dyDescent="0.35">
      <x:c r="B89" s="27">
        <x:f t="shared" ref="B89:B152" si="52">B88+1</x:f>
        <x:v>44628</x:v>
      </x:c>
      <x:c r="C89" s="22" t="str">
        <x:f>IF($C$4="London",Assumptions!C98,Assumptions!E98)</x:f>
        <x:v>0631</x:v>
      </x:c>
      <x:c r="D89" s="22" t="str">
        <x:f>IF($C$4="London",Assumptions!D98,Assumptions!F98)</x:f>
        <x:v>1753</x:v>
      </x:c>
      <x:c r="F89" s="29">
        <x:v>44688</x:v>
      </x:c>
      <x:c r="G89" s="30">
        <x:f t="shared" si="32"/>
        <x:v>5</x:v>
      </x:c>
      <x:c r="H89" s="31" t="str">
        <x:v>0422</x:v>
      </x:c>
      <x:c r="I89" s="31" t="str">
        <x:v>1933</x:v>
      </x:c>
      <x:c r="J89" s="30">
        <x:f t="shared" si="33"/>
        <x:v>4</x:v>
      </x:c>
      <x:c r="K89" s="30">
        <x:f t="shared" si="34"/>
        <x:v>22</x:v>
      </x:c>
      <x:c r="L89" s="30">
        <x:f t="shared" si="35"/>
        <x:v>19</x:v>
      </x:c>
      <x:c r="M89" s="30">
        <x:f t="shared" si="36"/>
        <x:v>33</x:v>
      </x:c>
      <x:c r="N89" s="30">
        <x:f t="shared" si="39"/>
        <x:v>19</x:v>
      </x:c>
      <x:c r="O89" s="30">
        <x:f t="shared" si="37"/>
        <x:v>15.183333333333334</x:v>
      </x:c>
      <x:c r="P89" s="30" t="str" cm="1">
        <x:f t="array" ref="P89">INDEX($C$12:$N$12,G89)</x:f>
        <x:v>1.5″</x:v>
      </x:c>
      <x:c r="Q89" s="30" t="str" cm="1">
        <x:f t="array" ref="Q89">INDEX($C$11:$N$11,G89)</x:f>
        <x:v>63°F</x:v>
      </x:c>
      <x:c r="R89" s="30" cm="1">
        <x:f t="array" ref="R89">INDEX($C$13:$N$13,G89)</x:f>
        <x:v>31</x:v>
      </x:c>
      <x:c r="S89" s="30">
        <x:f t="shared" si="40"/>
        <x:v>4.8387096774193547E-2</x:v>
      </x:c>
      <x:c r="T89" s="30">
        <x:f t="shared" si="41"/>
        <x:v>63</x:v>
      </x:c>
      <x:c r="U89" s="32">
        <x:f t="shared" si="51"/>
        <x:v>1</x:v>
      </x:c>
      <x:c r="V89" s="31">
        <x:f t="shared" si="42"/>
        <x:v>0.1</x:v>
      </x:c>
      <x:c r="W89" s="31">
        <x:f t="shared" si="43"/>
        <x:v>65</x:v>
      </x:c>
      <x:c r="X89" s="32">
        <x:f t="shared" si="44"/>
        <x:v>0.25</x:v>
      </x:c>
      <x:c r="Y89" s="30">
        <x:f t="shared" si="45"/>
        <x:v>1</x:v>
      </x:c>
      <x:c r="Z89" s="33">
        <x:f t="shared" si="46"/>
        <x:v>0.99839999999999995</x:v>
      </x:c>
      <x:c r="AA89" s="31">
        <x:f t="shared" si="47"/>
        <x:v>37.18768699999999</x:v>
      </x:c>
      <x:c r="AB89" s="32">
        <x:f t="shared" si="48"/>
        <x:v>1.5494869583333328</x:v>
      </x:c>
      <x:c r="AC89" s="31">
        <x:f t="shared" si="49"/>
        <x:v>0.25</x:v>
      </x:c>
      <x:c r="AD89" s="30">
        <x:f t="shared" si="50"/>
        <x:v>0.37897600000000004</x:v>
      </x:c>
      <x:c r="AE89" s="31">
        <x:f t="shared" si="38"/>
        <x:v>37.566662999999991</x:v>
      </x:c>
    </x:row>
    <x:row r="90" spans="2:31" x14ac:dyDescent="0.35">
      <x:c r="B90" s="27">
        <x:f t="shared" si="52"/>
        <x:v>44629</x:v>
      </x:c>
      <x:c r="C90" s="22" t="str">
        <x:f>IF($C$4="London",Assumptions!C99,Assumptions!E99)</x:f>
        <x:v>0628</x:v>
      </x:c>
      <x:c r="D90" s="22" t="str">
        <x:f>IF($C$4="London",Assumptions!D99,Assumptions!F99)</x:f>
        <x:v>1755</x:v>
      </x:c>
      <x:c r="F90" s="29">
        <x:v>44689</x:v>
      </x:c>
      <x:c r="G90" s="30">
        <x:f t="shared" si="32"/>
        <x:v>5</x:v>
      </x:c>
      <x:c r="H90" s="31" t="str">
        <x:v>0420</x:v>
      </x:c>
      <x:c r="I90" s="31" t="str">
        <x:v>1935</x:v>
      </x:c>
      <x:c r="J90" s="30">
        <x:f t="shared" si="33"/>
        <x:v>4</x:v>
      </x:c>
      <x:c r="K90" s="30">
        <x:f t="shared" si="34"/>
        <x:v>20</x:v>
      </x:c>
      <x:c r="L90" s="30">
        <x:f t="shared" si="35"/>
        <x:v>19</x:v>
      </x:c>
      <x:c r="M90" s="30">
        <x:f t="shared" si="36"/>
        <x:v>35</x:v>
      </x:c>
      <x:c r="N90" s="30">
        <x:f t="shared" si="39"/>
        <x:v>19</x:v>
      </x:c>
      <x:c r="O90" s="30">
        <x:f t="shared" si="37"/>
        <x:v>15.25</x:v>
      </x:c>
      <x:c r="P90" s="30" t="str" cm="1">
        <x:f t="array" ref="P90">INDEX($C$12:$N$12,G90)</x:f>
        <x:v>1.5″</x:v>
      </x:c>
      <x:c r="Q90" s="30" t="str" cm="1">
        <x:f t="array" ref="Q90">INDEX($C$11:$N$11,G90)</x:f>
        <x:v>63°F</x:v>
      </x:c>
      <x:c r="R90" s="30" cm="1">
        <x:f t="array" ref="R90">INDEX($C$13:$N$13,G90)</x:f>
        <x:v>31</x:v>
      </x:c>
      <x:c r="S90" s="30">
        <x:f t="shared" si="40"/>
        <x:v>4.8387096774193547E-2</x:v>
      </x:c>
      <x:c r="T90" s="30">
        <x:f t="shared" si="41"/>
        <x:v>63</x:v>
      </x:c>
      <x:c r="U90" s="32">
        <x:f t="shared" si="51"/>
        <x:v>1</x:v>
      </x:c>
      <x:c r="V90" s="31">
        <x:f t="shared" si="42"/>
        <x:v>0.1</x:v>
      </x:c>
      <x:c r="W90" s="31">
        <x:f t="shared" si="43"/>
        <x:v>65</x:v>
      </x:c>
      <x:c r="X90" s="32">
        <x:f t="shared" si="44"/>
        <x:v>0.25</x:v>
      </x:c>
      <x:c r="Y90" s="30">
        <x:f t="shared" si="45"/>
        <x:v>1</x:v>
      </x:c>
      <x:c r="Z90" s="33">
        <x:f t="shared" si="46"/>
        <x:v>0.99839999999999995</x:v>
      </x:c>
      <x:c r="AA90" s="31">
        <x:f t="shared" si="47"/>
        <x:v>37.566662999999991</x:v>
      </x:c>
      <x:c r="AB90" s="32">
        <x:f t="shared" si="48"/>
        <x:v>1.5652776249999996</x:v>
      </x:c>
      <x:c r="AC90" s="31">
        <x:f t="shared" si="49"/>
        <x:v>0.25</x:v>
      </x:c>
      <x:c r="AD90" s="30">
        <x:f t="shared" si="50"/>
        <x:v>0.38064000000000003</x:v>
      </x:c>
      <x:c r="AE90" s="31">
        <x:f t="shared" si="38"/>
        <x:v>37.947302999999991</x:v>
      </x:c>
    </x:row>
    <x:row r="91" spans="2:31" x14ac:dyDescent="0.35">
      <x:c r="B91" s="27">
        <x:f t="shared" si="52"/>
        <x:v>44630</x:v>
      </x:c>
      <x:c r="C91" s="22" t="str">
        <x:f>IF($C$4="London",Assumptions!C100,Assumptions!E100)</x:f>
        <x:v>0626</x:v>
      </x:c>
      <x:c r="D91" s="22" t="str">
        <x:f>IF($C$4="London",Assumptions!D100,Assumptions!F100)</x:f>
        <x:v>1756</x:v>
      </x:c>
      <x:c r="F91" s="29">
        <x:v>44690</x:v>
      </x:c>
      <x:c r="G91" s="30">
        <x:f t="shared" si="32"/>
        <x:v>5</x:v>
      </x:c>
      <x:c r="H91" s="31" t="str">
        <x:v>0418</x:v>
      </x:c>
      <x:c r="I91" s="31" t="str">
        <x:v>1937</x:v>
      </x:c>
      <x:c r="J91" s="30">
        <x:f t="shared" si="33"/>
        <x:v>4</x:v>
      </x:c>
      <x:c r="K91" s="30">
        <x:f t="shared" si="34"/>
        <x:v>18</x:v>
      </x:c>
      <x:c r="L91" s="30">
        <x:f t="shared" si="35"/>
        <x:v>19</x:v>
      </x:c>
      <x:c r="M91" s="30">
        <x:f t="shared" si="36"/>
        <x:v>37</x:v>
      </x:c>
      <x:c r="N91" s="30">
        <x:f t="shared" si="39"/>
        <x:v>19</x:v>
      </x:c>
      <x:c r="O91" s="30">
        <x:f t="shared" si="37"/>
        <x:v>15.316666666666666</x:v>
      </x:c>
      <x:c r="P91" s="30" t="str" cm="1">
        <x:f t="array" ref="P91">INDEX($C$12:$N$12,G91)</x:f>
        <x:v>1.5″</x:v>
      </x:c>
      <x:c r="Q91" s="30" t="str" cm="1">
        <x:f t="array" ref="Q91">INDEX($C$11:$N$11,G91)</x:f>
        <x:v>63°F</x:v>
      </x:c>
      <x:c r="R91" s="30" cm="1">
        <x:f t="array" ref="R91">INDEX($C$13:$N$13,G91)</x:f>
        <x:v>31</x:v>
      </x:c>
      <x:c r="S91" s="30">
        <x:f t="shared" si="40"/>
        <x:v>4.8387096774193547E-2</x:v>
      </x:c>
      <x:c r="T91" s="30">
        <x:f t="shared" si="41"/>
        <x:v>63</x:v>
      </x:c>
      <x:c r="U91" s="32">
        <x:f t="shared" si="51"/>
        <x:v>1</x:v>
      </x:c>
      <x:c r="V91" s="31">
        <x:f t="shared" si="42"/>
        <x:v>0.1</x:v>
      </x:c>
      <x:c r="W91" s="31">
        <x:f t="shared" si="43"/>
        <x:v>65</x:v>
      </x:c>
      <x:c r="X91" s="32">
        <x:f t="shared" si="44"/>
        <x:v>0.25</x:v>
      </x:c>
      <x:c r="Y91" s="30">
        <x:f t="shared" si="45"/>
        <x:v>1</x:v>
      </x:c>
      <x:c r="Z91" s="33">
        <x:f t="shared" si="46"/>
        <x:v>0.99839999999999995</x:v>
      </x:c>
      <x:c r="AA91" s="31">
        <x:f t="shared" si="47"/>
        <x:v>37.947302999999991</x:v>
      </x:c>
      <x:c r="AB91" s="32">
        <x:f t="shared" si="48"/>
        <x:v>1.5811376249999995</x:v>
      </x:c>
      <x:c r="AC91" s="31">
        <x:f t="shared" si="49"/>
        <x:v>0.25</x:v>
      </x:c>
      <x:c r="AD91" s="30">
        <x:f t="shared" si="50"/>
        <x:v>0.38230399999999998</x:v>
      </x:c>
      <x:c r="AE91" s="31">
        <x:f t="shared" si="38"/>
        <x:v>38.329606999999989</x:v>
      </x:c>
    </x:row>
    <x:row r="92" spans="2:31" x14ac:dyDescent="0.35">
      <x:c r="B92" s="27">
        <x:f t="shared" si="52"/>
        <x:v>44631</x:v>
      </x:c>
      <x:c r="C92" s="22" t="str">
        <x:f>IF($C$4="London",Assumptions!C101,Assumptions!E101)</x:f>
        <x:v>0624</x:v>
      </x:c>
      <x:c r="D92" s="22" t="str">
        <x:f>IF($C$4="London",Assumptions!D101,Assumptions!F101)</x:f>
        <x:v>1758</x:v>
      </x:c>
      <x:c r="F92" s="29">
        <x:v>44691</x:v>
      </x:c>
      <x:c r="G92" s="30">
        <x:f t="shared" si="32"/>
        <x:v>5</x:v>
      </x:c>
      <x:c r="H92" s="31" t="str">
        <x:v>0417</x:v>
      </x:c>
      <x:c r="I92" s="31" t="str">
        <x:v>1938</x:v>
      </x:c>
      <x:c r="J92" s="30">
        <x:f t="shared" si="33"/>
        <x:v>4</x:v>
      </x:c>
      <x:c r="K92" s="30">
        <x:f t="shared" si="34"/>
        <x:v>17</x:v>
      </x:c>
      <x:c r="L92" s="30">
        <x:f t="shared" si="35"/>
        <x:v>19</x:v>
      </x:c>
      <x:c r="M92" s="30">
        <x:f t="shared" si="36"/>
        <x:v>38</x:v>
      </x:c>
      <x:c r="N92" s="30">
        <x:f t="shared" si="39"/>
        <x:v>19</x:v>
      </x:c>
      <x:c r="O92" s="30">
        <x:f t="shared" si="37"/>
        <x:v>15.35</x:v>
      </x:c>
      <x:c r="P92" s="30" t="str" cm="1">
        <x:f t="array" ref="P92">INDEX($C$12:$N$12,G92)</x:f>
        <x:v>1.5″</x:v>
      </x:c>
      <x:c r="Q92" s="30" t="str" cm="1">
        <x:f t="array" ref="Q92">INDEX($C$11:$N$11,G92)</x:f>
        <x:v>63°F</x:v>
      </x:c>
      <x:c r="R92" s="30" cm="1">
        <x:f t="array" ref="R92">INDEX($C$13:$N$13,G92)</x:f>
        <x:v>31</x:v>
      </x:c>
      <x:c r="S92" s="30">
        <x:f t="shared" si="40"/>
        <x:v>4.8387096774193547E-2</x:v>
      </x:c>
      <x:c r="T92" s="30">
        <x:f t="shared" si="41"/>
        <x:v>63</x:v>
      </x:c>
      <x:c r="U92" s="32">
        <x:f t="shared" si="51"/>
        <x:v>1</x:v>
      </x:c>
      <x:c r="V92" s="31">
        <x:f t="shared" si="42"/>
        <x:v>0.1</x:v>
      </x:c>
      <x:c r="W92" s="31">
        <x:f t="shared" si="43"/>
        <x:v>65</x:v>
      </x:c>
      <x:c r="X92" s="32">
        <x:f t="shared" si="44"/>
        <x:v>0.25</x:v>
      </x:c>
      <x:c r="Y92" s="30">
        <x:f t="shared" si="45"/>
        <x:v>1</x:v>
      </x:c>
      <x:c r="Z92" s="33">
        <x:f t="shared" si="46"/>
        <x:v>0.99839999999999995</x:v>
      </x:c>
      <x:c r="AA92" s="31">
        <x:f t="shared" si="47"/>
        <x:v>38.329606999999989</x:v>
      </x:c>
      <x:c r="AB92" s="32">
        <x:f t="shared" si="48"/>
        <x:v>1.5970669583333328</x:v>
      </x:c>
      <x:c r="AC92" s="31">
        <x:f t="shared" si="49"/>
        <x:v>0.25</x:v>
      </x:c>
      <x:c r="AD92" s="30">
        <x:f t="shared" si="50"/>
        <x:v>0.38313600000000003</x:v>
      </x:c>
      <x:c r="AE92" s="31">
        <x:f t="shared" si="38"/>
        <x:v>38.712742999999989</x:v>
      </x:c>
    </x:row>
    <x:row r="93" spans="2:31" x14ac:dyDescent="0.35">
      <x:c r="B93" s="27">
        <x:f t="shared" si="52"/>
        <x:v>44632</x:v>
      </x:c>
      <x:c r="C93" s="22" t="str">
        <x:f>IF($C$4="London",Assumptions!C102,Assumptions!E102)</x:f>
        <x:v>0622</x:v>
      </x:c>
      <x:c r="D93" s="22" t="str">
        <x:f>IF($C$4="London",Assumptions!D102,Assumptions!F102)</x:f>
        <x:v>1800</x:v>
      </x:c>
      <x:c r="F93" s="29">
        <x:v>44692</x:v>
      </x:c>
      <x:c r="G93" s="30">
        <x:f t="shared" si="32"/>
        <x:v>5</x:v>
      </x:c>
      <x:c r="H93" s="31" t="str">
        <x:v>0415</x:v>
      </x:c>
      <x:c r="I93" s="31" t="str">
        <x:v>1940</x:v>
      </x:c>
      <x:c r="J93" s="30">
        <x:f t="shared" si="33"/>
        <x:v>4</x:v>
      </x:c>
      <x:c r="K93" s="30">
        <x:f t="shared" si="34"/>
        <x:v>15</x:v>
      </x:c>
      <x:c r="L93" s="30">
        <x:f t="shared" si="35"/>
        <x:v>19</x:v>
      </x:c>
      <x:c r="M93" s="30">
        <x:f t="shared" si="36"/>
        <x:v>40</x:v>
      </x:c>
      <x:c r="N93" s="30">
        <x:f t="shared" si="39"/>
        <x:v>19</x:v>
      </x:c>
      <x:c r="O93" s="30">
        <x:f t="shared" si="37"/>
        <x:v>15.416666666666666</x:v>
      </x:c>
      <x:c r="P93" s="30" t="str" cm="1">
        <x:f t="array" ref="P93">INDEX($C$12:$N$12,G93)</x:f>
        <x:v>1.5″</x:v>
      </x:c>
      <x:c r="Q93" s="30" t="str" cm="1">
        <x:f t="array" ref="Q93">INDEX($C$11:$N$11,G93)</x:f>
        <x:v>63°F</x:v>
      </x:c>
      <x:c r="R93" s="30" cm="1">
        <x:f t="array" ref="R93">INDEX($C$13:$N$13,G93)</x:f>
        <x:v>31</x:v>
      </x:c>
      <x:c r="S93" s="30">
        <x:f t="shared" si="40"/>
        <x:v>4.8387096774193547E-2</x:v>
      </x:c>
      <x:c r="T93" s="30">
        <x:f t="shared" si="41"/>
        <x:v>63</x:v>
      </x:c>
      <x:c r="U93" s="32">
        <x:f t="shared" si="51"/>
        <x:v>1</x:v>
      </x:c>
      <x:c r="V93" s="31">
        <x:f t="shared" si="42"/>
        <x:v>0.1</x:v>
      </x:c>
      <x:c r="W93" s="31">
        <x:f t="shared" si="43"/>
        <x:v>65</x:v>
      </x:c>
      <x:c r="X93" s="32">
        <x:f t="shared" si="44"/>
        <x:v>0.25</x:v>
      </x:c>
      <x:c r="Y93" s="30">
        <x:f t="shared" si="45"/>
        <x:v>1</x:v>
      </x:c>
      <x:c r="Z93" s="33">
        <x:f t="shared" si="46"/>
        <x:v>0.99839999999999995</x:v>
      </x:c>
      <x:c r="AA93" s="31">
        <x:f t="shared" si="47"/>
        <x:v>38.712742999999989</x:v>
      </x:c>
      <x:c r="AB93" s="32">
        <x:f t="shared" si="48"/>
        <x:v>1.6130309583333329</x:v>
      </x:c>
      <x:c r="AC93" s="31">
        <x:f t="shared" si="49"/>
        <x:v>0.25</x:v>
      </x:c>
      <x:c r="AD93" s="30">
        <x:f t="shared" si="50"/>
        <x:v>0.38479999999999998</x:v>
      </x:c>
      <x:c r="AE93" s="31">
        <x:f t="shared" si="38"/>
        <x:v>39.097542999999988</x:v>
      </x:c>
    </x:row>
    <x:row r="94" spans="2:31" x14ac:dyDescent="0.35">
      <x:c r="B94" s="27">
        <x:f t="shared" si="52"/>
        <x:v>44633</x:v>
      </x:c>
      <x:c r="C94" s="22" t="str">
        <x:f>IF($C$4="London",Assumptions!C103,Assumptions!E103)</x:f>
        <x:v>0619</x:v>
      </x:c>
      <x:c r="D94" s="22" t="str">
        <x:f>IF($C$4="London",Assumptions!D103,Assumptions!F103)</x:f>
        <x:v>1802</x:v>
      </x:c>
      <x:c r="F94" s="29">
        <x:v>44693</x:v>
      </x:c>
      <x:c r="G94" s="30">
        <x:f t="shared" si="32"/>
        <x:v>5</x:v>
      </x:c>
      <x:c r="H94" s="31" t="str">
        <x:v>0414</x:v>
      </x:c>
      <x:c r="I94" s="31" t="str">
        <x:v>1941</x:v>
      </x:c>
      <x:c r="J94" s="30">
        <x:f t="shared" si="33"/>
        <x:v>4</x:v>
      </x:c>
      <x:c r="K94" s="30">
        <x:f t="shared" si="34"/>
        <x:v>14</x:v>
      </x:c>
      <x:c r="L94" s="30">
        <x:f t="shared" si="35"/>
        <x:v>19</x:v>
      </x:c>
      <x:c r="M94" s="30">
        <x:f t="shared" si="36"/>
        <x:v>41</x:v>
      </x:c>
      <x:c r="N94" s="30">
        <x:f t="shared" si="39"/>
        <x:v>19</x:v>
      </x:c>
      <x:c r="O94" s="30">
        <x:f t="shared" si="37"/>
        <x:v>15.45</x:v>
      </x:c>
      <x:c r="P94" s="30" t="str" cm="1">
        <x:f t="array" ref="P94">INDEX($C$12:$N$12,G94)</x:f>
        <x:v>1.5″</x:v>
      </x:c>
      <x:c r="Q94" s="30" t="str" cm="1">
        <x:f t="array" ref="Q94">INDEX($C$11:$N$11,G94)</x:f>
        <x:v>63°F</x:v>
      </x:c>
      <x:c r="R94" s="30" cm="1">
        <x:f t="array" ref="R94">INDEX($C$13:$N$13,G94)</x:f>
        <x:v>31</x:v>
      </x:c>
      <x:c r="S94" s="30">
        <x:f t="shared" si="40"/>
        <x:v>4.8387096774193547E-2</x:v>
      </x:c>
      <x:c r="T94" s="30">
        <x:f t="shared" si="41"/>
        <x:v>63</x:v>
      </x:c>
      <x:c r="U94" s="32">
        <x:f t="shared" si="51"/>
        <x:v>1</x:v>
      </x:c>
      <x:c r="V94" s="31">
        <x:f t="shared" si="42"/>
        <x:v>0.1</x:v>
      </x:c>
      <x:c r="W94" s="31">
        <x:f t="shared" si="43"/>
        <x:v>65</x:v>
      </x:c>
      <x:c r="X94" s="32">
        <x:f t="shared" si="44"/>
        <x:v>0.25</x:v>
      </x:c>
      <x:c r="Y94" s="30">
        <x:f t="shared" si="45"/>
        <x:v>1</x:v>
      </x:c>
      <x:c r="Z94" s="33">
        <x:f t="shared" si="46"/>
        <x:v>0.99839999999999995</x:v>
      </x:c>
      <x:c r="AA94" s="31">
        <x:f t="shared" si="47"/>
        <x:v>39.097542999999988</x:v>
      </x:c>
      <x:c r="AB94" s="32">
        <x:f t="shared" si="48"/>
        <x:v>1.6290642916666662</x:v>
      </x:c>
      <x:c r="AC94" s="31">
        <x:f t="shared" si="49"/>
        <x:v>0.25</x:v>
      </x:c>
      <x:c r="AD94" s="30">
        <x:f t="shared" si="50"/>
        <x:v>0.38563199999999997</x:v>
      </x:c>
      <x:c r="AE94" s="31">
        <x:f t="shared" si="38"/>
        <x:v>39.483174999999989</x:v>
      </x:c>
    </x:row>
    <x:row r="95" spans="2:31" x14ac:dyDescent="0.35">
      <x:c r="B95" s="27">
        <x:f t="shared" si="52"/>
        <x:v>44634</x:v>
      </x:c>
      <x:c r="C95" s="22" t="str">
        <x:f>IF($C$4="London",Assumptions!C104,Assumptions!E104)</x:f>
        <x:v>0617</x:v>
      </x:c>
      <x:c r="D95" s="22" t="str">
        <x:f>IF($C$4="London",Assumptions!D104,Assumptions!F104)</x:f>
        <x:v>1803</x:v>
      </x:c>
      <x:c r="F95" s="29">
        <x:v>44694</x:v>
      </x:c>
      <x:c r="G95" s="30">
        <x:f t="shared" si="32"/>
        <x:v>5</x:v>
      </x:c>
      <x:c r="H95" s="31" t="str">
        <x:v>0412</x:v>
      </x:c>
      <x:c r="I95" s="31" t="str">
        <x:v>1943</x:v>
      </x:c>
      <x:c r="J95" s="30">
        <x:f t="shared" si="33"/>
        <x:v>4</x:v>
      </x:c>
      <x:c r="K95" s="30">
        <x:f t="shared" si="34"/>
        <x:v>12</x:v>
      </x:c>
      <x:c r="L95" s="30">
        <x:f t="shared" si="35"/>
        <x:v>19</x:v>
      </x:c>
      <x:c r="M95" s="30">
        <x:f t="shared" si="36"/>
        <x:v>43</x:v>
      </x:c>
      <x:c r="N95" s="30">
        <x:f t="shared" si="39"/>
        <x:v>19</x:v>
      </x:c>
      <x:c r="O95" s="30">
        <x:f t="shared" si="37"/>
        <x:v>15.516666666666667</x:v>
      </x:c>
      <x:c r="P95" s="30" t="str" cm="1">
        <x:f t="array" ref="P95">INDEX($C$12:$N$12,G95)</x:f>
        <x:v>1.5″</x:v>
      </x:c>
      <x:c r="Q95" s="30" t="str" cm="1">
        <x:f t="array" ref="Q95">INDEX($C$11:$N$11,G95)</x:f>
        <x:v>63°F</x:v>
      </x:c>
      <x:c r="R95" s="30" cm="1">
        <x:f t="array" ref="R95">INDEX($C$13:$N$13,G95)</x:f>
        <x:v>31</x:v>
      </x:c>
      <x:c r="S95" s="30">
        <x:f t="shared" si="40"/>
        <x:v>4.8387096774193547E-2</x:v>
      </x:c>
      <x:c r="T95" s="30">
        <x:f t="shared" si="41"/>
        <x:v>63</x:v>
      </x:c>
      <x:c r="U95" s="32">
        <x:f t="shared" si="51"/>
        <x:v>1</x:v>
      </x:c>
      <x:c r="V95" s="31">
        <x:f t="shared" si="42"/>
        <x:v>0.1</x:v>
      </x:c>
      <x:c r="W95" s="31">
        <x:f t="shared" si="43"/>
        <x:v>65</x:v>
      </x:c>
      <x:c r="X95" s="32">
        <x:f t="shared" si="44"/>
        <x:v>0.25</x:v>
      </x:c>
      <x:c r="Y95" s="30">
        <x:f t="shared" si="45"/>
        <x:v>1</x:v>
      </x:c>
      <x:c r="Z95" s="33">
        <x:f t="shared" si="46"/>
        <x:v>0.99839999999999995</x:v>
      </x:c>
      <x:c r="AA95" s="31">
        <x:f t="shared" si="47"/>
        <x:v>39.483174999999989</x:v>
      </x:c>
      <x:c r="AB95" s="32">
        <x:f t="shared" si="48"/>
        <x:v>1.6451322916666662</x:v>
      </x:c>
      <x:c r="AC95" s="31">
        <x:f t="shared" si="49"/>
        <x:v>0.25</x:v>
      </x:c>
      <x:c r="AD95" s="30">
        <x:f t="shared" si="50"/>
        <x:v>0.38729600000000003</x:v>
      </x:c>
      <x:c r="AE95" s="31">
        <x:f t="shared" si="38"/>
        <x:v>39.870470999999988</x:v>
      </x:c>
    </x:row>
    <x:row r="96" spans="2:31" x14ac:dyDescent="0.35">
      <x:c r="B96" s="27">
        <x:f t="shared" si="52"/>
        <x:v>44635</x:v>
      </x:c>
      <x:c r="C96" s="22" t="str">
        <x:f>IF($C$4="London",Assumptions!C105,Assumptions!E105)</x:f>
        <x:v>0615</x:v>
      </x:c>
      <x:c r="D96" s="22" t="str">
        <x:f>IF($C$4="London",Assumptions!D105,Assumptions!F105)</x:f>
        <x:v>1805</x:v>
      </x:c>
      <x:c r="F96" s="29">
        <x:v>44695</x:v>
      </x:c>
      <x:c r="G96" s="30">
        <x:f t="shared" si="32"/>
        <x:v>5</x:v>
      </x:c>
      <x:c r="H96" s="31" t="str">
        <x:v>0410</x:v>
      </x:c>
      <x:c r="I96" s="31" t="str">
        <x:v>1944</x:v>
      </x:c>
      <x:c r="J96" s="30">
        <x:f t="shared" si="33"/>
        <x:v>4</x:v>
      </x:c>
      <x:c r="K96" s="30">
        <x:f t="shared" si="34"/>
        <x:v>10</x:v>
      </x:c>
      <x:c r="L96" s="30">
        <x:f t="shared" si="35"/>
        <x:v>19</x:v>
      </x:c>
      <x:c r="M96" s="30">
        <x:f t="shared" si="36"/>
        <x:v>44</x:v>
      </x:c>
      <x:c r="N96" s="30">
        <x:f t="shared" si="39"/>
        <x:v>19</x:v>
      </x:c>
      <x:c r="O96" s="30">
        <x:f t="shared" si="37"/>
        <x:v>15.566666666666666</x:v>
      </x:c>
      <x:c r="P96" s="30" t="str" cm="1">
        <x:f t="array" ref="P96">INDEX($C$12:$N$12,G96)</x:f>
        <x:v>1.5″</x:v>
      </x:c>
      <x:c r="Q96" s="30" t="str" cm="1">
        <x:f t="array" ref="Q96">INDEX($C$11:$N$11,G96)</x:f>
        <x:v>63°F</x:v>
      </x:c>
      <x:c r="R96" s="30" cm="1">
        <x:f t="array" ref="R96">INDEX($C$13:$N$13,G96)</x:f>
        <x:v>31</x:v>
      </x:c>
      <x:c r="S96" s="30">
        <x:f t="shared" si="40"/>
        <x:v>4.8387096774193547E-2</x:v>
      </x:c>
      <x:c r="T96" s="30">
        <x:f t="shared" si="41"/>
        <x:v>63</x:v>
      </x:c>
      <x:c r="U96" s="32">
        <x:f t="shared" si="51"/>
        <x:v>1</x:v>
      </x:c>
      <x:c r="V96" s="31">
        <x:f t="shared" si="42"/>
        <x:v>0.1</x:v>
      </x:c>
      <x:c r="W96" s="31">
        <x:f t="shared" si="43"/>
        <x:v>65</x:v>
      </x:c>
      <x:c r="X96" s="32">
        <x:f t="shared" si="44"/>
        <x:v>0.25</x:v>
      </x:c>
      <x:c r="Y96" s="30">
        <x:f t="shared" si="45"/>
        <x:v>1</x:v>
      </x:c>
      <x:c r="Z96" s="33">
        <x:f t="shared" si="46"/>
        <x:v>0.99839999999999995</x:v>
      </x:c>
      <x:c r="AA96" s="31">
        <x:f t="shared" si="47"/>
        <x:v>39.870470999999988</x:v>
      </x:c>
      <x:c r="AB96" s="32">
        <x:f t="shared" si="48"/>
        <x:v>1.6612696249999994</x:v>
      </x:c>
      <x:c r="AC96" s="31">
        <x:f t="shared" si="49"/>
        <x:v>0.25</x:v>
      </x:c>
      <x:c r="AD96" s="30">
        <x:f t="shared" si="50"/>
        <x:v>0.388544</x:v>
      </x:c>
      <x:c r="AE96" s="31">
        <x:f t="shared" si="38"/>
        <x:v>40.259014999999991</x:v>
      </x:c>
    </x:row>
    <x:row r="97" spans="2:31" x14ac:dyDescent="0.35">
      <x:c r="B97" s="27">
        <x:f t="shared" si="52"/>
        <x:v>44636</x:v>
      </x:c>
      <x:c r="C97" s="22" t="str">
        <x:f>IF($C$4="London",Assumptions!C106,Assumptions!E106)</x:f>
        <x:v>0613</x:v>
      </x:c>
      <x:c r="D97" s="22" t="str">
        <x:f>IF($C$4="London",Assumptions!D106,Assumptions!F106)</x:f>
        <x:v>1807</x:v>
      </x:c>
      <x:c r="F97" s="29">
        <x:v>44696</x:v>
      </x:c>
      <x:c r="G97" s="30">
        <x:f t="shared" si="32"/>
        <x:v>5</x:v>
      </x:c>
      <x:c r="H97" s="31" t="str">
        <x:v>0409</x:v>
      </x:c>
      <x:c r="I97" s="31" t="str">
        <x:v>1946</x:v>
      </x:c>
      <x:c r="J97" s="30">
        <x:f t="shared" si="33"/>
        <x:v>4</x:v>
      </x:c>
      <x:c r="K97" s="30">
        <x:f t="shared" si="34"/>
        <x:v>9</x:v>
      </x:c>
      <x:c r="L97" s="30">
        <x:f t="shared" si="35"/>
        <x:v>19</x:v>
      </x:c>
      <x:c r="M97" s="30">
        <x:f t="shared" si="36"/>
        <x:v>46</x:v>
      </x:c>
      <x:c r="N97" s="30">
        <x:f t="shared" si="39"/>
        <x:v>19</x:v>
      </x:c>
      <x:c r="O97" s="30">
        <x:f t="shared" si="37"/>
        <x:v>15.616666666666667</x:v>
      </x:c>
      <x:c r="P97" s="30" t="str" cm="1">
        <x:f t="array" ref="P97">INDEX($C$12:$N$12,G97)</x:f>
        <x:v>1.5″</x:v>
      </x:c>
      <x:c r="Q97" s="30" t="str" cm="1">
        <x:f t="array" ref="Q97">INDEX($C$11:$N$11,G97)</x:f>
        <x:v>63°F</x:v>
      </x:c>
      <x:c r="R97" s="30" cm="1">
        <x:f t="array" ref="R97">INDEX($C$13:$N$13,G97)</x:f>
        <x:v>31</x:v>
      </x:c>
      <x:c r="S97" s="30">
        <x:f t="shared" si="40"/>
        <x:v>4.8387096774193547E-2</x:v>
      </x:c>
      <x:c r="T97" s="30">
        <x:f t="shared" si="41"/>
        <x:v>63</x:v>
      </x:c>
      <x:c r="U97" s="32">
        <x:f t="shared" si="51"/>
        <x:v>1</x:v>
      </x:c>
      <x:c r="V97" s="31">
        <x:f t="shared" si="42"/>
        <x:v>0.1</x:v>
      </x:c>
      <x:c r="W97" s="31">
        <x:f t="shared" si="43"/>
        <x:v>65</x:v>
      </x:c>
      <x:c r="X97" s="32">
        <x:f t="shared" si="44"/>
        <x:v>0.25</x:v>
      </x:c>
      <x:c r="Y97" s="30">
        <x:f t="shared" si="45"/>
        <x:v>1</x:v>
      </x:c>
      <x:c r="Z97" s="33">
        <x:f t="shared" si="46"/>
        <x:v>0.99839999999999995</x:v>
      </x:c>
      <x:c r="AA97" s="31">
        <x:f t="shared" si="47"/>
        <x:v>40.259014999999991</x:v>
      </x:c>
      <x:c r="AB97" s="32">
        <x:f t="shared" si="48"/>
        <x:v>1.677458958333333</x:v>
      </x:c>
      <x:c r="AC97" s="31">
        <x:f t="shared" si="49"/>
        <x:v>0.25</x:v>
      </x:c>
      <x:c r="AD97" s="30">
        <x:f t="shared" si="50"/>
        <x:v>0.38979200000000003</x:v>
      </x:c>
      <x:c r="AE97" s="31">
        <x:f t="shared" si="38"/>
        <x:v>40.648806999999991</x:v>
      </x:c>
    </x:row>
    <x:row r="98" spans="2:31" x14ac:dyDescent="0.35">
      <x:c r="B98" s="27">
        <x:f t="shared" si="52"/>
        <x:v>44637</x:v>
      </x:c>
      <x:c r="C98" s="22" t="str">
        <x:f>IF($C$4="London",Assumptions!C107,Assumptions!E107)</x:f>
        <x:v>0610</x:v>
      </x:c>
      <x:c r="D98" s="22" t="str">
        <x:f>IF($C$4="London",Assumptions!D107,Assumptions!F107)</x:f>
        <x:v>1808</x:v>
      </x:c>
      <x:c r="F98" s="29">
        <x:v>44697</x:v>
      </x:c>
      <x:c r="G98" s="30">
        <x:f t="shared" si="32"/>
        <x:v>5</x:v>
      </x:c>
      <x:c r="H98" s="31" t="str">
        <x:v>0407</x:v>
      </x:c>
      <x:c r="I98" s="31" t="str">
        <x:v>1947</x:v>
      </x:c>
      <x:c r="J98" s="30">
        <x:f t="shared" si="33"/>
        <x:v>4</x:v>
      </x:c>
      <x:c r="K98" s="30">
        <x:f t="shared" si="34"/>
        <x:v>7</x:v>
      </x:c>
      <x:c r="L98" s="30">
        <x:f t="shared" si="35"/>
        <x:v>19</x:v>
      </x:c>
      <x:c r="M98" s="30">
        <x:f t="shared" si="36"/>
        <x:v>47</x:v>
      </x:c>
      <x:c r="N98" s="30">
        <x:f t="shared" si="39"/>
        <x:v>19</x:v>
      </x:c>
      <x:c r="O98" s="30">
        <x:f t="shared" si="37"/>
        <x:v>15.666666666666666</x:v>
      </x:c>
      <x:c r="P98" s="30" t="str" cm="1">
        <x:f t="array" ref="P98">INDEX($C$12:$N$12,G98)</x:f>
        <x:v>1.5″</x:v>
      </x:c>
      <x:c r="Q98" s="30" t="str" cm="1">
        <x:f t="array" ref="Q98">INDEX($C$11:$N$11,G98)</x:f>
        <x:v>63°F</x:v>
      </x:c>
      <x:c r="R98" s="30" cm="1">
        <x:f t="array" ref="R98">INDEX($C$13:$N$13,G98)</x:f>
        <x:v>31</x:v>
      </x:c>
      <x:c r="S98" s="30">
        <x:f t="shared" si="40"/>
        <x:v>4.8387096774193547E-2</x:v>
      </x:c>
      <x:c r="T98" s="30">
        <x:f t="shared" si="41"/>
        <x:v>63</x:v>
      </x:c>
      <x:c r="U98" s="32">
        <x:f t="shared" si="51"/>
        <x:v>1</x:v>
      </x:c>
      <x:c r="V98" s="31">
        <x:f t="shared" si="42"/>
        <x:v>0.1</x:v>
      </x:c>
      <x:c r="W98" s="31">
        <x:f t="shared" si="43"/>
        <x:v>65</x:v>
      </x:c>
      <x:c r="X98" s="32">
        <x:f t="shared" si="44"/>
        <x:v>0.25</x:v>
      </x:c>
      <x:c r="Y98" s="30">
        <x:f t="shared" si="45"/>
        <x:v>1</x:v>
      </x:c>
      <x:c r="Z98" s="33">
        <x:f t="shared" si="46"/>
        <x:v>0.99839999999999995</x:v>
      </x:c>
      <x:c r="AA98" s="31">
        <x:f t="shared" si="47"/>
        <x:v>40.648806999999991</x:v>
      </x:c>
      <x:c r="AB98" s="32">
        <x:f t="shared" si="48"/>
        <x:v>1.6937002916666664</x:v>
      </x:c>
      <x:c r="AC98" s="31">
        <x:f t="shared" si="49"/>
        <x:v>0.25</x:v>
      </x:c>
      <x:c r="AD98" s="30">
        <x:f t="shared" si="50"/>
        <x:v>0.39104</x:v>
      </x:c>
      <x:c r="AE98" s="31">
        <x:f t="shared" si="38"/>
        <x:v>41.039846999999988</x:v>
      </x:c>
    </x:row>
    <x:row r="99" spans="2:31" x14ac:dyDescent="0.35">
      <x:c r="B99" s="27">
        <x:f t="shared" si="52"/>
        <x:v>44638</x:v>
      </x:c>
      <x:c r="C99" s="22" t="str">
        <x:f>IF($C$4="London",Assumptions!C108,Assumptions!E108)</x:f>
        <x:v>0608</x:v>
      </x:c>
      <x:c r="D99" s="22" t="str">
        <x:f>IF($C$4="London",Assumptions!D108,Assumptions!F108)</x:f>
        <x:v>1810</x:v>
      </x:c>
      <x:c r="F99" s="29">
        <x:v>44698</x:v>
      </x:c>
      <x:c r="G99" s="30">
        <x:f t="shared" si="32"/>
        <x:v>5</x:v>
      </x:c>
      <x:c r="H99" s="31" t="str">
        <x:v>0406</x:v>
      </x:c>
      <x:c r="I99" s="31" t="str">
        <x:v>1949</x:v>
      </x:c>
      <x:c r="J99" s="30">
        <x:f t="shared" si="33"/>
        <x:v>4</x:v>
      </x:c>
      <x:c r="K99" s="30">
        <x:f t="shared" si="34"/>
        <x:v>6</x:v>
      </x:c>
      <x:c r="L99" s="30">
        <x:f t="shared" si="35"/>
        <x:v>19</x:v>
      </x:c>
      <x:c r="M99" s="30">
        <x:f t="shared" si="36"/>
        <x:v>49</x:v>
      </x:c>
      <x:c r="N99" s="30">
        <x:f t="shared" si="39"/>
        <x:v>19</x:v>
      </x:c>
      <x:c r="O99" s="30">
        <x:f t="shared" si="37"/>
        <x:v>15.716666666666667</x:v>
      </x:c>
      <x:c r="P99" s="30" t="str" cm="1">
        <x:f t="array" ref="P99">INDEX($C$12:$N$12,G99)</x:f>
        <x:v>1.5″</x:v>
      </x:c>
      <x:c r="Q99" s="30" t="str" cm="1">
        <x:f t="array" ref="Q99">INDEX($C$11:$N$11,G99)</x:f>
        <x:v>63°F</x:v>
      </x:c>
      <x:c r="R99" s="30" cm="1">
        <x:f t="array" ref="R99">INDEX($C$13:$N$13,G99)</x:f>
        <x:v>31</x:v>
      </x:c>
      <x:c r="S99" s="30">
        <x:f t="shared" si="40"/>
        <x:v>4.8387096774193547E-2</x:v>
      </x:c>
      <x:c r="T99" s="30">
        <x:f t="shared" si="41"/>
        <x:v>63</x:v>
      </x:c>
      <x:c r="U99" s="32">
        <x:f t="shared" si="51"/>
        <x:v>1</x:v>
      </x:c>
      <x:c r="V99" s="31">
        <x:f t="shared" si="42"/>
        <x:v>0.1</x:v>
      </x:c>
      <x:c r="W99" s="31">
        <x:f t="shared" si="43"/>
        <x:v>65</x:v>
      </x:c>
      <x:c r="X99" s="32">
        <x:f t="shared" si="44"/>
        <x:v>0.25</x:v>
      </x:c>
      <x:c r="Y99" s="30">
        <x:f t="shared" si="45"/>
        <x:v>1</x:v>
      </x:c>
      <x:c r="Z99" s="33">
        <x:f t="shared" si="46"/>
        <x:v>0.99839999999999995</x:v>
      </x:c>
      <x:c r="AA99" s="31">
        <x:f t="shared" si="47"/>
        <x:v>41.039846999999988</x:v>
      </x:c>
      <x:c r="AB99" s="32">
        <x:f t="shared" si="48"/>
        <x:v>1.7099936249999994</x:v>
      </x:c>
      <x:c r="AC99" s="31">
        <x:f t="shared" si="49"/>
        <x:v>0.25</x:v>
      </x:c>
      <x:c r="AD99" s="30">
        <x:f t="shared" si="50"/>
        <x:v>0.39228800000000003</x:v>
      </x:c>
      <x:c r="AE99" s="31">
        <x:f t="shared" si="38"/>
        <x:v>41.432134999999988</x:v>
      </x:c>
    </x:row>
    <x:row r="100" spans="2:31" x14ac:dyDescent="0.35">
      <x:c r="B100" s="27">
        <x:f t="shared" si="52"/>
        <x:v>44639</x:v>
      </x:c>
      <x:c r="C100" s="22" t="str">
        <x:f>IF($C$4="London",Assumptions!C109,Assumptions!E109)</x:f>
        <x:v>0606</x:v>
      </x:c>
      <x:c r="D100" s="22" t="str">
        <x:f>IF($C$4="London",Assumptions!D109,Assumptions!F109)</x:f>
        <x:v>1812</x:v>
      </x:c>
      <x:c r="F100" s="29">
        <x:v>44699</x:v>
      </x:c>
      <x:c r="G100" s="30">
        <x:f t="shared" si="32"/>
        <x:v>5</x:v>
      </x:c>
      <x:c r="H100" s="31" t="str">
        <x:v>0405</x:v>
      </x:c>
      <x:c r="I100" s="31" t="str">
        <x:v>1950</x:v>
      </x:c>
      <x:c r="J100" s="30">
        <x:f t="shared" si="33"/>
        <x:v>4</x:v>
      </x:c>
      <x:c r="K100" s="30">
        <x:f t="shared" si="34"/>
        <x:v>5</x:v>
      </x:c>
      <x:c r="L100" s="30">
        <x:f t="shared" si="35"/>
        <x:v>19</x:v>
      </x:c>
      <x:c r="M100" s="30">
        <x:f t="shared" si="36"/>
        <x:v>50</x:v>
      </x:c>
      <x:c r="N100" s="30">
        <x:f t="shared" si="39"/>
        <x:v>19</x:v>
      </x:c>
      <x:c r="O100" s="30">
        <x:f t="shared" si="37"/>
        <x:v>15.75</x:v>
      </x:c>
      <x:c r="P100" s="30" t="str" cm="1">
        <x:f t="array" ref="P100">INDEX($C$12:$N$12,G100)</x:f>
        <x:v>1.5″</x:v>
      </x:c>
      <x:c r="Q100" s="30" t="str" cm="1">
        <x:f t="array" ref="Q100">INDEX($C$11:$N$11,G100)</x:f>
        <x:v>63°F</x:v>
      </x:c>
      <x:c r="R100" s="30" cm="1">
        <x:f t="array" ref="R100">INDEX($C$13:$N$13,G100)</x:f>
        <x:v>31</x:v>
      </x:c>
      <x:c r="S100" s="30">
        <x:f t="shared" si="40"/>
        <x:v>4.8387096774193547E-2</x:v>
      </x:c>
      <x:c r="T100" s="30">
        <x:f t="shared" si="41"/>
        <x:v>63</x:v>
      </x:c>
      <x:c r="U100" s="32">
        <x:f t="shared" si="51"/>
        <x:v>1</x:v>
      </x:c>
      <x:c r="V100" s="31">
        <x:f t="shared" si="42"/>
        <x:v>0.1</x:v>
      </x:c>
      <x:c r="W100" s="31">
        <x:f t="shared" si="43"/>
        <x:v>65</x:v>
      </x:c>
      <x:c r="X100" s="32">
        <x:f t="shared" si="44"/>
        <x:v>0.25</x:v>
      </x:c>
      <x:c r="Y100" s="30">
        <x:f t="shared" si="45"/>
        <x:v>1</x:v>
      </x:c>
      <x:c r="Z100" s="33">
        <x:f t="shared" si="46"/>
        <x:v>0.99839999999999995</x:v>
      </x:c>
      <x:c r="AA100" s="31">
        <x:f t="shared" si="47"/>
        <x:v>41.432134999999988</x:v>
      </x:c>
      <x:c r="AB100" s="32">
        <x:f t="shared" si="48"/>
        <x:v>1.7263389583333328</x:v>
      </x:c>
      <x:c r="AC100" s="31">
        <x:f t="shared" si="49"/>
        <x:v>0.25</x:v>
      </x:c>
      <x:c r="AD100" s="30">
        <x:f t="shared" si="50"/>
        <x:v>0.39312000000000002</x:v>
      </x:c>
      <x:c r="AE100" s="31">
        <x:f t="shared" si="38"/>
        <x:v>41.825254999999991</x:v>
      </x:c>
    </x:row>
    <x:row r="101" spans="2:31" x14ac:dyDescent="0.35">
      <x:c r="B101" s="27">
        <x:f t="shared" si="52"/>
        <x:v>44640</x:v>
      </x:c>
      <x:c r="C101" s="22" t="str">
        <x:f>IF($C$4="London",Assumptions!C110,Assumptions!E110)</x:f>
        <x:v>0603</x:v>
      </x:c>
      <x:c r="D101" s="22" t="str">
        <x:f>IF($C$4="London",Assumptions!D110,Assumptions!F110)</x:f>
        <x:v>1813</x:v>
      </x:c>
      <x:c r="F101" s="29">
        <x:v>44700</x:v>
      </x:c>
      <x:c r="G101" s="30">
        <x:f t="shared" si="32"/>
        <x:v>5</x:v>
      </x:c>
      <x:c r="H101" s="31" t="str">
        <x:v>0403</x:v>
      </x:c>
      <x:c r="I101" s="31" t="str">
        <x:v>1952</x:v>
      </x:c>
      <x:c r="J101" s="30">
        <x:f t="shared" si="33"/>
        <x:v>4</x:v>
      </x:c>
      <x:c r="K101" s="30">
        <x:f t="shared" si="34"/>
        <x:v>3</x:v>
      </x:c>
      <x:c r="L101" s="30">
        <x:f t="shared" si="35"/>
        <x:v>19</x:v>
      </x:c>
      <x:c r="M101" s="30">
        <x:f t="shared" si="36"/>
        <x:v>52</x:v>
      </x:c>
      <x:c r="N101" s="30">
        <x:f t="shared" si="39"/>
        <x:v>19</x:v>
      </x:c>
      <x:c r="O101" s="30">
        <x:f t="shared" si="37"/>
        <x:v>15.816666666666666</x:v>
      </x:c>
      <x:c r="P101" s="30" t="str" cm="1">
        <x:f t="array" ref="P101">INDEX($C$12:$N$12,G101)</x:f>
        <x:v>1.5″</x:v>
      </x:c>
      <x:c r="Q101" s="30" t="str" cm="1">
        <x:f t="array" ref="Q101">INDEX($C$11:$N$11,G101)</x:f>
        <x:v>63°F</x:v>
      </x:c>
      <x:c r="R101" s="30" cm="1">
        <x:f t="array" ref="R101">INDEX($C$13:$N$13,G101)</x:f>
        <x:v>31</x:v>
      </x:c>
      <x:c r="S101" s="30">
        <x:f t="shared" si="40"/>
        <x:v>4.8387096774193547E-2</x:v>
      </x:c>
      <x:c r="T101" s="30">
        <x:f t="shared" si="41"/>
        <x:v>63</x:v>
      </x:c>
      <x:c r="U101" s="32">
        <x:f t="shared" si="51"/>
        <x:v>1</x:v>
      </x:c>
      <x:c r="V101" s="31">
        <x:f t="shared" si="42"/>
        <x:v>0.1</x:v>
      </x:c>
      <x:c r="W101" s="31">
        <x:f t="shared" si="43"/>
        <x:v>65</x:v>
      </x:c>
      <x:c r="X101" s="32">
        <x:f t="shared" si="44"/>
        <x:v>0.25</x:v>
      </x:c>
      <x:c r="Y101" s="30">
        <x:f t="shared" si="45"/>
        <x:v>1</x:v>
      </x:c>
      <x:c r="Z101" s="33">
        <x:f t="shared" si="46"/>
        <x:v>0.99839999999999995</x:v>
      </x:c>
      <x:c r="AA101" s="31">
        <x:f t="shared" si="47"/>
        <x:v>41.825254999999991</x:v>
      </x:c>
      <x:c r="AB101" s="32">
        <x:f t="shared" si="48"/>
        <x:v>1.7427189583333329</x:v>
      </x:c>
      <x:c r="AC101" s="31">
        <x:f t="shared" si="49"/>
        <x:v>0.25</x:v>
      </x:c>
      <x:c r="AD101" s="30">
        <x:f t="shared" si="50"/>
        <x:v>0.39478400000000002</x:v>
      </x:c>
      <x:c r="AE101" s="31">
        <x:f t="shared" si="38"/>
        <x:v>42.220038999999993</x:v>
      </x:c>
    </x:row>
    <x:row r="102" spans="2:31" x14ac:dyDescent="0.35">
      <x:c r="B102" s="27">
        <x:f t="shared" si="52"/>
        <x:v>44641</x:v>
      </x:c>
      <x:c r="C102" s="22" t="str">
        <x:f>IF($C$4="London",Assumptions!C111,Assumptions!E111)</x:f>
        <x:v>0601</x:v>
      </x:c>
      <x:c r="D102" s="22" t="str">
        <x:f>IF($C$4="London",Assumptions!D111,Assumptions!F111)</x:f>
        <x:v>1815</x:v>
      </x:c>
      <x:c r="F102" s="29">
        <x:v>44701</x:v>
      </x:c>
      <x:c r="G102" s="30">
        <x:f t="shared" si="32"/>
        <x:v>5</x:v>
      </x:c>
      <x:c r="H102" s="31" t="str">
        <x:v>0402</x:v>
      </x:c>
      <x:c r="I102" s="31" t="str">
        <x:v>1953</x:v>
      </x:c>
      <x:c r="J102" s="30">
        <x:f t="shared" si="33"/>
        <x:v>4</x:v>
      </x:c>
      <x:c r="K102" s="30">
        <x:f t="shared" si="34"/>
        <x:v>2</x:v>
      </x:c>
      <x:c r="L102" s="30">
        <x:f t="shared" si="35"/>
        <x:v>19</x:v>
      </x:c>
      <x:c r="M102" s="30">
        <x:f t="shared" si="36"/>
        <x:v>53</x:v>
      </x:c>
      <x:c r="N102" s="30">
        <x:f t="shared" si="39"/>
        <x:v>19</x:v>
      </x:c>
      <x:c r="O102" s="30">
        <x:f t="shared" si="37"/>
        <x:v>15.85</x:v>
      </x:c>
      <x:c r="P102" s="30" t="str" cm="1">
        <x:f t="array" ref="P102">INDEX($C$12:$N$12,G102)</x:f>
        <x:v>1.5″</x:v>
      </x:c>
      <x:c r="Q102" s="30" t="str" cm="1">
        <x:f t="array" ref="Q102">INDEX($C$11:$N$11,G102)</x:f>
        <x:v>63°F</x:v>
      </x:c>
      <x:c r="R102" s="30" cm="1">
        <x:f t="array" ref="R102">INDEX($C$13:$N$13,G102)</x:f>
        <x:v>31</x:v>
      </x:c>
      <x:c r="S102" s="30">
        <x:f t="shared" si="40"/>
        <x:v>4.8387096774193547E-2</x:v>
      </x:c>
      <x:c r="T102" s="30">
        <x:f t="shared" si="41"/>
        <x:v>63</x:v>
      </x:c>
      <x:c r="U102" s="32">
        <x:f t="shared" si="51"/>
        <x:v>1</x:v>
      </x:c>
      <x:c r="V102" s="31">
        <x:f t="shared" si="42"/>
        <x:v>0.1</x:v>
      </x:c>
      <x:c r="W102" s="31">
        <x:f t="shared" si="43"/>
        <x:v>65</x:v>
      </x:c>
      <x:c r="X102" s="32">
        <x:f t="shared" si="44"/>
        <x:v>0.25</x:v>
      </x:c>
      <x:c r="Y102" s="30">
        <x:f t="shared" si="45"/>
        <x:v>1</x:v>
      </x:c>
      <x:c r="Z102" s="33">
        <x:f t="shared" si="46"/>
        <x:v>0.99839999999999995</x:v>
      </x:c>
      <x:c r="AA102" s="31">
        <x:f t="shared" si="47"/>
        <x:v>42.220038999999993</x:v>
      </x:c>
      <x:c r="AB102" s="32">
        <x:f t="shared" si="48"/>
        <x:v>1.7591682916666664</x:v>
      </x:c>
      <x:c r="AC102" s="31">
        <x:f t="shared" si="49"/>
        <x:v>0.25</x:v>
      </x:c>
      <x:c r="AD102" s="30">
        <x:f t="shared" si="50"/>
        <x:v>0.39561599999999997</x:v>
      </x:c>
      <x:c r="AE102" s="31">
        <x:f t="shared" si="38"/>
        <x:v>42.61565499999999</x:v>
      </x:c>
    </x:row>
    <x:row r="103" spans="2:31" x14ac:dyDescent="0.35">
      <x:c r="B103" s="27">
        <x:f t="shared" si="52"/>
        <x:v>44642</x:v>
      </x:c>
      <x:c r="C103" s="22" t="str">
        <x:f>IF($C$4="London",Assumptions!C112,Assumptions!E112)</x:f>
        <x:v>0559</x:v>
      </x:c>
      <x:c r="D103" s="22" t="str">
        <x:f>IF($C$4="London",Assumptions!D112,Assumptions!F112)</x:f>
        <x:v>1817</x:v>
      </x:c>
      <x:c r="F103" s="29">
        <x:v>44702</x:v>
      </x:c>
      <x:c r="G103" s="30">
        <x:f t="shared" si="32"/>
        <x:v>5</x:v>
      </x:c>
      <x:c r="H103" s="31" t="str">
        <x:v>0401</x:v>
      </x:c>
      <x:c r="I103" s="31" t="str">
        <x:v>1955</x:v>
      </x:c>
      <x:c r="J103" s="30">
        <x:f t="shared" si="33"/>
        <x:v>4</x:v>
      </x:c>
      <x:c r="K103" s="30">
        <x:f t="shared" si="34"/>
        <x:v>1</x:v>
      </x:c>
      <x:c r="L103" s="30">
        <x:f t="shared" si="35"/>
        <x:v>19</x:v>
      </x:c>
      <x:c r="M103" s="30">
        <x:f t="shared" si="36"/>
        <x:v>55</x:v>
      </x:c>
      <x:c r="N103" s="30">
        <x:f t="shared" si="39"/>
        <x:v>19</x:v>
      </x:c>
      <x:c r="O103" s="30">
        <x:f t="shared" si="37"/>
        <x:v>15.9</x:v>
      </x:c>
      <x:c r="P103" s="30" t="str" cm="1">
        <x:f t="array" ref="P103">INDEX($C$12:$N$12,G103)</x:f>
        <x:v>1.5″</x:v>
      </x:c>
      <x:c r="Q103" s="30" t="str" cm="1">
        <x:f t="array" ref="Q103">INDEX($C$11:$N$11,G103)</x:f>
        <x:v>63°F</x:v>
      </x:c>
      <x:c r="R103" s="30" cm="1">
        <x:f t="array" ref="R103">INDEX($C$13:$N$13,G103)</x:f>
        <x:v>31</x:v>
      </x:c>
      <x:c r="S103" s="30">
        <x:f t="shared" si="40"/>
        <x:v>4.8387096774193547E-2</x:v>
      </x:c>
      <x:c r="T103" s="30">
        <x:f t="shared" si="41"/>
        <x:v>63</x:v>
      </x:c>
      <x:c r="U103" s="32">
        <x:f t="shared" si="51"/>
        <x:v>1</x:v>
      </x:c>
      <x:c r="V103" s="31">
        <x:f t="shared" si="42"/>
        <x:v>0.1</x:v>
      </x:c>
      <x:c r="W103" s="31">
        <x:f t="shared" si="43"/>
        <x:v>65</x:v>
      </x:c>
      <x:c r="X103" s="32">
        <x:f t="shared" si="44"/>
        <x:v>0.25</x:v>
      </x:c>
      <x:c r="Y103" s="30">
        <x:f t="shared" si="45"/>
        <x:v>1</x:v>
      </x:c>
      <x:c r="Z103" s="33">
        <x:f t="shared" si="46"/>
        <x:v>0.99839999999999995</x:v>
      </x:c>
      <x:c r="AA103" s="31">
        <x:f t="shared" si="47"/>
        <x:v>42.61565499999999</x:v>
      </x:c>
      <x:c r="AB103" s="32">
        <x:f t="shared" si="48"/>
        <x:v>1.7756522916666662</x:v>
      </x:c>
      <x:c r="AC103" s="31">
        <x:f t="shared" si="49"/>
        <x:v>0.25</x:v>
      </x:c>
      <x:c r="AD103" s="30">
        <x:f t="shared" si="50"/>
        <x:v>0.39686399999999999</x:v>
      </x:c>
      <x:c r="AE103" s="31">
        <x:f t="shared" si="38"/>
        <x:v>43.01251899999999</x:v>
      </x:c>
    </x:row>
    <x:row r="104" spans="2:31" x14ac:dyDescent="0.35">
      <x:c r="B104" s="27">
        <x:f t="shared" si="52"/>
        <x:v>44643</x:v>
      </x:c>
      <x:c r="C104" s="22" t="str">
        <x:f>IF($C$4="London",Assumptions!C113,Assumptions!E113)</x:f>
        <x:v>0557</x:v>
      </x:c>
      <x:c r="D104" s="22" t="str">
        <x:f>IF($C$4="London",Assumptions!D113,Assumptions!F113)</x:f>
        <x:v>1819</x:v>
      </x:c>
      <x:c r="F104" s="29">
        <x:v>44703</x:v>
      </x:c>
      <x:c r="G104" s="30">
        <x:f t="shared" si="32"/>
        <x:v>5</x:v>
      </x:c>
      <x:c r="H104" s="31" t="str">
        <x:v>0359</x:v>
      </x:c>
      <x:c r="I104" s="31" t="str">
        <x:v>1956</x:v>
      </x:c>
      <x:c r="J104" s="30">
        <x:f t="shared" si="33"/>
        <x:v>3</x:v>
      </x:c>
      <x:c r="K104" s="30">
        <x:f t="shared" si="34"/>
        <x:v>59</x:v>
      </x:c>
      <x:c r="L104" s="30">
        <x:f t="shared" si="35"/>
        <x:v>19</x:v>
      </x:c>
      <x:c r="M104" s="30">
        <x:f t="shared" si="36"/>
        <x:v>56</x:v>
      </x:c>
      <x:c r="N104" s="30">
        <x:f t="shared" si="39"/>
        <x:v>19</x:v>
      </x:c>
      <x:c r="O104" s="30">
        <x:f t="shared" si="37"/>
        <x:v>15.95</x:v>
      </x:c>
      <x:c r="P104" s="30" t="str" cm="1">
        <x:f t="array" ref="P104">INDEX($C$12:$N$12,G104)</x:f>
        <x:v>1.5″</x:v>
      </x:c>
      <x:c r="Q104" s="30" t="str" cm="1">
        <x:f t="array" ref="Q104">INDEX($C$11:$N$11,G104)</x:f>
        <x:v>63°F</x:v>
      </x:c>
      <x:c r="R104" s="30" cm="1">
        <x:f t="array" ref="R104">INDEX($C$13:$N$13,G104)</x:f>
        <x:v>31</x:v>
      </x:c>
      <x:c r="S104" s="30">
        <x:f t="shared" si="40"/>
        <x:v>4.8387096774193547E-2</x:v>
      </x:c>
      <x:c r="T104" s="30">
        <x:f t="shared" si="41"/>
        <x:v>63</x:v>
      </x:c>
      <x:c r="U104" s="32">
        <x:f t="shared" si="51"/>
        <x:v>1</x:v>
      </x:c>
      <x:c r="V104" s="31">
        <x:f t="shared" si="42"/>
        <x:v>0.1</x:v>
      </x:c>
      <x:c r="W104" s="31">
        <x:f t="shared" si="43"/>
        <x:v>65</x:v>
      </x:c>
      <x:c r="X104" s="32">
        <x:f t="shared" si="44"/>
        <x:v>0.25</x:v>
      </x:c>
      <x:c r="Y104" s="30">
        <x:f t="shared" si="45"/>
        <x:v>1</x:v>
      </x:c>
      <x:c r="Z104" s="33">
        <x:f t="shared" si="46"/>
        <x:v>0.99839999999999995</x:v>
      </x:c>
      <x:c r="AA104" s="31">
        <x:f t="shared" si="47"/>
        <x:v>43.01251899999999</x:v>
      </x:c>
      <x:c r="AB104" s="32">
        <x:f t="shared" si="48"/>
        <x:v>1.7921882916666663</x:v>
      </x:c>
      <x:c r="AC104" s="31">
        <x:f t="shared" si="49"/>
        <x:v>0.25</x:v>
      </x:c>
      <x:c r="AD104" s="30">
        <x:f t="shared" si="50"/>
        <x:v>0.39811199999999997</x:v>
      </x:c>
      <x:c r="AE104" s="31">
        <x:f t="shared" si="38"/>
        <x:v>43.410630999999988</x:v>
      </x:c>
    </x:row>
    <x:row r="105" spans="2:31" x14ac:dyDescent="0.35">
      <x:c r="B105" s="27">
        <x:f t="shared" si="52"/>
        <x:v>44644</x:v>
      </x:c>
      <x:c r="C105" s="22" t="str">
        <x:f>IF($C$4="London",Assumptions!C114,Assumptions!E114)</x:f>
        <x:v>0554</x:v>
      </x:c>
      <x:c r="D105" s="22" t="str">
        <x:f>IF($C$4="London",Assumptions!D114,Assumptions!F114)</x:f>
        <x:v>1820</x:v>
      </x:c>
      <x:c r="F105" s="29">
        <x:v>44704</x:v>
      </x:c>
      <x:c r="G105" s="30">
        <x:f t="shared" si="32"/>
        <x:v>5</x:v>
      </x:c>
      <x:c r="H105" s="31" t="str">
        <x:v>0358</x:v>
      </x:c>
      <x:c r="I105" s="31" t="str">
        <x:v>1957</x:v>
      </x:c>
      <x:c r="J105" s="30">
        <x:f t="shared" si="33"/>
        <x:v>3</x:v>
      </x:c>
      <x:c r="K105" s="30">
        <x:f t="shared" si="34"/>
        <x:v>58</x:v>
      </x:c>
      <x:c r="L105" s="30">
        <x:f t="shared" si="35"/>
        <x:v>19</x:v>
      </x:c>
      <x:c r="M105" s="30">
        <x:f t="shared" si="36"/>
        <x:v>57</x:v>
      </x:c>
      <x:c r="N105" s="30">
        <x:f t="shared" si="39"/>
        <x:v>19</x:v>
      </x:c>
      <x:c r="O105" s="30">
        <x:f t="shared" si="37"/>
        <x:v>15.983333333333333</x:v>
      </x:c>
      <x:c r="P105" s="30" t="str" cm="1">
        <x:f t="array" ref="P105">INDEX($C$12:$N$12,G105)</x:f>
        <x:v>1.5″</x:v>
      </x:c>
      <x:c r="Q105" s="30" t="str" cm="1">
        <x:f t="array" ref="Q105">INDEX($C$11:$N$11,G105)</x:f>
        <x:v>63°F</x:v>
      </x:c>
      <x:c r="R105" s="30" cm="1">
        <x:f t="array" ref="R105">INDEX($C$13:$N$13,G105)</x:f>
        <x:v>31</x:v>
      </x:c>
      <x:c r="S105" s="30">
        <x:f t="shared" si="40"/>
        <x:v>4.8387096774193547E-2</x:v>
      </x:c>
      <x:c r="T105" s="30">
        <x:f t="shared" si="41"/>
        <x:v>63</x:v>
      </x:c>
      <x:c r="U105" s="32">
        <x:f t="shared" si="51"/>
        <x:v>1</x:v>
      </x:c>
      <x:c r="V105" s="31">
        <x:f t="shared" si="42"/>
        <x:v>0.1</x:v>
      </x:c>
      <x:c r="W105" s="31">
        <x:f t="shared" si="43"/>
        <x:v>65</x:v>
      </x:c>
      <x:c r="X105" s="32">
        <x:f t="shared" si="44"/>
        <x:v>0.25</x:v>
      </x:c>
      <x:c r="Y105" s="30">
        <x:f t="shared" si="45"/>
        <x:v>1</x:v>
      </x:c>
      <x:c r="Z105" s="33">
        <x:f t="shared" si="46"/>
        <x:v>0.99839999999999995</x:v>
      </x:c>
      <x:c r="AA105" s="31">
        <x:f t="shared" si="47"/>
        <x:v>43.410630999999988</x:v>
      </x:c>
      <x:c r="AB105" s="32">
        <x:f t="shared" si="48"/>
        <x:v>1.8087762916666661</x:v>
      </x:c>
      <x:c r="AC105" s="31">
        <x:f t="shared" si="49"/>
        <x:v>0.25</x:v>
      </x:c>
      <x:c r="AD105" s="30">
        <x:f t="shared" si="50"/>
        <x:v>0.39894400000000002</x:v>
      </x:c>
      <x:c r="AE105" s="31">
        <x:f t="shared" si="38"/>
        <x:v>43.809574999999988</x:v>
      </x:c>
    </x:row>
    <x:row r="106" spans="2:31" x14ac:dyDescent="0.35">
      <x:c r="B106" s="27">
        <x:f t="shared" si="52"/>
        <x:v>44645</x:v>
      </x:c>
      <x:c r="C106" s="22" t="str">
        <x:f>IF($C$4="London",Assumptions!C115,Assumptions!E115)</x:f>
        <x:v>0552</x:v>
      </x:c>
      <x:c r="D106" s="22" t="str">
        <x:f>IF($C$4="London",Assumptions!D115,Assumptions!F115)</x:f>
        <x:v>1822</x:v>
      </x:c>
      <x:c r="F106" s="29">
        <x:v>44705</x:v>
      </x:c>
      <x:c r="G106" s="30">
        <x:f t="shared" si="32"/>
        <x:v>5</x:v>
      </x:c>
      <x:c r="H106" s="31" t="str">
        <x:v>0357</x:v>
      </x:c>
      <x:c r="I106" s="31" t="str">
        <x:v>1959</x:v>
      </x:c>
      <x:c r="J106" s="30">
        <x:f t="shared" si="33"/>
        <x:v>3</x:v>
      </x:c>
      <x:c r="K106" s="30">
        <x:f t="shared" si="34"/>
        <x:v>57</x:v>
      </x:c>
      <x:c r="L106" s="30">
        <x:f t="shared" si="35"/>
        <x:v>19</x:v>
      </x:c>
      <x:c r="M106" s="30">
        <x:f t="shared" si="36"/>
        <x:v>59</x:v>
      </x:c>
      <x:c r="N106" s="30">
        <x:f t="shared" si="39"/>
        <x:v>19</x:v>
      </x:c>
      <x:c r="O106" s="30">
        <x:f t="shared" si="37"/>
        <x:v>16.033333333333335</x:v>
      </x:c>
      <x:c r="P106" s="30" t="str" cm="1">
        <x:f t="array" ref="P106">INDEX($C$12:$N$12,G106)</x:f>
        <x:v>1.5″</x:v>
      </x:c>
      <x:c r="Q106" s="30" t="str" cm="1">
        <x:f t="array" ref="Q106">INDEX($C$11:$N$11,G106)</x:f>
        <x:v>63°F</x:v>
      </x:c>
      <x:c r="R106" s="30" cm="1">
        <x:f t="array" ref="R106">INDEX($C$13:$N$13,G106)</x:f>
        <x:v>31</x:v>
      </x:c>
      <x:c r="S106" s="30">
        <x:f t="shared" si="40"/>
        <x:v>4.8387096774193547E-2</x:v>
      </x:c>
      <x:c r="T106" s="30">
        <x:f t="shared" si="41"/>
        <x:v>63</x:v>
      </x:c>
      <x:c r="U106" s="32">
        <x:f t="shared" si="51"/>
        <x:v>1</x:v>
      </x:c>
      <x:c r="V106" s="31">
        <x:f t="shared" si="42"/>
        <x:v>0.1</x:v>
      </x:c>
      <x:c r="W106" s="31">
        <x:f t="shared" si="43"/>
        <x:v>65</x:v>
      </x:c>
      <x:c r="X106" s="32">
        <x:f t="shared" si="44"/>
        <x:v>0.25</x:v>
      </x:c>
      <x:c r="Y106" s="30">
        <x:f t="shared" si="45"/>
        <x:v>1</x:v>
      </x:c>
      <x:c r="Z106" s="33">
        <x:f t="shared" si="46"/>
        <x:v>0.99839999999999995</x:v>
      </x:c>
      <x:c r="AA106" s="31">
        <x:f t="shared" si="47"/>
        <x:v>43.809574999999988</x:v>
      </x:c>
      <x:c r="AB106" s="32">
        <x:f t="shared" si="48"/>
        <x:v>1.8253989583333328</x:v>
      </x:c>
      <x:c r="AC106" s="31">
        <x:f t="shared" si="49"/>
        <x:v>0.25</x:v>
      </x:c>
      <x:c r="AD106" s="30">
        <x:f t="shared" si="50"/>
        <x:v>0.40019200000000005</x:v>
      </x:c>
      <x:c r="AE106" s="31">
        <x:f t="shared" si="38"/>
        <x:v>44.209766999999985</x:v>
      </x:c>
    </x:row>
    <x:row r="107" spans="2:31" x14ac:dyDescent="0.35">
      <x:c r="B107" s="27">
        <x:f t="shared" si="52"/>
        <x:v>44646</x:v>
      </x:c>
      <x:c r="C107" s="22" t="str">
        <x:f>IF($C$4="London",Assumptions!C116,Assumptions!E116)</x:f>
        <x:v>0550</x:v>
      </x:c>
      <x:c r="D107" s="22" t="str">
        <x:f>IF($C$4="London",Assumptions!D116,Assumptions!F116)</x:f>
        <x:v>1824</x:v>
      </x:c>
      <x:c r="F107" s="29">
        <x:v>44706</x:v>
      </x:c>
      <x:c r="G107" s="30">
        <x:f t="shared" si="32"/>
        <x:v>5</x:v>
      </x:c>
      <x:c r="H107" s="31" t="str">
        <x:v>0356</x:v>
      </x:c>
      <x:c r="I107" s="31" t="str">
        <x:v>2000</x:v>
      </x:c>
      <x:c r="J107" s="30">
        <x:f t="shared" si="33"/>
        <x:v>3</x:v>
      </x:c>
      <x:c r="K107" s="30">
        <x:f t="shared" si="34"/>
        <x:v>56</x:v>
      </x:c>
      <x:c r="L107" s="30">
        <x:f t="shared" si="35"/>
        <x:v>20</x:v>
      </x:c>
      <x:c r="M107" s="30">
        <x:f t="shared" si="36"/>
        <x:v>0</x:v>
      </x:c>
      <x:c r="N107" s="30">
        <x:f t="shared" si="39"/>
        <x:v>20</x:v>
      </x:c>
      <x:c r="O107" s="30">
        <x:f t="shared" si="37"/>
        <x:v>16.066666666666666</x:v>
      </x:c>
      <x:c r="P107" s="30" t="str" cm="1">
        <x:f t="array" ref="P107">INDEX($C$12:$N$12,G107)</x:f>
        <x:v>1.5″</x:v>
      </x:c>
      <x:c r="Q107" s="30" t="str" cm="1">
        <x:f t="array" ref="Q107">INDEX($C$11:$N$11,G107)</x:f>
        <x:v>63°F</x:v>
      </x:c>
      <x:c r="R107" s="30" cm="1">
        <x:f t="array" ref="R107">INDEX($C$13:$N$13,G107)</x:f>
        <x:v>31</x:v>
      </x:c>
      <x:c r="S107" s="30">
        <x:f t="shared" si="40"/>
        <x:v>4.8387096774193547E-2</x:v>
      </x:c>
      <x:c r="T107" s="30">
        <x:f t="shared" si="41"/>
        <x:v>63</x:v>
      </x:c>
      <x:c r="U107" s="32">
        <x:f t="shared" si="51"/>
        <x:v>1</x:v>
      </x:c>
      <x:c r="V107" s="31">
        <x:f t="shared" si="42"/>
        <x:v>0.1</x:v>
      </x:c>
      <x:c r="W107" s="31">
        <x:f t="shared" si="43"/>
        <x:v>65</x:v>
      </x:c>
      <x:c r="X107" s="32">
        <x:f t="shared" si="44"/>
        <x:v>0.25</x:v>
      </x:c>
      <x:c r="Y107" s="30">
        <x:f t="shared" si="45"/>
        <x:v>1</x:v>
      </x:c>
      <x:c r="Z107" s="33">
        <x:f t="shared" si="46"/>
        <x:v>0.99839999999999995</x:v>
      </x:c>
      <x:c r="AA107" s="31">
        <x:f t="shared" si="47"/>
        <x:v>44.209766999999985</x:v>
      </x:c>
      <x:c r="AB107" s="32">
        <x:f t="shared" si="48"/>
        <x:v>1.8420736249999994</x:v>
      </x:c>
      <x:c r="AC107" s="31">
        <x:f t="shared" si="49"/>
        <x:v>0.25</x:v>
      </x:c>
      <x:c r="AD107" s="30">
        <x:f t="shared" si="50"/>
        <x:v>0.40102399999999999</x:v>
      </x:c>
      <x:c r="AE107" s="31">
        <x:f t="shared" si="38"/>
        <x:v>44.610790999999985</x:v>
      </x:c>
    </x:row>
    <x:row r="108" spans="2:31" x14ac:dyDescent="0.35">
      <x:c r="B108" s="27">
        <x:f t="shared" si="52"/>
        <x:v>44647</x:v>
      </x:c>
      <x:c r="C108" s="22" t="str">
        <x:f>IF($C$4="London",Assumptions!C117,Assumptions!E117)</x:f>
        <x:v>0548</x:v>
      </x:c>
      <x:c r="D108" s="22" t="str">
        <x:f>IF($C$4="London",Assumptions!D117,Assumptions!F117)</x:f>
        <x:v>1825</x:v>
      </x:c>
      <x:c r="F108" s="29">
        <x:v>44707</x:v>
      </x:c>
      <x:c r="G108" s="30">
        <x:f t="shared" si="32"/>
        <x:v>5</x:v>
      </x:c>
      <x:c r="H108" s="31" t="str">
        <x:v>0355</x:v>
      </x:c>
      <x:c r="I108" s="31" t="str">
        <x:v>2001</x:v>
      </x:c>
      <x:c r="J108" s="30">
        <x:f t="shared" si="33"/>
        <x:v>3</x:v>
      </x:c>
      <x:c r="K108" s="30">
        <x:f t="shared" si="34"/>
        <x:v>55</x:v>
      </x:c>
      <x:c r="L108" s="30">
        <x:f t="shared" si="35"/>
        <x:v>20</x:v>
      </x:c>
      <x:c r="M108" s="30">
        <x:f t="shared" si="36"/>
        <x:v>1</x:v>
      </x:c>
      <x:c r="N108" s="30">
        <x:f t="shared" si="39"/>
        <x:v>20</x:v>
      </x:c>
      <x:c r="O108" s="30">
        <x:f t="shared" si="37"/>
        <x:v>16.100000000000001</x:v>
      </x:c>
      <x:c r="P108" s="30" t="str" cm="1">
        <x:f t="array" ref="P108">INDEX($C$12:$N$12,G108)</x:f>
        <x:v>1.5″</x:v>
      </x:c>
      <x:c r="Q108" s="30" t="str" cm="1">
        <x:f t="array" ref="Q108">INDEX($C$11:$N$11,G108)</x:f>
        <x:v>63°F</x:v>
      </x:c>
      <x:c r="R108" s="30" cm="1">
        <x:f t="array" ref="R108">INDEX($C$13:$N$13,G108)</x:f>
        <x:v>31</x:v>
      </x:c>
      <x:c r="S108" s="30">
        <x:f t="shared" si="40"/>
        <x:v>4.8387096774193547E-2</x:v>
      </x:c>
      <x:c r="T108" s="30">
        <x:f t="shared" si="41"/>
        <x:v>63</x:v>
      </x:c>
      <x:c r="U108" s="32">
        <x:f t="shared" si="51"/>
        <x:v>1</x:v>
      </x:c>
      <x:c r="V108" s="31">
        <x:f t="shared" si="42"/>
        <x:v>0.1</x:v>
      </x:c>
      <x:c r="W108" s="31">
        <x:f t="shared" si="43"/>
        <x:v>65</x:v>
      </x:c>
      <x:c r="X108" s="32">
        <x:f t="shared" si="44"/>
        <x:v>0.25</x:v>
      </x:c>
      <x:c r="Y108" s="30">
        <x:f t="shared" si="45"/>
        <x:v>1</x:v>
      </x:c>
      <x:c r="Z108" s="33">
        <x:f t="shared" si="46"/>
        <x:v>0.99839999999999995</x:v>
      </x:c>
      <x:c r="AA108" s="31">
        <x:f t="shared" si="47"/>
        <x:v>44.610790999999985</x:v>
      </x:c>
      <x:c r="AB108" s="32">
        <x:f t="shared" si="48"/>
        <x:v>1.8587829583333326</x:v>
      </x:c>
      <x:c r="AC108" s="31">
        <x:f t="shared" si="49"/>
        <x:v>0.25</x:v>
      </x:c>
      <x:c r="AD108" s="30">
        <x:f t="shared" si="50"/>
        <x:v>0.40185600000000005</x:v>
      </x:c>
      <x:c r="AE108" s="31">
        <x:f t="shared" si="38"/>
        <x:v>45.012646999999987</x:v>
      </x:c>
    </x:row>
    <x:row r="109" spans="2:31" x14ac:dyDescent="0.35">
      <x:c r="B109" s="27">
        <x:f t="shared" si="52"/>
        <x:v>44648</x:v>
      </x:c>
      <x:c r="C109" s="22" t="str">
        <x:f>IF($C$4="London",Assumptions!C118,Assumptions!E118)</x:f>
        <x:v>0545</x:v>
      </x:c>
      <x:c r="D109" s="22" t="str">
        <x:f>IF($C$4="London",Assumptions!D118,Assumptions!F118)</x:f>
        <x:v>1827</x:v>
      </x:c>
      <x:c r="F109" s="29">
        <x:v>44708</x:v>
      </x:c>
      <x:c r="G109" s="30">
        <x:f t="shared" si="32"/>
        <x:v>5</x:v>
      </x:c>
      <x:c r="H109" s="31" t="str">
        <x:v>0354</x:v>
      </x:c>
      <x:c r="I109" s="31" t="str">
        <x:v>2002</x:v>
      </x:c>
      <x:c r="J109" s="30">
        <x:f t="shared" si="33"/>
        <x:v>3</x:v>
      </x:c>
      <x:c r="K109" s="30">
        <x:f t="shared" si="34"/>
        <x:v>54</x:v>
      </x:c>
      <x:c r="L109" s="30">
        <x:f t="shared" si="35"/>
        <x:v>20</x:v>
      </x:c>
      <x:c r="M109" s="30">
        <x:f t="shared" si="36"/>
        <x:v>2</x:v>
      </x:c>
      <x:c r="N109" s="30">
        <x:f t="shared" si="39"/>
        <x:v>20</x:v>
      </x:c>
      <x:c r="O109" s="30">
        <x:f t="shared" si="37"/>
        <x:v>16.133333333333333</x:v>
      </x:c>
      <x:c r="P109" s="30" t="str" cm="1">
        <x:f t="array" ref="P109">INDEX($C$12:$N$12,G109)</x:f>
        <x:v>1.5″</x:v>
      </x:c>
      <x:c r="Q109" s="30" t="str" cm="1">
        <x:f t="array" ref="Q109">INDEX($C$11:$N$11,G109)</x:f>
        <x:v>63°F</x:v>
      </x:c>
      <x:c r="R109" s="30" cm="1">
        <x:f t="array" ref="R109">INDEX($C$13:$N$13,G109)</x:f>
        <x:v>31</x:v>
      </x:c>
      <x:c r="S109" s="30">
        <x:f t="shared" si="40"/>
        <x:v>4.8387096774193547E-2</x:v>
      </x:c>
      <x:c r="T109" s="30">
        <x:f t="shared" si="41"/>
        <x:v>63</x:v>
      </x:c>
      <x:c r="U109" s="32">
        <x:f t="shared" si="51"/>
        <x:v>1</x:v>
      </x:c>
      <x:c r="V109" s="31">
        <x:f t="shared" si="42"/>
        <x:v>0.1</x:v>
      </x:c>
      <x:c r="W109" s="31">
        <x:f t="shared" si="43"/>
        <x:v>65</x:v>
      </x:c>
      <x:c r="X109" s="32">
        <x:f t="shared" si="44"/>
        <x:v>0.25</x:v>
      </x:c>
      <x:c r="Y109" s="30">
        <x:f t="shared" si="45"/>
        <x:v>1</x:v>
      </x:c>
      <x:c r="Z109" s="33">
        <x:f t="shared" si="46"/>
        <x:v>0.99839999999999995</x:v>
      </x:c>
      <x:c r="AA109" s="31">
        <x:f t="shared" si="47"/>
        <x:v>45.012646999999987</x:v>
      </x:c>
      <x:c r="AB109" s="32">
        <x:f t="shared" si="48"/>
        <x:v>1.8755269583333327</x:v>
      </x:c>
      <x:c r="AC109" s="31">
        <x:f t="shared" si="49"/>
        <x:v>0.25</x:v>
      </x:c>
      <x:c r="AD109" s="30">
        <x:f t="shared" si="50"/>
        <x:v>0.40268799999999999</x:v>
      </x:c>
      <x:c r="AE109" s="31">
        <x:f t="shared" si="38"/>
        <x:v>45.415334999999985</x:v>
      </x:c>
    </x:row>
    <x:row r="110" spans="2:31" x14ac:dyDescent="0.35">
      <x:c r="B110" s="27">
        <x:f t="shared" si="52"/>
        <x:v>44649</x:v>
      </x:c>
      <x:c r="C110" s="22" t="str">
        <x:f>IF($C$4="London",Assumptions!C119,Assumptions!E119)</x:f>
        <x:v>0543</x:v>
      </x:c>
      <x:c r="D110" s="22" t="str">
        <x:f>IF($C$4="London",Assumptions!D119,Assumptions!F119)</x:f>
        <x:v>1829</x:v>
      </x:c>
      <x:c r="F110" s="29">
        <x:v>44709</x:v>
      </x:c>
      <x:c r="G110" s="30">
        <x:f t="shared" si="32"/>
        <x:v>5</x:v>
      </x:c>
      <x:c r="H110" s="31" t="str">
        <x:v>0353</x:v>
      </x:c>
      <x:c r="I110" s="31" t="str">
        <x:v>2004</x:v>
      </x:c>
      <x:c r="J110" s="30">
        <x:f t="shared" si="33"/>
        <x:v>3</x:v>
      </x:c>
      <x:c r="K110" s="30">
        <x:f t="shared" si="34"/>
        <x:v>53</x:v>
      </x:c>
      <x:c r="L110" s="30">
        <x:f t="shared" si="35"/>
        <x:v>20</x:v>
      </x:c>
      <x:c r="M110" s="30">
        <x:f t="shared" si="36"/>
        <x:v>4</x:v>
      </x:c>
      <x:c r="N110" s="30">
        <x:f t="shared" si="39"/>
        <x:v>20</x:v>
      </x:c>
      <x:c r="O110" s="30">
        <x:f t="shared" si="37"/>
        <x:v>16.183333333333334</x:v>
      </x:c>
      <x:c r="P110" s="30" t="str" cm="1">
        <x:f t="array" ref="P110">INDEX($C$12:$N$12,G110)</x:f>
        <x:v>1.5″</x:v>
      </x:c>
      <x:c r="Q110" s="30" t="str" cm="1">
        <x:f t="array" ref="Q110">INDEX($C$11:$N$11,G110)</x:f>
        <x:v>63°F</x:v>
      </x:c>
      <x:c r="R110" s="30" cm="1">
        <x:f t="array" ref="R110">INDEX($C$13:$N$13,G110)</x:f>
        <x:v>31</x:v>
      </x:c>
      <x:c r="S110" s="30">
        <x:f t="shared" si="40"/>
        <x:v>4.8387096774193547E-2</x:v>
      </x:c>
      <x:c r="T110" s="30">
        <x:f t="shared" si="41"/>
        <x:v>63</x:v>
      </x:c>
      <x:c r="U110" s="32">
        <x:f t="shared" si="51"/>
        <x:v>1</x:v>
      </x:c>
      <x:c r="V110" s="31">
        <x:f t="shared" si="42"/>
        <x:v>0.1</x:v>
      </x:c>
      <x:c r="W110" s="31">
        <x:f t="shared" si="43"/>
        <x:v>65</x:v>
      </x:c>
      <x:c r="X110" s="32">
        <x:f t="shared" si="44"/>
        <x:v>0.25</x:v>
      </x:c>
      <x:c r="Y110" s="30">
        <x:f t="shared" si="45"/>
        <x:v>1</x:v>
      </x:c>
      <x:c r="Z110" s="33">
        <x:f t="shared" si="46"/>
        <x:v>0.99839999999999995</x:v>
      </x:c>
      <x:c r="AA110" s="31">
        <x:f t="shared" si="47"/>
        <x:v>45.415334999999985</x:v>
      </x:c>
      <x:c r="AB110" s="32">
        <x:f t="shared" si="48"/>
        <x:v>1.8923056249999994</x:v>
      </x:c>
      <x:c r="AC110" s="31">
        <x:f t="shared" si="49"/>
        <x:v>0.25</x:v>
      </x:c>
      <x:c r="AD110" s="30">
        <x:f t="shared" si="50"/>
        <x:v>0.40393600000000002</x:v>
      </x:c>
      <x:c r="AE110" s="31">
        <x:f t="shared" si="38"/>
        <x:v>45.819270999999986</x:v>
      </x:c>
    </x:row>
    <x:row r="111" spans="2:31" x14ac:dyDescent="0.35">
      <x:c r="B111" s="27">
        <x:f t="shared" si="52"/>
        <x:v>44650</x:v>
      </x:c>
      <x:c r="C111" s="22" t="str">
        <x:f>IF($C$4="London",Assumptions!C120,Assumptions!E120)</x:f>
        <x:v>0541</x:v>
      </x:c>
      <x:c r="D111" s="22" t="str">
        <x:f>IF($C$4="London",Assumptions!D120,Assumptions!F120)</x:f>
        <x:v>1830</x:v>
      </x:c>
      <x:c r="F111" s="29">
        <x:v>44710</x:v>
      </x:c>
      <x:c r="G111" s="30">
        <x:f t="shared" si="32"/>
        <x:v>5</x:v>
      </x:c>
      <x:c r="H111" s="31" t="str">
        <x:v>0352</x:v>
      </x:c>
      <x:c r="I111" s="31" t="str">
        <x:v>2005</x:v>
      </x:c>
      <x:c r="J111" s="30">
        <x:f t="shared" si="33"/>
        <x:v>3</x:v>
      </x:c>
      <x:c r="K111" s="30">
        <x:f t="shared" si="34"/>
        <x:v>52</x:v>
      </x:c>
      <x:c r="L111" s="30">
        <x:f t="shared" si="35"/>
        <x:v>20</x:v>
      </x:c>
      <x:c r="M111" s="30">
        <x:f t="shared" si="36"/>
        <x:v>5</x:v>
      </x:c>
      <x:c r="N111" s="30">
        <x:f t="shared" si="39"/>
        <x:v>20</x:v>
      </x:c>
      <x:c r="O111" s="30">
        <x:f t="shared" si="37"/>
        <x:v>16.216666666666665</x:v>
      </x:c>
      <x:c r="P111" s="30" t="str" cm="1">
        <x:f t="array" ref="P111">INDEX($C$12:$N$12,G111)</x:f>
        <x:v>1.5″</x:v>
      </x:c>
      <x:c r="Q111" s="30" t="str" cm="1">
        <x:f t="array" ref="Q111">INDEX($C$11:$N$11,G111)</x:f>
        <x:v>63°F</x:v>
      </x:c>
      <x:c r="R111" s="30" cm="1">
        <x:f t="array" ref="R111">INDEX($C$13:$N$13,G111)</x:f>
        <x:v>31</x:v>
      </x:c>
      <x:c r="S111" s="30">
        <x:f t="shared" si="40"/>
        <x:v>4.8387096774193547E-2</x:v>
      </x:c>
      <x:c r="T111" s="30">
        <x:f t="shared" si="41"/>
        <x:v>63</x:v>
      </x:c>
      <x:c r="U111" s="32">
        <x:f t="shared" si="51"/>
        <x:v>1</x:v>
      </x:c>
      <x:c r="V111" s="31">
        <x:f t="shared" si="42"/>
        <x:v>0.1</x:v>
      </x:c>
      <x:c r="W111" s="31">
        <x:f t="shared" si="43"/>
        <x:v>65</x:v>
      </x:c>
      <x:c r="X111" s="32">
        <x:f t="shared" si="44"/>
        <x:v>0.25</x:v>
      </x:c>
      <x:c r="Y111" s="30">
        <x:f t="shared" si="45"/>
        <x:v>1</x:v>
      </x:c>
      <x:c r="Z111" s="33">
        <x:f t="shared" si="46"/>
        <x:v>0.99839999999999995</x:v>
      </x:c>
      <x:c r="AA111" s="31">
        <x:f t="shared" si="47"/>
        <x:v>45.819270999999986</x:v>
      </x:c>
      <x:c r="AB111" s="32">
        <x:f t="shared" si="48"/>
        <x:v>1.9091362916666661</x:v>
      </x:c>
      <x:c r="AC111" s="31">
        <x:f t="shared" si="49"/>
        <x:v>0.25</x:v>
      </x:c>
      <x:c r="AD111" s="30">
        <x:f t="shared" si="50"/>
        <x:v>0.40476799999999996</x:v>
      </x:c>
      <x:c r="AE111" s="31">
        <x:f t="shared" si="38"/>
        <x:v>46.224038999999983</x:v>
      </x:c>
    </x:row>
    <x:row r="112" spans="2:31" x14ac:dyDescent="0.35">
      <x:c r="B112" s="27">
        <x:f t="shared" si="52"/>
        <x:v>44651</x:v>
      </x:c>
      <x:c r="C112" s="22" t="str">
        <x:f>IF($C$4="London",Assumptions!C121,Assumptions!E121)</x:f>
        <x:v>0538</x:v>
      </x:c>
      <x:c r="D112" s="22" t="str">
        <x:f>IF($C$4="London",Assumptions!D121,Assumptions!F121)</x:f>
        <x:v>1832</x:v>
      </x:c>
      <x:c r="F112" s="29">
        <x:v>44711</x:v>
      </x:c>
      <x:c r="G112" s="30">
        <x:f t="shared" si="32"/>
        <x:v>5</x:v>
      </x:c>
      <x:c r="H112" s="31" t="str">
        <x:v>0351</x:v>
      </x:c>
      <x:c r="I112" s="31" t="str">
        <x:v>2006</x:v>
      </x:c>
      <x:c r="J112" s="30">
        <x:f t="shared" si="33"/>
        <x:v>3</x:v>
      </x:c>
      <x:c r="K112" s="30">
        <x:f t="shared" si="34"/>
        <x:v>51</x:v>
      </x:c>
      <x:c r="L112" s="30">
        <x:f t="shared" si="35"/>
        <x:v>20</x:v>
      </x:c>
      <x:c r="M112" s="30">
        <x:f t="shared" si="36"/>
        <x:v>6</x:v>
      </x:c>
      <x:c r="N112" s="30">
        <x:f t="shared" si="39"/>
        <x:v>20</x:v>
      </x:c>
      <x:c r="O112" s="30">
        <x:f t="shared" si="37"/>
        <x:v>16.25</x:v>
      </x:c>
      <x:c r="P112" s="30" t="str" cm="1">
        <x:f t="array" ref="P112">INDEX($C$12:$N$12,G112)</x:f>
        <x:v>1.5″</x:v>
      </x:c>
      <x:c r="Q112" s="30" t="str" cm="1">
        <x:f t="array" ref="Q112">INDEX($C$11:$N$11,G112)</x:f>
        <x:v>63°F</x:v>
      </x:c>
      <x:c r="R112" s="30" cm="1">
        <x:f t="array" ref="R112">INDEX($C$13:$N$13,G112)</x:f>
        <x:v>31</x:v>
      </x:c>
      <x:c r="S112" s="30">
        <x:f t="shared" si="40"/>
        <x:v>4.8387096774193547E-2</x:v>
      </x:c>
      <x:c r="T112" s="30">
        <x:f t="shared" si="41"/>
        <x:v>63</x:v>
      </x:c>
      <x:c r="U112" s="32">
        <x:f t="shared" si="51"/>
        <x:v>1</x:v>
      </x:c>
      <x:c r="V112" s="31">
        <x:f t="shared" si="42"/>
        <x:v>0.1</x:v>
      </x:c>
      <x:c r="W112" s="31">
        <x:f t="shared" si="43"/>
        <x:v>65</x:v>
      </x:c>
      <x:c r="X112" s="32">
        <x:f t="shared" si="44"/>
        <x:v>0.25</x:v>
      </x:c>
      <x:c r="Y112" s="30">
        <x:f t="shared" si="45"/>
        <x:v>1</x:v>
      </x:c>
      <x:c r="Z112" s="33">
        <x:f t="shared" si="46"/>
        <x:v>0.99839999999999995</x:v>
      </x:c>
      <x:c r="AA112" s="31">
        <x:f t="shared" si="47"/>
        <x:v>46.224038999999983</x:v>
      </x:c>
      <x:c r="AB112" s="32">
        <x:f t="shared" si="48"/>
        <x:v>1.9260016249999994</x:v>
      </x:c>
      <x:c r="AC112" s="31">
        <x:f t="shared" si="49"/>
        <x:v>0.25</x:v>
      </x:c>
      <x:c r="AD112" s="30">
        <x:f t="shared" si="50"/>
        <x:v>0.40559999999999996</x:v>
      </x:c>
      <x:c r="AE112" s="31">
        <x:f t="shared" si="38"/>
        <x:v>46.629638999999983</x:v>
      </x:c>
    </x:row>
    <x:row r="113" spans="2:31" x14ac:dyDescent="0.35">
      <x:c r="B113" s="27">
        <x:f t="shared" si="52"/>
        <x:v>44652</x:v>
      </x:c>
      <x:c r="C113" s="22" t="str">
        <x:f>IF($C$4="London",Assumptions!C122,Assumptions!E122)</x:f>
        <x:v>0536</x:v>
      </x:c>
      <x:c r="D113" s="22" t="str">
        <x:f>IF($C$4="London",Assumptions!D122,Assumptions!F122)</x:f>
        <x:v>1834</x:v>
      </x:c>
      <x:c r="F113" s="29">
        <x:v>44712</x:v>
      </x:c>
      <x:c r="G113" s="30">
        <x:f t="shared" si="32"/>
        <x:v>5</x:v>
      </x:c>
      <x:c r="H113" s="31" t="str">
        <x:v>0350</x:v>
      </x:c>
      <x:c r="I113" s="31" t="str">
        <x:v>2007</x:v>
      </x:c>
      <x:c r="J113" s="30">
        <x:f t="shared" si="33"/>
        <x:v>3</x:v>
      </x:c>
      <x:c r="K113" s="30">
        <x:f t="shared" si="34"/>
        <x:v>50</x:v>
      </x:c>
      <x:c r="L113" s="30">
        <x:f t="shared" si="35"/>
        <x:v>20</x:v>
      </x:c>
      <x:c r="M113" s="30">
        <x:f t="shared" si="36"/>
        <x:v>7</x:v>
      </x:c>
      <x:c r="N113" s="30">
        <x:f t="shared" si="39"/>
        <x:v>20</x:v>
      </x:c>
      <x:c r="O113" s="30">
        <x:f t="shared" si="37"/>
        <x:v>16.283333333333335</x:v>
      </x:c>
      <x:c r="P113" s="30" t="str" cm="1">
        <x:f t="array" ref="P113">INDEX($C$12:$N$12,G113)</x:f>
        <x:v>1.5″</x:v>
      </x:c>
      <x:c r="Q113" s="30" t="str" cm="1">
        <x:f t="array" ref="Q113">INDEX($C$11:$N$11,G113)</x:f>
        <x:v>63°F</x:v>
      </x:c>
      <x:c r="R113" s="30" cm="1">
        <x:f t="array" ref="R113">INDEX($C$13:$N$13,G113)</x:f>
        <x:v>31</x:v>
      </x:c>
      <x:c r="S113" s="30">
        <x:f t="shared" si="40"/>
        <x:v>4.8387096774193547E-2</x:v>
      </x:c>
      <x:c r="T113" s="30">
        <x:f t="shared" si="41"/>
        <x:v>63</x:v>
      </x:c>
      <x:c r="U113" s="32">
        <x:f t="shared" si="51"/>
        <x:v>1</x:v>
      </x:c>
      <x:c r="V113" s="31">
        <x:f t="shared" si="42"/>
        <x:v>0.1</x:v>
      </x:c>
      <x:c r="W113" s="31">
        <x:f t="shared" si="43"/>
        <x:v>65</x:v>
      </x:c>
      <x:c r="X113" s="32">
        <x:f t="shared" si="44"/>
        <x:v>0.25</x:v>
      </x:c>
      <x:c r="Y113" s="30">
        <x:f t="shared" si="45"/>
        <x:v>1</x:v>
      </x:c>
      <x:c r="Z113" s="33">
        <x:f t="shared" si="46"/>
        <x:v>0.99839999999999995</x:v>
      </x:c>
      <x:c r="AA113" s="31">
        <x:f t="shared" si="47"/>
        <x:v>46.629638999999983</x:v>
      </x:c>
      <x:c r="AB113" s="32">
        <x:f t="shared" si="48"/>
        <x:v>1.9429016249999993</x:v>
      </x:c>
      <x:c r="AC113" s="31">
        <x:f t="shared" si="49"/>
        <x:v>0.25</x:v>
      </x:c>
      <x:c r="AD113" s="30">
        <x:f t="shared" si="50"/>
        <x:v>0.40643200000000007</x:v>
      </x:c>
      <x:c r="AE113" s="31">
        <x:f t="shared" si="38"/>
        <x:v>47.036070999999986</x:v>
      </x:c>
    </x:row>
    <x:row r="114" spans="2:31" x14ac:dyDescent="0.35">
      <x:c r="B114" s="27">
        <x:f t="shared" si="52"/>
        <x:v>44653</x:v>
      </x:c>
      <x:c r="C114" s="22" t="str">
        <x:f>IF($C$4="London",Assumptions!C123,Assumptions!E123)</x:f>
        <x:v>0534</x:v>
      </x:c>
      <x:c r="D114" s="22" t="str">
        <x:f>IF($C$4="London",Assumptions!D123,Assumptions!F123)</x:f>
        <x:v>1835</x:v>
      </x:c>
      <x:c r="F114" s="29">
        <x:v>44713</x:v>
      </x:c>
      <x:c r="G114" s="30">
        <x:f t="shared" si="32"/>
        <x:v>6</x:v>
      </x:c>
      <x:c r="H114" s="31" t="str">
        <x:v>0349</x:v>
      </x:c>
      <x:c r="I114" s="31" t="str">
        <x:v>2008</x:v>
      </x:c>
      <x:c r="J114" s="30">
        <x:f t="shared" si="33"/>
        <x:v>3</x:v>
      </x:c>
      <x:c r="K114" s="30">
        <x:f t="shared" si="34"/>
        <x:v>49</x:v>
      </x:c>
      <x:c r="L114" s="30">
        <x:f t="shared" si="35"/>
        <x:v>20</x:v>
      </x:c>
      <x:c r="M114" s="30">
        <x:f t="shared" si="36"/>
        <x:v>8</x:v>
      </x:c>
      <x:c r="N114" s="30">
        <x:f t="shared" si="39"/>
        <x:v>20</x:v>
      </x:c>
      <x:c r="O114" s="30">
        <x:f t="shared" si="37"/>
        <x:v>16.316666666666666</x:v>
      </x:c>
      <x:c r="P114" s="30" t="str" cm="1">
        <x:f t="array" ref="P114">INDEX($C$12:$N$12,G114)</x:f>
        <x:v>1.6″</x:v>
      </x:c>
      <x:c r="Q114" s="30" t="str" cm="1">
        <x:f t="array" ref="Q114">INDEX($C$11:$N$11,G114)</x:f>
        <x:v>69°F</x:v>
      </x:c>
      <x:c r="R114" s="30" cm="1">
        <x:f t="array" ref="R114">INDEX($C$13:$N$13,G114)</x:f>
        <x:v>30</x:v>
      </x:c>
      <x:c r="S114" s="30">
        <x:f t="shared" si="40"/>
        <x:v>5.3333333333333337E-2</x:v>
      </x:c>
      <x:c r="T114" s="30">
        <x:f t="shared" si="41"/>
        <x:v>69</x:v>
      </x:c>
      <x:c r="U114" s="32">
        <x:f t="shared" si="51"/>
        <x:v>1</x:v>
      </x:c>
      <x:c r="V114" s="31">
        <x:f t="shared" si="42"/>
        <x:v>0.1</x:v>
      </x:c>
      <x:c r="W114" s="31">
        <x:f t="shared" si="43"/>
        <x:v>65</x:v>
      </x:c>
      <x:c r="X114" s="32">
        <x:f t="shared" si="44"/>
        <x:v>0.25</x:v>
      </x:c>
      <x:c r="Y114" s="30">
        <x:f t="shared" si="45"/>
        <x:v>1</x:v>
      </x:c>
      <x:c r="Z114" s="33">
        <x:f t="shared" si="46"/>
        <x:v>0.99360000000000004</x:v>
      </x:c>
      <x:c r="AA114" s="31">
        <x:f t="shared" si="47"/>
        <x:v>47.036070999999986</x:v>
      </x:c>
      <x:c r="AB114" s="32">
        <x:f t="shared" si="48"/>
        <x:v>1.9598362916666661</x:v>
      </x:c>
      <x:c r="AC114" s="31">
        <x:f t="shared" si="49"/>
        <x:v>0.25</x:v>
      </x:c>
      <x:c r="AD114" s="30">
        <x:f t="shared" si="50"/>
        <x:v>0.40530600000000006</x:v>
      </x:c>
      <x:c r="AE114" s="31">
        <x:f t="shared" si="38"/>
        <x:v>47.441376999999989</x:v>
      </x:c>
    </x:row>
    <x:row r="115" spans="2:31" x14ac:dyDescent="0.35">
      <x:c r="B115" s="27">
        <x:f t="shared" si="52"/>
        <x:v>44654</x:v>
      </x:c>
      <x:c r="C115" s="22" t="str">
        <x:f>IF($C$4="London",Assumptions!C124,Assumptions!E124)</x:f>
        <x:v>0532</x:v>
      </x:c>
      <x:c r="D115" s="22" t="str">
        <x:f>IF($C$4="London",Assumptions!D124,Assumptions!F124)</x:f>
        <x:v>1837</x:v>
      </x:c>
      <x:c r="F115" s="29">
        <x:v>44714</x:v>
      </x:c>
      <x:c r="G115" s="30">
        <x:f t="shared" si="32"/>
        <x:v>6</x:v>
      </x:c>
      <x:c r="H115" s="31" t="str">
        <x:v>0348</x:v>
      </x:c>
      <x:c r="I115" s="31" t="str">
        <x:v>2009</x:v>
      </x:c>
      <x:c r="J115" s="30">
        <x:f t="shared" si="33"/>
        <x:v>3</x:v>
      </x:c>
      <x:c r="K115" s="30">
        <x:f t="shared" si="34"/>
        <x:v>48</x:v>
      </x:c>
      <x:c r="L115" s="30">
        <x:f t="shared" si="35"/>
        <x:v>20</x:v>
      </x:c>
      <x:c r="M115" s="30">
        <x:f t="shared" si="36"/>
        <x:v>9</x:v>
      </x:c>
      <x:c r="N115" s="30">
        <x:f t="shared" si="39"/>
        <x:v>20</x:v>
      </x:c>
      <x:c r="O115" s="30">
        <x:f t="shared" si="37"/>
        <x:v>16.350000000000001</x:v>
      </x:c>
      <x:c r="P115" s="30" t="str" cm="1">
        <x:f t="array" ref="P115">INDEX($C$12:$N$12,G115)</x:f>
        <x:v>1.6″</x:v>
      </x:c>
      <x:c r="Q115" s="30" t="str" cm="1">
        <x:f t="array" ref="Q115">INDEX($C$11:$N$11,G115)</x:f>
        <x:v>69°F</x:v>
      </x:c>
      <x:c r="R115" s="30" cm="1">
        <x:f t="array" ref="R115">INDEX($C$13:$N$13,G115)</x:f>
        <x:v>30</x:v>
      </x:c>
      <x:c r="S115" s="30">
        <x:f t="shared" si="40"/>
        <x:v>5.3333333333333337E-2</x:v>
      </x:c>
      <x:c r="T115" s="30">
        <x:f t="shared" si="41"/>
        <x:v>69</x:v>
      </x:c>
      <x:c r="U115" s="32">
        <x:f t="shared" si="51"/>
        <x:v>1</x:v>
      </x:c>
      <x:c r="V115" s="31">
        <x:f t="shared" si="42"/>
        <x:v>0.1</x:v>
      </x:c>
      <x:c r="W115" s="31">
        <x:f t="shared" si="43"/>
        <x:v>65</x:v>
      </x:c>
      <x:c r="X115" s="32">
        <x:f t="shared" si="44"/>
        <x:v>0.25</x:v>
      </x:c>
      <x:c r="Y115" s="30">
        <x:f t="shared" si="45"/>
        <x:v>1</x:v>
      </x:c>
      <x:c r="Z115" s="33">
        <x:f t="shared" si="46"/>
        <x:v>0.99360000000000004</x:v>
      </x:c>
      <x:c r="AA115" s="31">
        <x:f t="shared" si="47"/>
        <x:v>47.441376999999989</x:v>
      </x:c>
      <x:c r="AB115" s="32">
        <x:f t="shared" si="48"/>
        <x:v>1.9767240416666663</x:v>
      </x:c>
      <x:c r="AC115" s="31">
        <x:f t="shared" si="49"/>
        <x:v>0.25</x:v>
      </x:c>
      <x:c r="AD115" s="30">
        <x:f t="shared" si="50"/>
        <x:v>0.40613400000000005</x:v>
      </x:c>
      <x:c r="AE115" s="31">
        <x:f t="shared" si="38"/>
        <x:v>47.84751099999999</x:v>
      </x:c>
    </x:row>
    <x:row r="116" spans="2:31" x14ac:dyDescent="0.35">
      <x:c r="B116" s="27">
        <x:f t="shared" si="52"/>
        <x:v>44655</x:v>
      </x:c>
      <x:c r="C116" s="22" t="str">
        <x:f>IF($C$4="London",Assumptions!C125,Assumptions!E125)</x:f>
        <x:v>0529</x:v>
      </x:c>
      <x:c r="D116" s="22" t="str">
        <x:f>IF($C$4="London",Assumptions!D125,Assumptions!F125)</x:f>
        <x:v>1839</x:v>
      </x:c>
      <x:c r="F116" s="29">
        <x:v>44715</x:v>
      </x:c>
      <x:c r="G116" s="30">
        <x:f t="shared" si="32"/>
        <x:v>6</x:v>
      </x:c>
      <x:c r="H116" s="31" t="str">
        <x:v>0348</x:v>
      </x:c>
      <x:c r="I116" s="31" t="str">
        <x:v>2010</x:v>
      </x:c>
      <x:c r="J116" s="30">
        <x:f t="shared" si="33"/>
        <x:v>3</x:v>
      </x:c>
      <x:c r="K116" s="30">
        <x:f t="shared" si="34"/>
        <x:v>48</x:v>
      </x:c>
      <x:c r="L116" s="30">
        <x:f t="shared" si="35"/>
        <x:v>20</x:v>
      </x:c>
      <x:c r="M116" s="30">
        <x:f t="shared" si="36"/>
        <x:v>10</x:v>
      </x:c>
      <x:c r="N116" s="30">
        <x:f t="shared" si="39"/>
        <x:v>20</x:v>
      </x:c>
      <x:c r="O116" s="30">
        <x:f t="shared" si="37"/>
        <x:v>16.366666666666667</x:v>
      </x:c>
      <x:c r="P116" s="30" t="str" cm="1">
        <x:f t="array" ref="P116">INDEX($C$12:$N$12,G116)</x:f>
        <x:v>1.6″</x:v>
      </x:c>
      <x:c r="Q116" s="30" t="str" cm="1">
        <x:f t="array" ref="Q116">INDEX($C$11:$N$11,G116)</x:f>
        <x:v>69°F</x:v>
      </x:c>
      <x:c r="R116" s="30" cm="1">
        <x:f t="array" ref="R116">INDEX($C$13:$N$13,G116)</x:f>
        <x:v>30</x:v>
      </x:c>
      <x:c r="S116" s="30">
        <x:f t="shared" si="40"/>
        <x:v>5.3333333333333337E-2</x:v>
      </x:c>
      <x:c r="T116" s="30">
        <x:f t="shared" si="41"/>
        <x:v>69</x:v>
      </x:c>
      <x:c r="U116" s="32">
        <x:f t="shared" si="51"/>
        <x:v>1</x:v>
      </x:c>
      <x:c r="V116" s="31">
        <x:f t="shared" si="42"/>
        <x:v>0.1</x:v>
      </x:c>
      <x:c r="W116" s="31">
        <x:f t="shared" si="43"/>
        <x:v>65</x:v>
      </x:c>
      <x:c r="X116" s="32">
        <x:f t="shared" si="44"/>
        <x:v>0.25</x:v>
      </x:c>
      <x:c r="Y116" s="30">
        <x:f t="shared" si="45"/>
        <x:v>1</x:v>
      </x:c>
      <x:c r="Z116" s="33">
        <x:f t="shared" si="46"/>
        <x:v>0.99360000000000004</x:v>
      </x:c>
      <x:c r="AA116" s="31">
        <x:f t="shared" si="47"/>
        <x:v>47.84751099999999</x:v>
      </x:c>
      <x:c r="AB116" s="32">
        <x:f t="shared" si="48"/>
        <x:v>1.9936462916666662</x:v>
      </x:c>
      <x:c r="AC116" s="31">
        <x:f t="shared" si="49"/>
        <x:v>0.25</x:v>
      </x:c>
      <x:c r="AD116" s="30">
        <x:f t="shared" si="50"/>
        <x:v>0.40654800000000002</x:v>
      </x:c>
      <x:c r="AE116" s="31">
        <x:f t="shared" si="38"/>
        <x:v>48.254058999999991</x:v>
      </x:c>
    </x:row>
    <x:row r="117" spans="2:31" x14ac:dyDescent="0.35">
      <x:c r="B117" s="27">
        <x:f t="shared" si="52"/>
        <x:v>44656</x:v>
      </x:c>
      <x:c r="C117" s="22" t="str">
        <x:f>IF($C$4="London",Assumptions!C126,Assumptions!E126)</x:f>
        <x:v>0527</x:v>
      </x:c>
      <x:c r="D117" s="22" t="str">
        <x:f>IF($C$4="London",Assumptions!D126,Assumptions!F126)</x:f>
        <x:v>1840</x:v>
      </x:c>
      <x:c r="F117" s="29">
        <x:v>44716</x:v>
      </x:c>
      <x:c r="G117" s="30">
        <x:f t="shared" si="32"/>
        <x:v>6</x:v>
      </x:c>
      <x:c r="H117" s="31" t="str">
        <x:v>0347</x:v>
      </x:c>
      <x:c r="I117" s="31" t="str">
        <x:v>2011</x:v>
      </x:c>
      <x:c r="J117" s="30">
        <x:f t="shared" si="33"/>
        <x:v>3</x:v>
      </x:c>
      <x:c r="K117" s="30">
        <x:f t="shared" si="34"/>
        <x:v>47</x:v>
      </x:c>
      <x:c r="L117" s="30">
        <x:f t="shared" si="35"/>
        <x:v>20</x:v>
      </x:c>
      <x:c r="M117" s="30">
        <x:f t="shared" si="36"/>
        <x:v>11</x:v>
      </x:c>
      <x:c r="N117" s="30">
        <x:f t="shared" si="39"/>
        <x:v>20</x:v>
      </x:c>
      <x:c r="O117" s="30">
        <x:f t="shared" si="37"/>
        <x:v>16.399999999999999</x:v>
      </x:c>
      <x:c r="P117" s="30" t="str" cm="1">
        <x:f t="array" ref="P117">INDEX($C$12:$N$12,G117)</x:f>
        <x:v>1.6″</x:v>
      </x:c>
      <x:c r="Q117" s="30" t="str" cm="1">
        <x:f t="array" ref="Q117">INDEX($C$11:$N$11,G117)</x:f>
        <x:v>69°F</x:v>
      </x:c>
      <x:c r="R117" s="30" cm="1">
        <x:f t="array" ref="R117">INDEX($C$13:$N$13,G117)</x:f>
        <x:v>30</x:v>
      </x:c>
      <x:c r="S117" s="30">
        <x:f t="shared" si="40"/>
        <x:v>5.3333333333333337E-2</x:v>
      </x:c>
      <x:c r="T117" s="30">
        <x:f t="shared" si="41"/>
        <x:v>69</x:v>
      </x:c>
      <x:c r="U117" s="32">
        <x:f t="shared" si="51"/>
        <x:v>1</x:v>
      </x:c>
      <x:c r="V117" s="31">
        <x:f t="shared" si="42"/>
        <x:v>0.1</x:v>
      </x:c>
      <x:c r="W117" s="31">
        <x:f t="shared" si="43"/>
        <x:v>65</x:v>
      </x:c>
      <x:c r="X117" s="32">
        <x:f t="shared" si="44"/>
        <x:v>0.25</x:v>
      </x:c>
      <x:c r="Y117" s="30">
        <x:f t="shared" si="45"/>
        <x:v>1</x:v>
      </x:c>
      <x:c r="Z117" s="33">
        <x:f t="shared" si="46"/>
        <x:v>0.99360000000000004</x:v>
      </x:c>
      <x:c r="AA117" s="31">
        <x:f t="shared" si="47"/>
        <x:v>48.254058999999991</x:v>
      </x:c>
      <x:c r="AB117" s="32">
        <x:f t="shared" si="48"/>
        <x:v>2.0105857916666663</x:v>
      </x:c>
      <x:c r="AC117" s="31">
        <x:f t="shared" si="49"/>
        <x:v>0.25</x:v>
      </x:c>
      <x:c r="AD117" s="30">
        <x:f t="shared" si="50"/>
        <x:v>0.40737600000000002</x:v>
      </x:c>
      <x:c r="AE117" s="31">
        <x:f t="shared" si="38"/>
        <x:v>48.66143499999999</x:v>
      </x:c>
    </x:row>
    <x:row r="118" spans="2:31" x14ac:dyDescent="0.35">
      <x:c r="B118" s="27">
        <x:f t="shared" si="52"/>
        <x:v>44657</x:v>
      </x:c>
      <x:c r="C118" s="22" t="str">
        <x:f>IF($C$4="London",Assumptions!C127,Assumptions!E127)</x:f>
        <x:v>0525</x:v>
      </x:c>
      <x:c r="D118" s="22" t="str">
        <x:f>IF($C$4="London",Assumptions!D127,Assumptions!F127)</x:f>
        <x:v>1842</x:v>
      </x:c>
      <x:c r="F118" s="29">
        <x:v>44717</x:v>
      </x:c>
      <x:c r="G118" s="30">
        <x:f t="shared" ref="G118:G149" si="53">MONTH(F118)</x:f>
        <x:v>6</x:v>
      </x:c>
      <x:c r="H118" s="31" t="str">
        <x:v>0346</x:v>
      </x:c>
      <x:c r="I118" s="31" t="str">
        <x:v>2012</x:v>
      </x:c>
      <x:c r="J118" s="30">
        <x:f t="shared" ref="J118:J149" si="54">VALUE(LEFT(H118,2))</x:f>
        <x:v>3</x:v>
      </x:c>
      <x:c r="K118" s="30">
        <x:f t="shared" ref="K118:K149" si="55">VALUE(RIGHT(H118,2))</x:f>
        <x:v>46</x:v>
      </x:c>
      <x:c r="L118" s="30">
        <x:f t="shared" ref="L118:L149" si="56">VALUE(LEFT(I118,2))</x:f>
        <x:v>20</x:v>
      </x:c>
      <x:c r="M118" s="30">
        <x:f t="shared" ref="M118:M149" si="57">VALUE(RIGHT(I118,2))</x:f>
        <x:v>12</x:v>
      </x:c>
      <x:c r="N118" s="30">
        <x:f t="shared" si="39"/>
        <x:v>20</x:v>
      </x:c>
      <x:c r="O118" s="30">
        <x:f t="shared" ref="O118:O149" si="58">N118-J118+(M118-K118)/60</x:f>
        <x:v>16.433333333333334</x:v>
      </x:c>
      <x:c r="P118" s="30" t="str" cm="1">
        <x:f t="array" ref="P118">INDEX($C$12:$N$12,G118)</x:f>
        <x:v>1.6″</x:v>
      </x:c>
      <x:c r="Q118" s="30" t="str" cm="1">
        <x:f t="array" ref="Q118">INDEX($C$11:$N$11,G118)</x:f>
        <x:v>69°F</x:v>
      </x:c>
      <x:c r="R118" s="30" cm="1">
        <x:f t="array" ref="R118">INDEX($C$13:$N$13,G118)</x:f>
        <x:v>30</x:v>
      </x:c>
      <x:c r="S118" s="30">
        <x:f t="shared" si="40"/>
        <x:v>5.3333333333333337E-2</x:v>
      </x:c>
      <x:c r="T118" s="30">
        <x:f t="shared" si="41"/>
        <x:v>69</x:v>
      </x:c>
      <x:c r="U118" s="32">
        <x:f t="shared" si="51"/>
        <x:v>1</x:v>
      </x:c>
      <x:c r="V118" s="31">
        <x:f t="shared" si="42"/>
        <x:v>0.1</x:v>
      </x:c>
      <x:c r="W118" s="31">
        <x:f t="shared" si="43"/>
        <x:v>65</x:v>
      </x:c>
      <x:c r="X118" s="32">
        <x:f t="shared" si="44"/>
        <x:v>0.25</x:v>
      </x:c>
      <x:c r="Y118" s="30">
        <x:f t="shared" si="45"/>
        <x:v>1</x:v>
      </x:c>
      <x:c r="Z118" s="33">
        <x:f t="shared" si="46"/>
        <x:v>0.99360000000000004</x:v>
      </x:c>
      <x:c r="AA118" s="31">
        <x:f t="shared" si="47"/>
        <x:v>48.66143499999999</x:v>
      </x:c>
      <x:c r="AB118" s="32">
        <x:f t="shared" si="48"/>
        <x:v>2.0275597916666661</x:v>
      </x:c>
      <x:c r="AC118" s="31">
        <x:f t="shared" si="49"/>
        <x:v>0.25</x:v>
      </x:c>
      <x:c r="AD118" s="30">
        <x:f t="shared" si="50"/>
        <x:v>0.40820400000000007</x:v>
      </x:c>
      <x:c r="AE118" s="31">
        <x:f t="shared" ref="AE118:AE149" si="59">AA118+AD118</x:f>
        <x:v>49.069638999999988</x:v>
      </x:c>
    </x:row>
    <x:row r="119" spans="2:31" x14ac:dyDescent="0.35">
      <x:c r="B119" s="27">
        <x:f t="shared" si="52"/>
        <x:v>44658</x:v>
      </x:c>
      <x:c r="C119" s="22" t="str">
        <x:f>IF($C$4="London",Assumptions!C128,Assumptions!E128)</x:f>
        <x:v>0523</x:v>
      </x:c>
      <x:c r="D119" s="22" t="str">
        <x:f>IF($C$4="London",Assumptions!D128,Assumptions!F128)</x:f>
        <x:v>1844</x:v>
      </x:c>
      <x:c r="F119" s="29">
        <x:v>44718</x:v>
      </x:c>
      <x:c r="G119" s="30">
        <x:f t="shared" si="53"/>
        <x:v>6</x:v>
      </x:c>
      <x:c r="H119" s="31" t="str">
        <x:v>0346</x:v>
      </x:c>
      <x:c r="I119" s="31" t="str">
        <x:v>2013</x:v>
      </x:c>
      <x:c r="J119" s="30">
        <x:f t="shared" si="54"/>
        <x:v>3</x:v>
      </x:c>
      <x:c r="K119" s="30">
        <x:f t="shared" si="55"/>
        <x:v>46</x:v>
      </x:c>
      <x:c r="L119" s="30">
        <x:f t="shared" si="56"/>
        <x:v>20</x:v>
      </x:c>
      <x:c r="M119" s="30">
        <x:f t="shared" si="57"/>
        <x:v>13</x:v>
      </x:c>
      <x:c r="N119" s="30">
        <x:f t="shared" si="39"/>
        <x:v>20</x:v>
      </x:c>
      <x:c r="O119" s="30">
        <x:f t="shared" si="58"/>
        <x:v>16.45</x:v>
      </x:c>
      <x:c r="P119" s="30" t="str" cm="1">
        <x:f t="array" ref="P119">INDEX($C$12:$N$12,G119)</x:f>
        <x:v>1.6″</x:v>
      </x:c>
      <x:c r="Q119" s="30" t="str" cm="1">
        <x:f t="array" ref="Q119">INDEX($C$11:$N$11,G119)</x:f>
        <x:v>69°F</x:v>
      </x:c>
      <x:c r="R119" s="30" cm="1">
        <x:f t="array" ref="R119">INDEX($C$13:$N$13,G119)</x:f>
        <x:v>30</x:v>
      </x:c>
      <x:c r="S119" s="30">
        <x:f t="shared" si="40"/>
        <x:v>5.3333333333333337E-2</x:v>
      </x:c>
      <x:c r="T119" s="30">
        <x:f t="shared" si="41"/>
        <x:v>69</x:v>
      </x:c>
      <x:c r="U119" s="32">
        <x:f t="shared" si="51"/>
        <x:v>1</x:v>
      </x:c>
      <x:c r="V119" s="31">
        <x:f t="shared" si="42"/>
        <x:v>0.1</x:v>
      </x:c>
      <x:c r="W119" s="31">
        <x:f t="shared" si="43"/>
        <x:v>65</x:v>
      </x:c>
      <x:c r="X119" s="32">
        <x:f t="shared" si="44"/>
        <x:v>0.25</x:v>
      </x:c>
      <x:c r="Y119" s="30">
        <x:f t="shared" si="45"/>
        <x:v>1</x:v>
      </x:c>
      <x:c r="Z119" s="33">
        <x:f t="shared" si="46"/>
        <x:v>0.99360000000000004</x:v>
      </x:c>
      <x:c r="AA119" s="31">
        <x:f t="shared" ref="AA119:AA150" si="60">AE118</x:f>
        <x:v>49.069638999999988</x:v>
      </x:c>
      <x:c r="AB119" s="32">
        <x:f t="shared" si="48"/>
        <x:v>2.0445682916666663</x:v>
      </x:c>
      <x:c r="AC119" s="31">
        <x:f t="shared" si="49"/>
        <x:v>0.25</x:v>
      </x:c>
      <x:c r="AD119" s="30">
        <x:f t="shared" si="50"/>
        <x:v>0.40861800000000004</x:v>
      </x:c>
      <x:c r="AE119" s="31">
        <x:f t="shared" si="59"/>
        <x:v>49.478256999999985</x:v>
      </x:c>
    </x:row>
    <x:row r="120" spans="2:31" x14ac:dyDescent="0.35">
      <x:c r="B120" s="27">
        <x:f t="shared" si="52"/>
        <x:v>44659</x:v>
      </x:c>
      <x:c r="C120" s="22" t="str">
        <x:f>IF($C$4="London",Assumptions!C129,Assumptions!E129)</x:f>
        <x:v>0520</x:v>
      </x:c>
      <x:c r="D120" s="22" t="str">
        <x:f>IF($C$4="London",Assumptions!D129,Assumptions!F129)</x:f>
        <x:v>1845</x:v>
      </x:c>
      <x:c r="F120" s="29">
        <x:v>44719</x:v>
      </x:c>
      <x:c r="G120" s="30">
        <x:f t="shared" si="53"/>
        <x:v>6</x:v>
      </x:c>
      <x:c r="H120" s="31" t="str">
        <x:v>0345</x:v>
      </x:c>
      <x:c r="I120" s="31" t="str">
        <x:v>2014</x:v>
      </x:c>
      <x:c r="J120" s="30">
        <x:f t="shared" si="54"/>
        <x:v>3</x:v>
      </x:c>
      <x:c r="K120" s="30">
        <x:f t="shared" si="55"/>
        <x:v>45</x:v>
      </x:c>
      <x:c r="L120" s="30">
        <x:f t="shared" si="56"/>
        <x:v>20</x:v>
      </x:c>
      <x:c r="M120" s="30">
        <x:f t="shared" si="57"/>
        <x:v>14</x:v>
      </x:c>
      <x:c r="N120" s="30">
        <x:f t="shared" si="39"/>
        <x:v>20</x:v>
      </x:c>
      <x:c r="O120" s="30">
        <x:f t="shared" si="58"/>
        <x:v>16.483333333333334</x:v>
      </x:c>
      <x:c r="P120" s="30" t="str" cm="1">
        <x:f t="array" ref="P120">INDEX($C$12:$N$12,G120)</x:f>
        <x:v>1.6″</x:v>
      </x:c>
      <x:c r="Q120" s="30" t="str" cm="1">
        <x:f t="array" ref="Q120">INDEX($C$11:$N$11,G120)</x:f>
        <x:v>69°F</x:v>
      </x:c>
      <x:c r="R120" s="30" cm="1">
        <x:f t="array" ref="R120">INDEX($C$13:$N$13,G120)</x:f>
        <x:v>30</x:v>
      </x:c>
      <x:c r="S120" s="30">
        <x:f t="shared" si="40"/>
        <x:v>5.3333333333333337E-2</x:v>
      </x:c>
      <x:c r="T120" s="30">
        <x:f t="shared" si="41"/>
        <x:v>69</x:v>
      </x:c>
      <x:c r="U120" s="32">
        <x:f t="shared" si="51"/>
        <x:v>1</x:v>
      </x:c>
      <x:c r="V120" s="31">
        <x:f t="shared" si="42"/>
        <x:v>0.1</x:v>
      </x:c>
      <x:c r="W120" s="31">
        <x:f t="shared" si="43"/>
        <x:v>65</x:v>
      </x:c>
      <x:c r="X120" s="32">
        <x:f t="shared" si="44"/>
        <x:v>0.25</x:v>
      </x:c>
      <x:c r="Y120" s="30">
        <x:f t="shared" si="45"/>
        <x:v>1</x:v>
      </x:c>
      <x:c r="Z120" s="33">
        <x:f t="shared" si="46"/>
        <x:v>0.99360000000000004</x:v>
      </x:c>
      <x:c r="AA120" s="31">
        <x:f t="shared" si="60"/>
        <x:v>49.478256999999985</x:v>
      </x:c>
      <x:c r="AB120" s="32">
        <x:f t="shared" si="48"/>
        <x:v>2.061594041666666</x:v>
      </x:c>
      <x:c r="AC120" s="31">
        <x:f t="shared" si="49"/>
        <x:v>0.25</x:v>
      </x:c>
      <x:c r="AD120" s="30">
        <x:f t="shared" si="50"/>
        <x:v>0.40944600000000003</x:v>
      </x:c>
      <x:c r="AE120" s="31">
        <x:f t="shared" si="59"/>
        <x:v>49.887702999999988</x:v>
      </x:c>
    </x:row>
    <x:row r="121" spans="2:31" x14ac:dyDescent="0.35">
      <x:c r="B121" s="27">
        <x:f t="shared" si="52"/>
        <x:v>44660</x:v>
      </x:c>
      <x:c r="C121" s="22" t="str">
        <x:f>IF($C$4="London",Assumptions!C130,Assumptions!E130)</x:f>
        <x:v>0518</x:v>
      </x:c>
      <x:c r="D121" s="22" t="str">
        <x:f>IF($C$4="London",Assumptions!D130,Assumptions!F130)</x:f>
        <x:v>1847</x:v>
      </x:c>
      <x:c r="F121" s="29">
        <x:v>44720</x:v>
      </x:c>
      <x:c r="G121" s="30">
        <x:f t="shared" si="53"/>
        <x:v>6</x:v>
      </x:c>
      <x:c r="H121" s="31" t="str">
        <x:v>0345</x:v>
      </x:c>
      <x:c r="I121" s="31" t="str">
        <x:v>2015</x:v>
      </x:c>
      <x:c r="J121" s="30">
        <x:f t="shared" si="54"/>
        <x:v>3</x:v>
      </x:c>
      <x:c r="K121" s="30">
        <x:f t="shared" si="55"/>
        <x:v>45</x:v>
      </x:c>
      <x:c r="L121" s="30">
        <x:f t="shared" si="56"/>
        <x:v>20</x:v>
      </x:c>
      <x:c r="M121" s="30">
        <x:f t="shared" si="57"/>
        <x:v>15</x:v>
      </x:c>
      <x:c r="N121" s="30">
        <x:f t="shared" si="39"/>
        <x:v>20</x:v>
      </x:c>
      <x:c r="O121" s="30">
        <x:f t="shared" si="58"/>
        <x:v>16.5</x:v>
      </x:c>
      <x:c r="P121" s="30" t="str" cm="1">
        <x:f t="array" ref="P121">INDEX($C$12:$N$12,G121)</x:f>
        <x:v>1.6″</x:v>
      </x:c>
      <x:c r="Q121" s="30" t="str" cm="1">
        <x:f t="array" ref="Q121">INDEX($C$11:$N$11,G121)</x:f>
        <x:v>69°F</x:v>
      </x:c>
      <x:c r="R121" s="30" cm="1">
        <x:f t="array" ref="R121">INDEX($C$13:$N$13,G121)</x:f>
        <x:v>30</x:v>
      </x:c>
      <x:c r="S121" s="30">
        <x:f t="shared" si="40"/>
        <x:v>5.3333333333333337E-2</x:v>
      </x:c>
      <x:c r="T121" s="30">
        <x:f t="shared" si="41"/>
        <x:v>69</x:v>
      </x:c>
      <x:c r="U121" s="32">
        <x:f t="shared" si="51"/>
        <x:v>1</x:v>
      </x:c>
      <x:c r="V121" s="31">
        <x:f t="shared" si="42"/>
        <x:v>0.1</x:v>
      </x:c>
      <x:c r="W121" s="31">
        <x:f t="shared" si="43"/>
        <x:v>65</x:v>
      </x:c>
      <x:c r="X121" s="32">
        <x:f t="shared" si="44"/>
        <x:v>0.25</x:v>
      </x:c>
      <x:c r="Y121" s="30">
        <x:f t="shared" si="45"/>
        <x:v>1</x:v>
      </x:c>
      <x:c r="Z121" s="33">
        <x:f t="shared" si="46"/>
        <x:v>0.99360000000000004</x:v>
      </x:c>
      <x:c r="AA121" s="31">
        <x:f t="shared" si="60"/>
        <x:v>49.887702999999988</x:v>
      </x:c>
      <x:c r="AB121" s="32">
        <x:f t="shared" si="48"/>
        <x:v>2.0786542916666662</x:v>
      </x:c>
      <x:c r="AC121" s="31">
        <x:f t="shared" si="49"/>
        <x:v>0.25</x:v>
      </x:c>
      <x:c r="AD121" s="30">
        <x:f t="shared" si="50"/>
        <x:v>0.40986000000000006</x:v>
      </x:c>
      <x:c r="AE121" s="31">
        <x:f t="shared" si="59"/>
        <x:v>50.29756299999999</x:v>
      </x:c>
    </x:row>
    <x:row r="122" spans="2:31" x14ac:dyDescent="0.35">
      <x:c r="B122" s="27">
        <x:f t="shared" si="52"/>
        <x:v>44661</x:v>
      </x:c>
      <x:c r="C122" s="22" t="str">
        <x:f>IF($C$4="London",Assumptions!C131,Assumptions!E131)</x:f>
        <x:v>0516</x:v>
      </x:c>
      <x:c r="D122" s="22" t="str">
        <x:f>IF($C$4="London",Assumptions!D131,Assumptions!F131)</x:f>
        <x:v>1849</x:v>
      </x:c>
      <x:c r="F122" s="29">
        <x:v>44721</x:v>
      </x:c>
      <x:c r="G122" s="30">
        <x:f t="shared" si="53"/>
        <x:v>6</x:v>
      </x:c>
      <x:c r="H122" s="31" t="str">
        <x:v>0344</x:v>
      </x:c>
      <x:c r="I122" s="31" t="str">
        <x:v>2016</x:v>
      </x:c>
      <x:c r="J122" s="30">
        <x:f t="shared" si="54"/>
        <x:v>3</x:v>
      </x:c>
      <x:c r="K122" s="30">
        <x:f t="shared" si="55"/>
        <x:v>44</x:v>
      </x:c>
      <x:c r="L122" s="30">
        <x:f t="shared" si="56"/>
        <x:v>20</x:v>
      </x:c>
      <x:c r="M122" s="30">
        <x:f t="shared" si="57"/>
        <x:v>16</x:v>
      </x:c>
      <x:c r="N122" s="30">
        <x:f t="shared" si="39"/>
        <x:v>20</x:v>
      </x:c>
      <x:c r="O122" s="30">
        <x:f t="shared" si="58"/>
        <x:v>16.533333333333335</x:v>
      </x:c>
      <x:c r="P122" s="30" t="str" cm="1">
        <x:f t="array" ref="P122">INDEX($C$12:$N$12,G122)</x:f>
        <x:v>1.6″</x:v>
      </x:c>
      <x:c r="Q122" s="30" t="str" cm="1">
        <x:f t="array" ref="Q122">INDEX($C$11:$N$11,G122)</x:f>
        <x:v>69°F</x:v>
      </x:c>
      <x:c r="R122" s="30" cm="1">
        <x:f t="array" ref="R122">INDEX($C$13:$N$13,G122)</x:f>
        <x:v>30</x:v>
      </x:c>
      <x:c r="S122" s="30">
        <x:f t="shared" si="40"/>
        <x:v>5.3333333333333337E-2</x:v>
      </x:c>
      <x:c r="T122" s="30">
        <x:f t="shared" si="41"/>
        <x:v>69</x:v>
      </x:c>
      <x:c r="U122" s="32">
        <x:f t="shared" si="51"/>
        <x:v>1</x:v>
      </x:c>
      <x:c r="V122" s="31">
        <x:f t="shared" si="42"/>
        <x:v>0.1</x:v>
      </x:c>
      <x:c r="W122" s="31">
        <x:f t="shared" si="43"/>
        <x:v>65</x:v>
      </x:c>
      <x:c r="X122" s="32">
        <x:f t="shared" si="44"/>
        <x:v>0.25</x:v>
      </x:c>
      <x:c r="Y122" s="30">
        <x:f t="shared" si="45"/>
        <x:v>1</x:v>
      </x:c>
      <x:c r="Z122" s="33">
        <x:f t="shared" si="46"/>
        <x:v>0.99360000000000004</x:v>
      </x:c>
      <x:c r="AA122" s="31">
        <x:f t="shared" si="60"/>
        <x:v>50.29756299999999</x:v>
      </x:c>
      <x:c r="AB122" s="32">
        <x:f t="shared" si="48"/>
        <x:v>2.0957317916666662</x:v>
      </x:c>
      <x:c r="AC122" s="31">
        <x:f t="shared" si="49"/>
        <x:v>0.25</x:v>
      </x:c>
      <x:c r="AD122" s="30">
        <x:f t="shared" si="50"/>
        <x:v>0.41068800000000005</x:v>
      </x:c>
      <x:c r="AE122" s="31">
        <x:f t="shared" si="59"/>
        <x:v>50.70825099999999</x:v>
      </x:c>
    </x:row>
    <x:row r="123" spans="2:31" x14ac:dyDescent="0.35">
      <x:c r="B123" s="27">
        <x:f t="shared" si="52"/>
        <x:v>44662</x:v>
      </x:c>
      <x:c r="C123" s="22" t="str">
        <x:f>IF($C$4="London",Assumptions!C132,Assumptions!E132)</x:f>
        <x:v>0514</x:v>
      </x:c>
      <x:c r="D123" s="22" t="str">
        <x:f>IF($C$4="London",Assumptions!D132,Assumptions!F132)</x:f>
        <x:v>1850</x:v>
      </x:c>
      <x:c r="F123" s="29">
        <x:v>44722</x:v>
      </x:c>
      <x:c r="G123" s="30">
        <x:f t="shared" si="53"/>
        <x:v>6</x:v>
      </x:c>
      <x:c r="H123" s="31" t="str">
        <x:v>0344</x:v>
      </x:c>
      <x:c r="I123" s="31" t="str">
        <x:v>2016</x:v>
      </x:c>
      <x:c r="J123" s="30">
        <x:f t="shared" si="54"/>
        <x:v>3</x:v>
      </x:c>
      <x:c r="K123" s="30">
        <x:f t="shared" si="55"/>
        <x:v>44</x:v>
      </x:c>
      <x:c r="L123" s="30">
        <x:f t="shared" si="56"/>
        <x:v>20</x:v>
      </x:c>
      <x:c r="M123" s="30">
        <x:f t="shared" si="57"/>
        <x:v>16</x:v>
      </x:c>
      <x:c r="N123" s="30">
        <x:f t="shared" si="39"/>
        <x:v>20</x:v>
      </x:c>
      <x:c r="O123" s="30">
        <x:f t="shared" si="58"/>
        <x:v>16.533333333333335</x:v>
      </x:c>
      <x:c r="P123" s="30" t="str" cm="1">
        <x:f t="array" ref="P123">INDEX($C$12:$N$12,G123)</x:f>
        <x:v>1.6″</x:v>
      </x:c>
      <x:c r="Q123" s="30" t="str" cm="1">
        <x:f t="array" ref="Q123">INDEX($C$11:$N$11,G123)</x:f>
        <x:v>69°F</x:v>
      </x:c>
      <x:c r="R123" s="30" cm="1">
        <x:f t="array" ref="R123">INDEX($C$13:$N$13,G123)</x:f>
        <x:v>30</x:v>
      </x:c>
      <x:c r="S123" s="30">
        <x:f t="shared" si="40"/>
        <x:v>5.3333333333333337E-2</x:v>
      </x:c>
      <x:c r="T123" s="30">
        <x:f t="shared" si="41"/>
        <x:v>69</x:v>
      </x:c>
      <x:c r="U123" s="32">
        <x:f t="shared" si="51"/>
        <x:v>1</x:v>
      </x:c>
      <x:c r="V123" s="31">
        <x:f t="shared" si="42"/>
        <x:v>0.1</x:v>
      </x:c>
      <x:c r="W123" s="31">
        <x:f t="shared" si="43"/>
        <x:v>65</x:v>
      </x:c>
      <x:c r="X123" s="32">
        <x:f t="shared" si="44"/>
        <x:v>0.25</x:v>
      </x:c>
      <x:c r="Y123" s="30">
        <x:f t="shared" si="45"/>
        <x:v>1</x:v>
      </x:c>
      <x:c r="Z123" s="33">
        <x:f t="shared" si="46"/>
        <x:v>0.99360000000000004</x:v>
      </x:c>
      <x:c r="AA123" s="31">
        <x:f t="shared" si="60"/>
        <x:v>50.70825099999999</x:v>
      </x:c>
      <x:c r="AB123" s="32">
        <x:f t="shared" si="48"/>
        <x:v>2.1128437916666662</x:v>
      </x:c>
      <x:c r="AC123" s="31">
        <x:f t="shared" si="49"/>
        <x:v>0.25</x:v>
      </x:c>
      <x:c r="AD123" s="30">
        <x:f t="shared" si="50"/>
        <x:v>0.41068800000000005</x:v>
      </x:c>
      <x:c r="AE123" s="31">
        <x:f t="shared" si="59"/>
        <x:v>51.11893899999999</x:v>
      </x:c>
    </x:row>
    <x:row r="124" spans="2:31" x14ac:dyDescent="0.35">
      <x:c r="B124" s="27">
        <x:f t="shared" si="52"/>
        <x:v>44663</x:v>
      </x:c>
      <x:c r="C124" s="22" t="str">
        <x:f>IF($C$4="London",Assumptions!C133,Assumptions!E133)</x:f>
        <x:v>0512</x:v>
      </x:c>
      <x:c r="D124" s="22" t="str">
        <x:f>IF($C$4="London",Assumptions!D133,Assumptions!F133)</x:f>
        <x:v>1852</x:v>
      </x:c>
      <x:c r="F124" s="29">
        <x:v>44723</x:v>
      </x:c>
      <x:c r="G124" s="30">
        <x:f t="shared" si="53"/>
        <x:v>6</x:v>
      </x:c>
      <x:c r="H124" s="31" t="str">
        <x:v>0344</x:v>
      </x:c>
      <x:c r="I124" s="31" t="str">
        <x:v>2017</x:v>
      </x:c>
      <x:c r="J124" s="30">
        <x:f t="shared" si="54"/>
        <x:v>3</x:v>
      </x:c>
      <x:c r="K124" s="30">
        <x:f t="shared" si="55"/>
        <x:v>44</x:v>
      </x:c>
      <x:c r="L124" s="30">
        <x:f t="shared" si="56"/>
        <x:v>20</x:v>
      </x:c>
      <x:c r="M124" s="30">
        <x:f t="shared" si="57"/>
        <x:v>17</x:v>
      </x:c>
      <x:c r="N124" s="30">
        <x:f t="shared" si="39"/>
        <x:v>20</x:v>
      </x:c>
      <x:c r="O124" s="30">
        <x:f t="shared" si="58"/>
        <x:v>16.55</x:v>
      </x:c>
      <x:c r="P124" s="30" t="str" cm="1">
        <x:f t="array" ref="P124">INDEX($C$12:$N$12,G124)</x:f>
        <x:v>1.6″</x:v>
      </x:c>
      <x:c r="Q124" s="30" t="str" cm="1">
        <x:f t="array" ref="Q124">INDEX($C$11:$N$11,G124)</x:f>
        <x:v>69°F</x:v>
      </x:c>
      <x:c r="R124" s="30" cm="1">
        <x:f t="array" ref="R124">INDEX($C$13:$N$13,G124)</x:f>
        <x:v>30</x:v>
      </x:c>
      <x:c r="S124" s="30">
        <x:f t="shared" si="40"/>
        <x:v>5.3333333333333337E-2</x:v>
      </x:c>
      <x:c r="T124" s="30">
        <x:f t="shared" si="41"/>
        <x:v>69</x:v>
      </x:c>
      <x:c r="U124" s="32">
        <x:f t="shared" si="51"/>
        <x:v>1</x:v>
      </x:c>
      <x:c r="V124" s="31">
        <x:f t="shared" si="42"/>
        <x:v>0.1</x:v>
      </x:c>
      <x:c r="W124" s="31">
        <x:f t="shared" si="43"/>
        <x:v>65</x:v>
      </x:c>
      <x:c r="X124" s="32">
        <x:f t="shared" si="44"/>
        <x:v>0.25</x:v>
      </x:c>
      <x:c r="Y124" s="30">
        <x:f t="shared" si="45"/>
        <x:v>1</x:v>
      </x:c>
      <x:c r="Z124" s="33">
        <x:f t="shared" si="46"/>
        <x:v>0.99360000000000004</x:v>
      </x:c>
      <x:c r="AA124" s="31">
        <x:f t="shared" si="60"/>
        <x:v>51.11893899999999</x:v>
      </x:c>
      <x:c r="AB124" s="32">
        <x:f t="shared" si="48"/>
        <x:v>2.1299557916666663</x:v>
      </x:c>
      <x:c r="AC124" s="31">
        <x:f t="shared" si="49"/>
        <x:v>0.25</x:v>
      </x:c>
      <x:c r="AD124" s="30">
        <x:f t="shared" si="50"/>
        <x:v>0.41110200000000008</x:v>
      </x:c>
      <x:c r="AE124" s="31">
        <x:f t="shared" si="59"/>
        <x:v>51.53004099999999</x:v>
      </x:c>
    </x:row>
    <x:row r="125" spans="2:31" x14ac:dyDescent="0.35">
      <x:c r="B125" s="27">
        <x:f t="shared" si="52"/>
        <x:v>44664</x:v>
      </x:c>
      <x:c r="C125" s="22" t="str">
        <x:f>IF($C$4="London",Assumptions!C134,Assumptions!E134)</x:f>
        <x:v>0509</x:v>
      </x:c>
      <x:c r="D125" s="22" t="str">
        <x:f>IF($C$4="London",Assumptions!D134,Assumptions!F134)</x:f>
        <x:v>1854</x:v>
      </x:c>
      <x:c r="F125" s="29">
        <x:v>44724</x:v>
      </x:c>
      <x:c r="G125" s="30">
        <x:f t="shared" si="53"/>
        <x:v>6</x:v>
      </x:c>
      <x:c r="H125" s="31" t="str">
        <x:v>0343</x:v>
      </x:c>
      <x:c r="I125" s="31" t="str">
        <x:v>2018</x:v>
      </x:c>
      <x:c r="J125" s="30">
        <x:f t="shared" si="54"/>
        <x:v>3</x:v>
      </x:c>
      <x:c r="K125" s="30">
        <x:f t="shared" si="55"/>
        <x:v>43</x:v>
      </x:c>
      <x:c r="L125" s="30">
        <x:f t="shared" si="56"/>
        <x:v>20</x:v>
      </x:c>
      <x:c r="M125" s="30">
        <x:f t="shared" si="57"/>
        <x:v>18</x:v>
      </x:c>
      <x:c r="N125" s="30">
        <x:f t="shared" si="39"/>
        <x:v>20</x:v>
      </x:c>
      <x:c r="O125" s="30">
        <x:f t="shared" si="58"/>
        <x:v>16.583333333333332</x:v>
      </x:c>
      <x:c r="P125" s="30" t="str" cm="1">
        <x:f t="array" ref="P125">INDEX($C$12:$N$12,G125)</x:f>
        <x:v>1.6″</x:v>
      </x:c>
      <x:c r="Q125" s="30" t="str" cm="1">
        <x:f t="array" ref="Q125">INDEX($C$11:$N$11,G125)</x:f>
        <x:v>69°F</x:v>
      </x:c>
      <x:c r="R125" s="30" cm="1">
        <x:f t="array" ref="R125">INDEX($C$13:$N$13,G125)</x:f>
        <x:v>30</x:v>
      </x:c>
      <x:c r="S125" s="30">
        <x:f t="shared" si="40"/>
        <x:v>5.3333333333333337E-2</x:v>
      </x:c>
      <x:c r="T125" s="30">
        <x:f t="shared" si="41"/>
        <x:v>69</x:v>
      </x:c>
      <x:c r="U125" s="32">
        <x:f t="shared" si="51"/>
        <x:v>1</x:v>
      </x:c>
      <x:c r="V125" s="31">
        <x:f t="shared" si="42"/>
        <x:v>0.1</x:v>
      </x:c>
      <x:c r="W125" s="31">
        <x:f t="shared" si="43"/>
        <x:v>65</x:v>
      </x:c>
      <x:c r="X125" s="32">
        <x:f t="shared" si="44"/>
        <x:v>0.25</x:v>
      </x:c>
      <x:c r="Y125" s="30">
        <x:f t="shared" si="45"/>
        <x:v>1</x:v>
      </x:c>
      <x:c r="Z125" s="33">
        <x:f t="shared" si="46"/>
        <x:v>0.99360000000000004</x:v>
      </x:c>
      <x:c r="AA125" s="31">
        <x:f t="shared" si="60"/>
        <x:v>51.53004099999999</x:v>
      </x:c>
      <x:c r="AB125" s="32">
        <x:f t="shared" si="48"/>
        <x:v>2.1470850416666662</x:v>
      </x:c>
      <x:c r="AC125" s="31">
        <x:f t="shared" si="49"/>
        <x:v>0.25</x:v>
      </x:c>
      <x:c r="AD125" s="30">
        <x:f t="shared" si="50"/>
        <x:v>0.41192999999999996</x:v>
      </x:c>
      <x:c r="AE125" s="31">
        <x:f t="shared" si="59"/>
        <x:v>51.941970999999988</x:v>
      </x:c>
    </x:row>
    <x:row r="126" spans="2:31" x14ac:dyDescent="0.35">
      <x:c r="B126" s="27">
        <x:f t="shared" si="52"/>
        <x:v>44665</x:v>
      </x:c>
      <x:c r="C126" s="22" t="str">
        <x:f>IF($C$4="London",Assumptions!C135,Assumptions!E135)</x:f>
        <x:v>0507</x:v>
      </x:c>
      <x:c r="D126" s="22" t="str">
        <x:f>IF($C$4="London",Assumptions!D135,Assumptions!F135)</x:f>
        <x:v>1855</x:v>
      </x:c>
      <x:c r="F126" s="29">
        <x:v>44725</x:v>
      </x:c>
      <x:c r="G126" s="30">
        <x:f t="shared" si="53"/>
        <x:v>6</x:v>
      </x:c>
      <x:c r="H126" s="31" t="str">
        <x:v>0343</x:v>
      </x:c>
      <x:c r="I126" s="31" t="str">
        <x:v>2018</x:v>
      </x:c>
      <x:c r="J126" s="30">
        <x:f t="shared" si="54"/>
        <x:v>3</x:v>
      </x:c>
      <x:c r="K126" s="30">
        <x:f t="shared" si="55"/>
        <x:v>43</x:v>
      </x:c>
      <x:c r="L126" s="30">
        <x:f t="shared" si="56"/>
        <x:v>20</x:v>
      </x:c>
      <x:c r="M126" s="30">
        <x:f t="shared" si="57"/>
        <x:v>18</x:v>
      </x:c>
      <x:c r="N126" s="30">
        <x:f t="shared" si="39"/>
        <x:v>20</x:v>
      </x:c>
      <x:c r="O126" s="30">
        <x:f t="shared" si="58"/>
        <x:v>16.583333333333332</x:v>
      </x:c>
      <x:c r="P126" s="30" t="str" cm="1">
        <x:f t="array" ref="P126">INDEX($C$12:$N$12,G126)</x:f>
        <x:v>1.6″</x:v>
      </x:c>
      <x:c r="Q126" s="30" t="str" cm="1">
        <x:f t="array" ref="Q126">INDEX($C$11:$N$11,G126)</x:f>
        <x:v>69°F</x:v>
      </x:c>
      <x:c r="R126" s="30" cm="1">
        <x:f t="array" ref="R126">INDEX($C$13:$N$13,G126)</x:f>
        <x:v>30</x:v>
      </x:c>
      <x:c r="S126" s="30">
        <x:f t="shared" si="40"/>
        <x:v>5.3333333333333337E-2</x:v>
      </x:c>
      <x:c r="T126" s="30">
        <x:f t="shared" si="41"/>
        <x:v>69</x:v>
      </x:c>
      <x:c r="U126" s="32">
        <x:f t="shared" si="51"/>
        <x:v>1</x:v>
      </x:c>
      <x:c r="V126" s="31">
        <x:f t="shared" si="42"/>
        <x:v>0.1</x:v>
      </x:c>
      <x:c r="W126" s="31">
        <x:f t="shared" si="43"/>
        <x:v>65</x:v>
      </x:c>
      <x:c r="X126" s="32">
        <x:f t="shared" si="44"/>
        <x:v>0.25</x:v>
      </x:c>
      <x:c r="Y126" s="30">
        <x:f t="shared" si="45"/>
        <x:v>1</x:v>
      </x:c>
      <x:c r="Z126" s="33">
        <x:f t="shared" si="46"/>
        <x:v>0.99360000000000004</x:v>
      </x:c>
      <x:c r="AA126" s="31">
        <x:f t="shared" si="60"/>
        <x:v>51.941970999999988</x:v>
      </x:c>
      <x:c r="AB126" s="32">
        <x:f t="shared" si="48"/>
        <x:v>2.1642487916666662</x:v>
      </x:c>
      <x:c r="AC126" s="31">
        <x:f t="shared" si="49"/>
        <x:v>0.25</x:v>
      </x:c>
      <x:c r="AD126" s="30">
        <x:f t="shared" si="50"/>
        <x:v>0.41192999999999996</x:v>
      </x:c>
      <x:c r="AE126" s="31">
        <x:f t="shared" si="59"/>
        <x:v>52.353900999999986</x:v>
      </x:c>
    </x:row>
    <x:row r="127" spans="2:31" x14ac:dyDescent="0.35">
      <x:c r="B127" s="27">
        <x:f t="shared" si="52"/>
        <x:v>44666</x:v>
      </x:c>
      <x:c r="C127" s="22" t="str">
        <x:f>IF($C$4="London",Assumptions!C136,Assumptions!E136)</x:f>
        <x:v>0505</x:v>
      </x:c>
      <x:c r="D127" s="22" t="str">
        <x:f>IF($C$4="London",Assumptions!D136,Assumptions!F136)</x:f>
        <x:v>1857</x:v>
      </x:c>
      <x:c r="F127" s="29">
        <x:v>44726</x:v>
      </x:c>
      <x:c r="G127" s="30">
        <x:f t="shared" si="53"/>
        <x:v>6</x:v>
      </x:c>
      <x:c r="H127" s="31" t="str">
        <x:v>0343</x:v>
      </x:c>
      <x:c r="I127" s="31" t="str">
        <x:v>2019</x:v>
      </x:c>
      <x:c r="J127" s="30">
        <x:f t="shared" si="54"/>
        <x:v>3</x:v>
      </x:c>
      <x:c r="K127" s="30">
        <x:f t="shared" si="55"/>
        <x:v>43</x:v>
      </x:c>
      <x:c r="L127" s="30">
        <x:f t="shared" si="56"/>
        <x:v>20</x:v>
      </x:c>
      <x:c r="M127" s="30">
        <x:f t="shared" si="57"/>
        <x:v>19</x:v>
      </x:c>
      <x:c r="N127" s="30">
        <x:f t="shared" si="39"/>
        <x:v>20</x:v>
      </x:c>
      <x:c r="O127" s="30">
        <x:f t="shared" si="58"/>
        <x:v>16.600000000000001</x:v>
      </x:c>
      <x:c r="P127" s="30" t="str" cm="1">
        <x:f t="array" ref="P127">INDEX($C$12:$N$12,G127)</x:f>
        <x:v>1.6″</x:v>
      </x:c>
      <x:c r="Q127" s="30" t="str" cm="1">
        <x:f t="array" ref="Q127">INDEX($C$11:$N$11,G127)</x:f>
        <x:v>69°F</x:v>
      </x:c>
      <x:c r="R127" s="30" cm="1">
        <x:f t="array" ref="R127">INDEX($C$13:$N$13,G127)</x:f>
        <x:v>30</x:v>
      </x:c>
      <x:c r="S127" s="30">
        <x:f t="shared" si="40"/>
        <x:v>5.3333333333333337E-2</x:v>
      </x:c>
      <x:c r="T127" s="30">
        <x:f t="shared" si="41"/>
        <x:v>69</x:v>
      </x:c>
      <x:c r="U127" s="32">
        <x:f t="shared" si="51"/>
        <x:v>1</x:v>
      </x:c>
      <x:c r="V127" s="31">
        <x:f t="shared" si="42"/>
        <x:v>0.1</x:v>
      </x:c>
      <x:c r="W127" s="31">
        <x:f t="shared" si="43"/>
        <x:v>65</x:v>
      </x:c>
      <x:c r="X127" s="32">
        <x:f t="shared" si="44"/>
        <x:v>0.25</x:v>
      </x:c>
      <x:c r="Y127" s="30">
        <x:f t="shared" si="45"/>
        <x:v>1</x:v>
      </x:c>
      <x:c r="Z127" s="33">
        <x:f t="shared" si="46"/>
        <x:v>0.99360000000000004</x:v>
      </x:c>
      <x:c r="AA127" s="31">
        <x:f t="shared" si="60"/>
        <x:v>52.353900999999986</x:v>
      </x:c>
      <x:c r="AB127" s="32">
        <x:f t="shared" si="48"/>
        <x:v>2.1814125416666661</x:v>
      </x:c>
      <x:c r="AC127" s="31">
        <x:f t="shared" si="49"/>
        <x:v>0.25</x:v>
      </x:c>
      <x:c r="AD127" s="30">
        <x:f t="shared" si="50"/>
        <x:v>0.41234400000000004</x:v>
      </x:c>
      <x:c r="AE127" s="31">
        <x:f t="shared" si="59"/>
        <x:v>52.766244999999984</x:v>
      </x:c>
    </x:row>
    <x:row r="128" spans="2:31" x14ac:dyDescent="0.35">
      <x:c r="B128" s="27">
        <x:f t="shared" si="52"/>
        <x:v>44667</x:v>
      </x:c>
      <x:c r="C128" s="22" t="str">
        <x:f>IF($C$4="London",Assumptions!C137,Assumptions!E137)</x:f>
        <x:v>0503</x:v>
      </x:c>
      <x:c r="D128" s="22" t="str">
        <x:f>IF($C$4="London",Assumptions!D137,Assumptions!F137)</x:f>
        <x:v>1859</x:v>
      </x:c>
      <x:c r="F128" s="29">
        <x:v>44727</x:v>
      </x:c>
      <x:c r="G128" s="30">
        <x:f t="shared" si="53"/>
        <x:v>6</x:v>
      </x:c>
      <x:c r="H128" s="31" t="str">
        <x:v>0343</x:v>
      </x:c>
      <x:c r="I128" s="31" t="str">
        <x:v>2019</x:v>
      </x:c>
      <x:c r="J128" s="30">
        <x:f t="shared" si="54"/>
        <x:v>3</x:v>
      </x:c>
      <x:c r="K128" s="30">
        <x:f t="shared" si="55"/>
        <x:v>43</x:v>
      </x:c>
      <x:c r="L128" s="30">
        <x:f t="shared" si="56"/>
        <x:v>20</x:v>
      </x:c>
      <x:c r="M128" s="30">
        <x:f t="shared" si="57"/>
        <x:v>19</x:v>
      </x:c>
      <x:c r="N128" s="30">
        <x:f t="shared" si="39"/>
        <x:v>20</x:v>
      </x:c>
      <x:c r="O128" s="30">
        <x:f t="shared" si="58"/>
        <x:v>16.600000000000001</x:v>
      </x:c>
      <x:c r="P128" s="30" t="str" cm="1">
        <x:f t="array" ref="P128">INDEX($C$12:$N$12,G128)</x:f>
        <x:v>1.6″</x:v>
      </x:c>
      <x:c r="Q128" s="30" t="str" cm="1">
        <x:f t="array" ref="Q128">INDEX($C$11:$N$11,G128)</x:f>
        <x:v>69°F</x:v>
      </x:c>
      <x:c r="R128" s="30" cm="1">
        <x:f t="array" ref="R128">INDEX($C$13:$N$13,G128)</x:f>
        <x:v>30</x:v>
      </x:c>
      <x:c r="S128" s="30">
        <x:f t="shared" si="40"/>
        <x:v>5.3333333333333337E-2</x:v>
      </x:c>
      <x:c r="T128" s="30">
        <x:f t="shared" si="41"/>
        <x:v>69</x:v>
      </x:c>
      <x:c r="U128" s="32">
        <x:f t="shared" si="51"/>
        <x:v>1</x:v>
      </x:c>
      <x:c r="V128" s="31">
        <x:f t="shared" si="42"/>
        <x:v>0.1</x:v>
      </x:c>
      <x:c r="W128" s="31">
        <x:f t="shared" si="43"/>
        <x:v>65</x:v>
      </x:c>
      <x:c r="X128" s="32">
        <x:f t="shared" si="44"/>
        <x:v>0.25</x:v>
      </x:c>
      <x:c r="Y128" s="30">
        <x:f t="shared" si="45"/>
        <x:v>1</x:v>
      </x:c>
      <x:c r="Z128" s="33">
        <x:f t="shared" si="46"/>
        <x:v>0.99360000000000004</x:v>
      </x:c>
      <x:c r="AA128" s="31">
        <x:f t="shared" si="60"/>
        <x:v>52.766244999999984</x:v>
      </x:c>
      <x:c r="AB128" s="32">
        <x:f t="shared" si="48"/>
        <x:v>2.198593541666666</x:v>
      </x:c>
      <x:c r="AC128" s="31">
        <x:f t="shared" si="49"/>
        <x:v>0.25</x:v>
      </x:c>
      <x:c r="AD128" s="30">
        <x:f t="shared" si="50"/>
        <x:v>0.41234400000000004</x:v>
      </x:c>
      <x:c r="AE128" s="31">
        <x:f t="shared" si="59"/>
        <x:v>53.178588999999981</x:v>
      </x:c>
    </x:row>
    <x:row r="129" spans="2:31" x14ac:dyDescent="0.35">
      <x:c r="B129" s="27">
        <x:f t="shared" si="52"/>
        <x:v>44668</x:v>
      </x:c>
      <x:c r="C129" s="22" t="str">
        <x:f>IF($C$4="London",Assumptions!C138,Assumptions!E138)</x:f>
        <x:v>0501</x:v>
      </x:c>
      <x:c r="D129" s="22" t="str">
        <x:f>IF($C$4="London",Assumptions!D138,Assumptions!F138)</x:f>
        <x:v>1900</x:v>
      </x:c>
      <x:c r="F129" s="29">
        <x:v>44728</x:v>
      </x:c>
      <x:c r="G129" s="30">
        <x:f t="shared" si="53"/>
        <x:v>6</x:v>
      </x:c>
      <x:c r="H129" s="31" t="str">
        <x:v>0343</x:v>
      </x:c>
      <x:c r="I129" s="31" t="str">
        <x:v>2020</x:v>
      </x:c>
      <x:c r="J129" s="30">
        <x:f t="shared" si="54"/>
        <x:v>3</x:v>
      </x:c>
      <x:c r="K129" s="30">
        <x:f t="shared" si="55"/>
        <x:v>43</x:v>
      </x:c>
      <x:c r="L129" s="30">
        <x:f t="shared" si="56"/>
        <x:v>20</x:v>
      </x:c>
      <x:c r="M129" s="30">
        <x:f t="shared" si="57"/>
        <x:v>20</x:v>
      </x:c>
      <x:c r="N129" s="30">
        <x:f t="shared" si="39"/>
        <x:v>20</x:v>
      </x:c>
      <x:c r="O129" s="30">
        <x:f t="shared" si="58"/>
        <x:v>16.616666666666667</x:v>
      </x:c>
      <x:c r="P129" s="30" t="str" cm="1">
        <x:f t="array" ref="P129">INDEX($C$12:$N$12,G129)</x:f>
        <x:v>1.6″</x:v>
      </x:c>
      <x:c r="Q129" s="30" t="str" cm="1">
        <x:f t="array" ref="Q129">INDEX($C$11:$N$11,G129)</x:f>
        <x:v>69°F</x:v>
      </x:c>
      <x:c r="R129" s="30" cm="1">
        <x:f t="array" ref="R129">INDEX($C$13:$N$13,G129)</x:f>
        <x:v>30</x:v>
      </x:c>
      <x:c r="S129" s="30">
        <x:f t="shared" si="40"/>
        <x:v>5.3333333333333337E-2</x:v>
      </x:c>
      <x:c r="T129" s="30">
        <x:f t="shared" si="41"/>
        <x:v>69</x:v>
      </x:c>
      <x:c r="U129" s="32">
        <x:f t="shared" si="51"/>
        <x:v>1</x:v>
      </x:c>
      <x:c r="V129" s="31">
        <x:f t="shared" si="42"/>
        <x:v>0.1</x:v>
      </x:c>
      <x:c r="W129" s="31">
        <x:f t="shared" si="43"/>
        <x:v>65</x:v>
      </x:c>
      <x:c r="X129" s="32">
        <x:f t="shared" si="44"/>
        <x:v>0.25</x:v>
      </x:c>
      <x:c r="Y129" s="30">
        <x:f t="shared" si="45"/>
        <x:v>1</x:v>
      </x:c>
      <x:c r="Z129" s="33">
        <x:f t="shared" si="46"/>
        <x:v>0.99360000000000004</x:v>
      </x:c>
      <x:c r="AA129" s="31">
        <x:f t="shared" si="60"/>
        <x:v>53.178588999999981</x:v>
      </x:c>
      <x:c r="AB129" s="32">
        <x:f t="shared" si="48"/>
        <x:v>2.2157745416666659</x:v>
      </x:c>
      <x:c r="AC129" s="31">
        <x:f t="shared" si="49"/>
        <x:v>0.25</x:v>
      </x:c>
      <x:c r="AD129" s="30">
        <x:f t="shared" si="50"/>
        <x:v>0.41275800000000007</x:v>
      </x:c>
      <x:c r="AE129" s="31">
        <x:f t="shared" si="59"/>
        <x:v>53.591346999999978</x:v>
      </x:c>
    </x:row>
    <x:row r="130" spans="2:31" x14ac:dyDescent="0.35">
      <x:c r="B130" s="27">
        <x:f t="shared" si="52"/>
        <x:v>44669</x:v>
      </x:c>
      <x:c r="C130" s="22" t="str">
        <x:f>IF($C$4="London",Assumptions!C139,Assumptions!E139)</x:f>
        <x:v>0459</x:v>
      </x:c>
      <x:c r="D130" s="22" t="str">
        <x:f>IF($C$4="London",Assumptions!D139,Assumptions!F139)</x:f>
        <x:v>1902</x:v>
      </x:c>
      <x:c r="F130" s="29">
        <x:v>44729</x:v>
      </x:c>
      <x:c r="G130" s="30">
        <x:f t="shared" si="53"/>
        <x:v>6</x:v>
      </x:c>
      <x:c r="H130" s="31" t="str">
        <x:v>0343</x:v>
      </x:c>
      <x:c r="I130" s="31" t="str">
        <x:v>2020</x:v>
      </x:c>
      <x:c r="J130" s="30">
        <x:f t="shared" si="54"/>
        <x:v>3</x:v>
      </x:c>
      <x:c r="K130" s="30">
        <x:f t="shared" si="55"/>
        <x:v>43</x:v>
      </x:c>
      <x:c r="L130" s="30">
        <x:f t="shared" si="56"/>
        <x:v>20</x:v>
      </x:c>
      <x:c r="M130" s="30">
        <x:f t="shared" si="57"/>
        <x:v>20</x:v>
      </x:c>
      <x:c r="N130" s="30">
        <x:f t="shared" si="39"/>
        <x:v>20</x:v>
      </x:c>
      <x:c r="O130" s="30">
        <x:f t="shared" si="58"/>
        <x:v>16.616666666666667</x:v>
      </x:c>
      <x:c r="P130" s="30" t="str" cm="1">
        <x:f t="array" ref="P130">INDEX($C$12:$N$12,G130)</x:f>
        <x:v>1.6″</x:v>
      </x:c>
      <x:c r="Q130" s="30" t="str" cm="1">
        <x:f t="array" ref="Q130">INDEX($C$11:$N$11,G130)</x:f>
        <x:v>69°F</x:v>
      </x:c>
      <x:c r="R130" s="30" cm="1">
        <x:f t="array" ref="R130">INDEX($C$13:$N$13,G130)</x:f>
        <x:v>30</x:v>
      </x:c>
      <x:c r="S130" s="30">
        <x:f t="shared" si="40"/>
        <x:v>5.3333333333333337E-2</x:v>
      </x:c>
      <x:c r="T130" s="30">
        <x:f t="shared" si="41"/>
        <x:v>69</x:v>
      </x:c>
      <x:c r="U130" s="32">
        <x:f t="shared" si="51"/>
        <x:v>1</x:v>
      </x:c>
      <x:c r="V130" s="31">
        <x:f t="shared" si="42"/>
        <x:v>0.1</x:v>
      </x:c>
      <x:c r="W130" s="31">
        <x:f t="shared" si="43"/>
        <x:v>65</x:v>
      </x:c>
      <x:c r="X130" s="32">
        <x:f t="shared" si="44"/>
        <x:v>0.25</x:v>
      </x:c>
      <x:c r="Y130" s="30">
        <x:f t="shared" si="45"/>
        <x:v>1</x:v>
      </x:c>
      <x:c r="Z130" s="33">
        <x:f t="shared" si="46"/>
        <x:v>0.99360000000000004</x:v>
      </x:c>
      <x:c r="AA130" s="31">
        <x:f t="shared" si="60"/>
        <x:v>53.591346999999978</x:v>
      </x:c>
      <x:c r="AB130" s="32">
        <x:f t="shared" si="48"/>
        <x:v>2.2329727916666657</x:v>
      </x:c>
      <x:c r="AC130" s="31">
        <x:f t="shared" si="49"/>
        <x:v>0.25</x:v>
      </x:c>
      <x:c r="AD130" s="30">
        <x:f t="shared" si="50"/>
        <x:v>0.41275800000000007</x:v>
      </x:c>
      <x:c r="AE130" s="31">
        <x:f t="shared" si="59"/>
        <x:v>54.004104999999974</x:v>
      </x:c>
    </x:row>
    <x:row r="131" spans="2:31" x14ac:dyDescent="0.35">
      <x:c r="B131" s="27">
        <x:f t="shared" si="52"/>
        <x:v>44670</x:v>
      </x:c>
      <x:c r="C131" s="22" t="str">
        <x:f>IF($C$4="London",Assumptions!C140,Assumptions!E140)</x:f>
        <x:v>0457</x:v>
      </x:c>
      <x:c r="D131" s="22" t="str">
        <x:f>IF($C$4="London",Assumptions!D140,Assumptions!F140)</x:f>
        <x:v>1904</x:v>
      </x:c>
      <x:c r="F131" s="29">
        <x:v>44730</x:v>
      </x:c>
      <x:c r="G131" s="30">
        <x:f t="shared" si="53"/>
        <x:v>6</x:v>
      </x:c>
      <x:c r="H131" s="31" t="str">
        <x:v>0343</x:v>
      </x:c>
      <x:c r="I131" s="31" t="str">
        <x:v>2021</x:v>
      </x:c>
      <x:c r="J131" s="30">
        <x:f t="shared" si="54"/>
        <x:v>3</x:v>
      </x:c>
      <x:c r="K131" s="30">
        <x:f t="shared" si="55"/>
        <x:v>43</x:v>
      </x:c>
      <x:c r="L131" s="30">
        <x:f t="shared" si="56"/>
        <x:v>20</x:v>
      </x:c>
      <x:c r="M131" s="30">
        <x:f t="shared" si="57"/>
        <x:v>21</x:v>
      </x:c>
      <x:c r="N131" s="30">
        <x:f t="shared" si="39"/>
        <x:v>20</x:v>
      </x:c>
      <x:c r="O131" s="30">
        <x:f t="shared" si="58"/>
        <x:v>16.633333333333333</x:v>
      </x:c>
      <x:c r="P131" s="30" t="str" cm="1">
        <x:f t="array" ref="P131">INDEX($C$12:$N$12,G131)</x:f>
        <x:v>1.6″</x:v>
      </x:c>
      <x:c r="Q131" s="30" t="str" cm="1">
        <x:f t="array" ref="Q131">INDEX($C$11:$N$11,G131)</x:f>
        <x:v>69°F</x:v>
      </x:c>
      <x:c r="R131" s="30" cm="1">
        <x:f t="array" ref="R131">INDEX($C$13:$N$13,G131)</x:f>
        <x:v>30</x:v>
      </x:c>
      <x:c r="S131" s="30">
        <x:f t="shared" si="40"/>
        <x:v>5.3333333333333337E-2</x:v>
      </x:c>
      <x:c r="T131" s="30">
        <x:f t="shared" si="41"/>
        <x:v>69</x:v>
      </x:c>
      <x:c r="U131" s="32">
        <x:f t="shared" si="51"/>
        <x:v>1</x:v>
      </x:c>
      <x:c r="V131" s="31">
        <x:f t="shared" si="42"/>
        <x:v>0.1</x:v>
      </x:c>
      <x:c r="W131" s="31">
        <x:f t="shared" si="43"/>
        <x:v>65</x:v>
      </x:c>
      <x:c r="X131" s="32">
        <x:f t="shared" si="44"/>
        <x:v>0.25</x:v>
      </x:c>
      <x:c r="Y131" s="30">
        <x:f t="shared" si="45"/>
        <x:v>1</x:v>
      </x:c>
      <x:c r="Z131" s="33">
        <x:f t="shared" si="46"/>
        <x:v>0.99360000000000004</x:v>
      </x:c>
      <x:c r="AA131" s="31">
        <x:f t="shared" si="60"/>
        <x:v>54.004104999999974</x:v>
      </x:c>
      <x:c r="AB131" s="32">
        <x:f t="shared" si="48"/>
        <x:v>2.2501710416666656</x:v>
      </x:c>
      <x:c r="AC131" s="31">
        <x:f t="shared" si="49"/>
        <x:v>0.25</x:v>
      </x:c>
      <x:c r="AD131" s="30">
        <x:f t="shared" si="50"/>
        <x:v>0.41317200000000004</x:v>
      </x:c>
      <x:c r="AE131" s="31">
        <x:f t="shared" si="59"/>
        <x:v>54.417276999999977</x:v>
      </x:c>
    </x:row>
    <x:row r="132" spans="2:31" x14ac:dyDescent="0.35">
      <x:c r="B132" s="27">
        <x:f t="shared" si="52"/>
        <x:v>44671</x:v>
      </x:c>
      <x:c r="C132" s="22" t="str">
        <x:f>IF($C$4="London",Assumptions!C141,Assumptions!E141)</x:f>
        <x:v>0455</x:v>
      </x:c>
      <x:c r="D132" s="22" t="str">
        <x:f>IF($C$4="London",Assumptions!D141,Assumptions!F141)</x:f>
        <x:v>1905</x:v>
      </x:c>
      <x:c r="F132" s="29">
        <x:v>44731</x:v>
      </x:c>
      <x:c r="G132" s="30">
        <x:f t="shared" si="53"/>
        <x:v>6</x:v>
      </x:c>
      <x:c r="H132" s="31" t="str">
        <x:v>0343</x:v>
      </x:c>
      <x:c r="I132" s="31" t="str">
        <x:v>2021</x:v>
      </x:c>
      <x:c r="J132" s="30">
        <x:f t="shared" si="54"/>
        <x:v>3</x:v>
      </x:c>
      <x:c r="K132" s="30">
        <x:f t="shared" si="55"/>
        <x:v>43</x:v>
      </x:c>
      <x:c r="L132" s="30">
        <x:f t="shared" si="56"/>
        <x:v>20</x:v>
      </x:c>
      <x:c r="M132" s="30">
        <x:f t="shared" si="57"/>
        <x:v>21</x:v>
      </x:c>
      <x:c r="N132" s="30">
        <x:f t="shared" si="39"/>
        <x:v>20</x:v>
      </x:c>
      <x:c r="O132" s="30">
        <x:f t="shared" si="58"/>
        <x:v>16.633333333333333</x:v>
      </x:c>
      <x:c r="P132" s="30" t="str" cm="1">
        <x:f t="array" ref="P132">INDEX($C$12:$N$12,G132)</x:f>
        <x:v>1.6″</x:v>
      </x:c>
      <x:c r="Q132" s="30" t="str" cm="1">
        <x:f t="array" ref="Q132">INDEX($C$11:$N$11,G132)</x:f>
        <x:v>69°F</x:v>
      </x:c>
      <x:c r="R132" s="30" cm="1">
        <x:f t="array" ref="R132">INDEX($C$13:$N$13,G132)</x:f>
        <x:v>30</x:v>
      </x:c>
      <x:c r="S132" s="30">
        <x:f t="shared" si="40"/>
        <x:v>5.3333333333333337E-2</x:v>
      </x:c>
      <x:c r="T132" s="30">
        <x:f t="shared" si="41"/>
        <x:v>69</x:v>
      </x:c>
      <x:c r="U132" s="32">
        <x:f t="shared" si="51"/>
        <x:v>1</x:v>
      </x:c>
      <x:c r="V132" s="31">
        <x:f t="shared" si="42"/>
        <x:v>0.1</x:v>
      </x:c>
      <x:c r="W132" s="31">
        <x:f t="shared" si="43"/>
        <x:v>65</x:v>
      </x:c>
      <x:c r="X132" s="32">
        <x:f t="shared" si="44"/>
        <x:v>0.25</x:v>
      </x:c>
      <x:c r="Y132" s="30">
        <x:f t="shared" si="45"/>
        <x:v>1</x:v>
      </x:c>
      <x:c r="Z132" s="33">
        <x:f t="shared" si="46"/>
        <x:v>0.99360000000000004</x:v>
      </x:c>
      <x:c r="AA132" s="31">
        <x:f t="shared" si="60"/>
        <x:v>54.417276999999977</x:v>
      </x:c>
      <x:c r="AB132" s="32">
        <x:f t="shared" si="48"/>
        <x:v>2.2673865416666659</x:v>
      </x:c>
      <x:c r="AC132" s="31">
        <x:f t="shared" si="49"/>
        <x:v>0.25</x:v>
      </x:c>
      <x:c r="AD132" s="30">
        <x:f t="shared" si="50"/>
        <x:v>0.41317200000000004</x:v>
      </x:c>
      <x:c r="AE132" s="31">
        <x:f t="shared" si="59"/>
        <x:v>54.83044899999998</x:v>
      </x:c>
    </x:row>
    <x:row r="133" spans="2:31" x14ac:dyDescent="0.35">
      <x:c r="B133" s="27">
        <x:f t="shared" si="52"/>
        <x:v>44672</x:v>
      </x:c>
      <x:c r="C133" s="22" t="str">
        <x:f>IF($C$4="London",Assumptions!C142,Assumptions!E142)</x:f>
        <x:v>0452</x:v>
      </x:c>
      <x:c r="D133" s="22" t="str">
        <x:f>IF($C$4="London",Assumptions!D142,Assumptions!F142)</x:f>
        <x:v>1907</x:v>
      </x:c>
      <x:c r="F133" s="29">
        <x:v>44732</x:v>
      </x:c>
      <x:c r="G133" s="30">
        <x:f t="shared" si="53"/>
        <x:v>6</x:v>
      </x:c>
      <x:c r="H133" s="31" t="str">
        <x:v>0343</x:v>
      </x:c>
      <x:c r="I133" s="31" t="str">
        <x:v>2021</x:v>
      </x:c>
      <x:c r="J133" s="30">
        <x:f t="shared" si="54"/>
        <x:v>3</x:v>
      </x:c>
      <x:c r="K133" s="30">
        <x:f t="shared" si="55"/>
        <x:v>43</x:v>
      </x:c>
      <x:c r="L133" s="30">
        <x:f t="shared" si="56"/>
        <x:v>20</x:v>
      </x:c>
      <x:c r="M133" s="30">
        <x:f t="shared" si="57"/>
        <x:v>21</x:v>
      </x:c>
      <x:c r="N133" s="30">
        <x:f t="shared" si="39"/>
        <x:v>20</x:v>
      </x:c>
      <x:c r="O133" s="30">
        <x:f t="shared" si="58"/>
        <x:v>16.633333333333333</x:v>
      </x:c>
      <x:c r="P133" s="30" t="str" cm="1">
        <x:f t="array" ref="P133">INDEX($C$12:$N$12,G133)</x:f>
        <x:v>1.6″</x:v>
      </x:c>
      <x:c r="Q133" s="30" t="str" cm="1">
        <x:f t="array" ref="Q133">INDEX($C$11:$N$11,G133)</x:f>
        <x:v>69°F</x:v>
      </x:c>
      <x:c r="R133" s="30" cm="1">
        <x:f t="array" ref="R133">INDEX($C$13:$N$13,G133)</x:f>
        <x:v>30</x:v>
      </x:c>
      <x:c r="S133" s="30">
        <x:f t="shared" si="40"/>
        <x:v>5.3333333333333337E-2</x:v>
      </x:c>
      <x:c r="T133" s="30">
        <x:f t="shared" si="41"/>
        <x:v>69</x:v>
      </x:c>
      <x:c r="U133" s="32">
        <x:f t="shared" si="51"/>
        <x:v>1</x:v>
      </x:c>
      <x:c r="V133" s="31">
        <x:f t="shared" si="42"/>
        <x:v>0.1</x:v>
      </x:c>
      <x:c r="W133" s="31">
        <x:f t="shared" si="43"/>
        <x:v>65</x:v>
      </x:c>
      <x:c r="X133" s="32">
        <x:f t="shared" si="44"/>
        <x:v>0.25</x:v>
      </x:c>
      <x:c r="Y133" s="30">
        <x:f t="shared" si="45"/>
        <x:v>1</x:v>
      </x:c>
      <x:c r="Z133" s="33">
        <x:f t="shared" si="46"/>
        <x:v>0.99360000000000004</x:v>
      </x:c>
      <x:c r="AA133" s="31">
        <x:f t="shared" si="60"/>
        <x:v>54.83044899999998</x:v>
      </x:c>
      <x:c r="AB133" s="32">
        <x:f t="shared" si="48"/>
        <x:v>2.2846020416666657</x:v>
      </x:c>
      <x:c r="AC133" s="31">
        <x:f t="shared" si="49"/>
        <x:v>0.25</x:v>
      </x:c>
      <x:c r="AD133" s="30">
        <x:f t="shared" si="50"/>
        <x:v>0.41317200000000004</x:v>
      </x:c>
      <x:c r="AE133" s="31">
        <x:f t="shared" si="59"/>
        <x:v>55.243620999999983</x:v>
      </x:c>
    </x:row>
    <x:row r="134" spans="2:31" x14ac:dyDescent="0.35">
      <x:c r="B134" s="27">
        <x:f t="shared" si="52"/>
        <x:v>44673</x:v>
      </x:c>
      <x:c r="C134" s="22" t="str">
        <x:f>IF($C$4="London",Assumptions!C143,Assumptions!E143)</x:f>
        <x:v>0450</x:v>
      </x:c>
      <x:c r="D134" s="22" t="str">
        <x:f>IF($C$4="London",Assumptions!D143,Assumptions!F143)</x:f>
        <x:v>1909</x:v>
      </x:c>
      <x:c r="F134" s="29">
        <x:v>44733</x:v>
      </x:c>
      <x:c r="G134" s="30">
        <x:f t="shared" si="53"/>
        <x:v>6</x:v>
      </x:c>
      <x:c r="H134" s="31" t="str">
        <x:v>0343</x:v>
      </x:c>
      <x:c r="I134" s="31" t="str">
        <x:v>2021</x:v>
      </x:c>
      <x:c r="J134" s="30">
        <x:f t="shared" si="54"/>
        <x:v>3</x:v>
      </x:c>
      <x:c r="K134" s="30">
        <x:f t="shared" si="55"/>
        <x:v>43</x:v>
      </x:c>
      <x:c r="L134" s="30">
        <x:f t="shared" si="56"/>
        <x:v>20</x:v>
      </x:c>
      <x:c r="M134" s="30">
        <x:f t="shared" si="57"/>
        <x:v>21</x:v>
      </x:c>
      <x:c r="N134" s="30">
        <x:f t="shared" si="39"/>
        <x:v>20</x:v>
      </x:c>
      <x:c r="O134" s="30">
        <x:f t="shared" si="58"/>
        <x:v>16.633333333333333</x:v>
      </x:c>
      <x:c r="P134" s="30" t="str" cm="1">
        <x:f t="array" ref="P134">INDEX($C$12:$N$12,G134)</x:f>
        <x:v>1.6″</x:v>
      </x:c>
      <x:c r="Q134" s="30" t="str" cm="1">
        <x:f t="array" ref="Q134">INDEX($C$11:$N$11,G134)</x:f>
        <x:v>69°F</x:v>
      </x:c>
      <x:c r="R134" s="30" cm="1">
        <x:f t="array" ref="R134">INDEX($C$13:$N$13,G134)</x:f>
        <x:v>30</x:v>
      </x:c>
      <x:c r="S134" s="30">
        <x:f t="shared" si="40"/>
        <x:v>5.3333333333333337E-2</x:v>
      </x:c>
      <x:c r="T134" s="30">
        <x:f t="shared" si="41"/>
        <x:v>69</x:v>
      </x:c>
      <x:c r="U134" s="32">
        <x:f t="shared" si="51"/>
        <x:v>1</x:v>
      </x:c>
      <x:c r="V134" s="31">
        <x:f t="shared" si="42"/>
        <x:v>0.1</x:v>
      </x:c>
      <x:c r="W134" s="31">
        <x:f t="shared" si="43"/>
        <x:v>65</x:v>
      </x:c>
      <x:c r="X134" s="32">
        <x:f t="shared" si="44"/>
        <x:v>0.25</x:v>
      </x:c>
      <x:c r="Y134" s="30">
        <x:f t="shared" si="45"/>
        <x:v>1</x:v>
      </x:c>
      <x:c r="Z134" s="33">
        <x:f t="shared" si="46"/>
        <x:v>0.99360000000000004</x:v>
      </x:c>
      <x:c r="AA134" s="31">
        <x:f t="shared" si="60"/>
        <x:v>55.243620999999983</x:v>
      </x:c>
      <x:c r="AB134" s="32">
        <x:f t="shared" si="48"/>
        <x:v>2.301817541666666</x:v>
      </x:c>
      <x:c r="AC134" s="31">
        <x:f t="shared" si="49"/>
        <x:v>0.25</x:v>
      </x:c>
      <x:c r="AD134" s="30">
        <x:f t="shared" si="50"/>
        <x:v>0.41317200000000004</x:v>
      </x:c>
      <x:c r="AE134" s="31">
        <x:f t="shared" si="59"/>
        <x:v>55.656792999999986</x:v>
      </x:c>
    </x:row>
    <x:row r="135" spans="2:31" x14ac:dyDescent="0.35">
      <x:c r="B135" s="27">
        <x:f t="shared" si="52"/>
        <x:v>44674</x:v>
      </x:c>
      <x:c r="C135" s="22" t="str">
        <x:f>IF($C$4="London",Assumptions!C144,Assumptions!E144)</x:f>
        <x:v>0448</x:v>
      </x:c>
      <x:c r="D135" s="22" t="str">
        <x:f>IF($C$4="London",Assumptions!D144,Assumptions!F144)</x:f>
        <x:v>1910</x:v>
      </x:c>
      <x:c r="F135" s="29">
        <x:v>44734</x:v>
      </x:c>
      <x:c r="G135" s="30">
        <x:f t="shared" si="53"/>
        <x:v>6</x:v>
      </x:c>
      <x:c r="H135" s="31" t="str">
        <x:v>0343</x:v>
      </x:c>
      <x:c r="I135" s="31" t="str">
        <x:v>2022</x:v>
      </x:c>
      <x:c r="J135" s="30">
        <x:f t="shared" si="54"/>
        <x:v>3</x:v>
      </x:c>
      <x:c r="K135" s="30">
        <x:f t="shared" si="55"/>
        <x:v>43</x:v>
      </x:c>
      <x:c r="L135" s="30">
        <x:f t="shared" si="56"/>
        <x:v>20</x:v>
      </x:c>
      <x:c r="M135" s="30">
        <x:f t="shared" si="57"/>
        <x:v>22</x:v>
      </x:c>
      <x:c r="N135" s="30">
        <x:f t="shared" si="39"/>
        <x:v>20</x:v>
      </x:c>
      <x:c r="O135" s="30">
        <x:f t="shared" si="58"/>
        <x:v>16.649999999999999</x:v>
      </x:c>
      <x:c r="P135" s="30" t="str" cm="1">
        <x:f t="array" ref="P135">INDEX($C$12:$N$12,G135)</x:f>
        <x:v>1.6″</x:v>
      </x:c>
      <x:c r="Q135" s="30" t="str" cm="1">
        <x:f t="array" ref="Q135">INDEX($C$11:$N$11,G135)</x:f>
        <x:v>69°F</x:v>
      </x:c>
      <x:c r="R135" s="30" cm="1">
        <x:f t="array" ref="R135">INDEX($C$13:$N$13,G135)</x:f>
        <x:v>30</x:v>
      </x:c>
      <x:c r="S135" s="30">
        <x:f t="shared" si="40"/>
        <x:v>5.3333333333333337E-2</x:v>
      </x:c>
      <x:c r="T135" s="30">
        <x:f t="shared" si="41"/>
        <x:v>69</x:v>
      </x:c>
      <x:c r="U135" s="32">
        <x:f t="shared" si="51"/>
        <x:v>1</x:v>
      </x:c>
      <x:c r="V135" s="31">
        <x:f t="shared" si="42"/>
        <x:v>0.1</x:v>
      </x:c>
      <x:c r="W135" s="31">
        <x:f t="shared" si="43"/>
        <x:v>65</x:v>
      </x:c>
      <x:c r="X135" s="32">
        <x:f t="shared" si="44"/>
        <x:v>0.25</x:v>
      </x:c>
      <x:c r="Y135" s="30">
        <x:f t="shared" si="45"/>
        <x:v>1</x:v>
      </x:c>
      <x:c r="Z135" s="33">
        <x:f t="shared" si="46"/>
        <x:v>0.99360000000000004</x:v>
      </x:c>
      <x:c r="AA135" s="31">
        <x:f t="shared" si="60"/>
        <x:v>55.656792999999986</x:v>
      </x:c>
      <x:c r="AB135" s="32">
        <x:f t="shared" si="48"/>
        <x:v>2.3190330416666662</x:v>
      </x:c>
      <x:c r="AC135" s="31">
        <x:f t="shared" si="49"/>
        <x:v>0.25</x:v>
      </x:c>
      <x:c r="AD135" s="30">
        <x:f t="shared" si="50"/>
        <x:v>0.41358600000000001</x:v>
      </x:c>
      <x:c r="AE135" s="31">
        <x:f t="shared" si="59"/>
        <x:v>56.070378999999988</x:v>
      </x:c>
    </x:row>
    <x:row r="136" spans="2:31" x14ac:dyDescent="0.35">
      <x:c r="B136" s="27">
        <x:f t="shared" si="52"/>
        <x:v>44675</x:v>
      </x:c>
      <x:c r="C136" s="22" t="str">
        <x:f>IF($C$4="London",Assumptions!C145,Assumptions!E145)</x:f>
        <x:v>0446</x:v>
      </x:c>
      <x:c r="D136" s="22" t="str">
        <x:f>IF($C$4="London",Assumptions!D145,Assumptions!F145)</x:f>
        <x:v>1912</x:v>
      </x:c>
      <x:c r="F136" s="29">
        <x:v>44735</x:v>
      </x:c>
      <x:c r="G136" s="30">
        <x:f t="shared" si="53"/>
        <x:v>6</x:v>
      </x:c>
      <x:c r="H136" s="31" t="str">
        <x:v>0344</x:v>
      </x:c>
      <x:c r="I136" s="31" t="str">
        <x:v>2022</x:v>
      </x:c>
      <x:c r="J136" s="30">
        <x:f t="shared" si="54"/>
        <x:v>3</x:v>
      </x:c>
      <x:c r="K136" s="30">
        <x:f t="shared" si="55"/>
        <x:v>44</x:v>
      </x:c>
      <x:c r="L136" s="30">
        <x:f t="shared" si="56"/>
        <x:v>20</x:v>
      </x:c>
      <x:c r="M136" s="30">
        <x:f t="shared" si="57"/>
        <x:v>22</x:v>
      </x:c>
      <x:c r="N136" s="30">
        <x:f t="shared" si="39"/>
        <x:v>20</x:v>
      </x:c>
      <x:c r="O136" s="30">
        <x:f t="shared" si="58"/>
        <x:v>16.633333333333333</x:v>
      </x:c>
      <x:c r="P136" s="30" t="str" cm="1">
        <x:f t="array" ref="P136">INDEX($C$12:$N$12,G136)</x:f>
        <x:v>1.6″</x:v>
      </x:c>
      <x:c r="Q136" s="30" t="str" cm="1">
        <x:f t="array" ref="Q136">INDEX($C$11:$N$11,G136)</x:f>
        <x:v>69°F</x:v>
      </x:c>
      <x:c r="R136" s="30" cm="1">
        <x:f t="array" ref="R136">INDEX($C$13:$N$13,G136)</x:f>
        <x:v>30</x:v>
      </x:c>
      <x:c r="S136" s="30">
        <x:f t="shared" si="40"/>
        <x:v>5.3333333333333337E-2</x:v>
      </x:c>
      <x:c r="T136" s="30">
        <x:f t="shared" si="41"/>
        <x:v>69</x:v>
      </x:c>
      <x:c r="U136" s="32">
        <x:f t="shared" si="51"/>
        <x:v>1</x:v>
      </x:c>
      <x:c r="V136" s="31">
        <x:f t="shared" si="42"/>
        <x:v>0.1</x:v>
      </x:c>
      <x:c r="W136" s="31">
        <x:f t="shared" si="43"/>
        <x:v>65</x:v>
      </x:c>
      <x:c r="X136" s="32">
        <x:f t="shared" si="44"/>
        <x:v>0.25</x:v>
      </x:c>
      <x:c r="Y136" s="30">
        <x:f t="shared" si="45"/>
        <x:v>1</x:v>
      </x:c>
      <x:c r="Z136" s="33">
        <x:f t="shared" si="46"/>
        <x:v>0.99360000000000004</x:v>
      </x:c>
      <x:c r="AA136" s="31">
        <x:f t="shared" si="60"/>
        <x:v>56.070378999999988</x:v>
      </x:c>
      <x:c r="AB136" s="32">
        <x:f t="shared" si="48"/>
        <x:v>2.336265791666666</x:v>
      </x:c>
      <x:c r="AC136" s="31">
        <x:f t="shared" si="49"/>
        <x:v>0.25</x:v>
      </x:c>
      <x:c r="AD136" s="30">
        <x:f t="shared" si="50"/>
        <x:v>0.41317200000000004</x:v>
      </x:c>
      <x:c r="AE136" s="31">
        <x:f t="shared" si="59"/>
        <x:v>56.483550999999991</x:v>
      </x:c>
    </x:row>
    <x:row r="137" spans="2:31" x14ac:dyDescent="0.35">
      <x:c r="B137" s="27">
        <x:f t="shared" si="52"/>
        <x:v>44676</x:v>
      </x:c>
      <x:c r="C137" s="22" t="str">
        <x:f>IF($C$4="London",Assumptions!C146,Assumptions!E146)</x:f>
        <x:v>0444</x:v>
      </x:c>
      <x:c r="D137" s="22" t="str">
        <x:f>IF($C$4="London",Assumptions!D146,Assumptions!F146)</x:f>
        <x:v>1914</x:v>
      </x:c>
      <x:c r="F137" s="29">
        <x:v>44736</x:v>
      </x:c>
      <x:c r="G137" s="30">
        <x:f t="shared" si="53"/>
        <x:v>6</x:v>
      </x:c>
      <x:c r="H137" s="31" t="str">
        <x:v>0344</x:v>
      </x:c>
      <x:c r="I137" s="31" t="str">
        <x:v>2022</x:v>
      </x:c>
      <x:c r="J137" s="30">
        <x:f t="shared" si="54"/>
        <x:v>3</x:v>
      </x:c>
      <x:c r="K137" s="30">
        <x:f t="shared" si="55"/>
        <x:v>44</x:v>
      </x:c>
      <x:c r="L137" s="30">
        <x:f t="shared" si="56"/>
        <x:v>20</x:v>
      </x:c>
      <x:c r="M137" s="30">
        <x:f t="shared" si="57"/>
        <x:v>22</x:v>
      </x:c>
      <x:c r="N137" s="30">
        <x:f t="shared" si="39"/>
        <x:v>20</x:v>
      </x:c>
      <x:c r="O137" s="30">
        <x:f t="shared" si="58"/>
        <x:v>16.633333333333333</x:v>
      </x:c>
      <x:c r="P137" s="30" t="str" cm="1">
        <x:f t="array" ref="P137">INDEX($C$12:$N$12,G137)</x:f>
        <x:v>1.6″</x:v>
      </x:c>
      <x:c r="Q137" s="30" t="str" cm="1">
        <x:f t="array" ref="Q137">INDEX($C$11:$N$11,G137)</x:f>
        <x:v>69°F</x:v>
      </x:c>
      <x:c r="R137" s="30" cm="1">
        <x:f t="array" ref="R137">INDEX($C$13:$N$13,G137)</x:f>
        <x:v>30</x:v>
      </x:c>
      <x:c r="S137" s="30">
        <x:f t="shared" si="40"/>
        <x:v>5.3333333333333337E-2</x:v>
      </x:c>
      <x:c r="T137" s="30">
        <x:f t="shared" si="41"/>
        <x:v>69</x:v>
      </x:c>
      <x:c r="U137" s="32">
        <x:f t="shared" si="51"/>
        <x:v>1</x:v>
      </x:c>
      <x:c r="V137" s="31">
        <x:f t="shared" si="42"/>
        <x:v>0.1</x:v>
      </x:c>
      <x:c r="W137" s="31">
        <x:f t="shared" si="43"/>
        <x:v>65</x:v>
      </x:c>
      <x:c r="X137" s="32">
        <x:f t="shared" si="44"/>
        <x:v>0.25</x:v>
      </x:c>
      <x:c r="Y137" s="30">
        <x:f t="shared" si="45"/>
        <x:v>1</x:v>
      </x:c>
      <x:c r="Z137" s="33">
        <x:f t="shared" si="46"/>
        <x:v>0.99360000000000004</x:v>
      </x:c>
      <x:c r="AA137" s="31">
        <x:f t="shared" si="60"/>
        <x:v>56.483550999999991</x:v>
      </x:c>
      <x:c r="AB137" s="32">
        <x:f t="shared" si="48"/>
        <x:v>2.3534812916666663</x:v>
      </x:c>
      <x:c r="AC137" s="31">
        <x:f t="shared" si="49"/>
        <x:v>0.25</x:v>
      </x:c>
      <x:c r="AD137" s="30">
        <x:f t="shared" si="50"/>
        <x:v>0.41317200000000004</x:v>
      </x:c>
      <x:c r="AE137" s="31">
        <x:f t="shared" si="59"/>
        <x:v>56.896722999999994</x:v>
      </x:c>
    </x:row>
    <x:row r="138" spans="2:31" x14ac:dyDescent="0.35">
      <x:c r="B138" s="27">
        <x:f t="shared" si="52"/>
        <x:v>44677</x:v>
      </x:c>
      <x:c r="C138" s="22" t="str">
        <x:f>IF($C$4="London",Assumptions!C147,Assumptions!E147)</x:f>
        <x:v>0442</x:v>
      </x:c>
      <x:c r="D138" s="22" t="str">
        <x:f>IF($C$4="London",Assumptions!D147,Assumptions!F147)</x:f>
        <x:v>1915</x:v>
      </x:c>
      <x:c r="F138" s="29">
        <x:v>44737</x:v>
      </x:c>
      <x:c r="G138" s="30">
        <x:f t="shared" si="53"/>
        <x:v>6</x:v>
      </x:c>
      <x:c r="H138" s="31" t="str">
        <x:v>0344</x:v>
      </x:c>
      <x:c r="I138" s="31" t="str">
        <x:v>2022</x:v>
      </x:c>
      <x:c r="J138" s="30">
        <x:f t="shared" si="54"/>
        <x:v>3</x:v>
      </x:c>
      <x:c r="K138" s="30">
        <x:f t="shared" si="55"/>
        <x:v>44</x:v>
      </x:c>
      <x:c r="L138" s="30">
        <x:f t="shared" si="56"/>
        <x:v>20</x:v>
      </x:c>
      <x:c r="M138" s="30">
        <x:f t="shared" si="57"/>
        <x:v>22</x:v>
      </x:c>
      <x:c r="N138" s="30">
        <x:f t="shared" si="39"/>
        <x:v>20</x:v>
      </x:c>
      <x:c r="O138" s="30">
        <x:f t="shared" si="58"/>
        <x:v>16.633333333333333</x:v>
      </x:c>
      <x:c r="P138" s="30" t="str" cm="1">
        <x:f t="array" ref="P138">INDEX($C$12:$N$12,G138)</x:f>
        <x:v>1.6″</x:v>
      </x:c>
      <x:c r="Q138" s="30" t="str" cm="1">
        <x:f t="array" ref="Q138">INDEX($C$11:$N$11,G138)</x:f>
        <x:v>69°F</x:v>
      </x:c>
      <x:c r="R138" s="30" cm="1">
        <x:f t="array" ref="R138">INDEX($C$13:$N$13,G138)</x:f>
        <x:v>30</x:v>
      </x:c>
      <x:c r="S138" s="30">
        <x:f t="shared" si="40"/>
        <x:v>5.3333333333333337E-2</x:v>
      </x:c>
      <x:c r="T138" s="30">
        <x:f t="shared" si="41"/>
        <x:v>69</x:v>
      </x:c>
      <x:c r="U138" s="32">
        <x:f t="shared" si="51"/>
        <x:v>1</x:v>
      </x:c>
      <x:c r="V138" s="31">
        <x:f t="shared" si="42"/>
        <x:v>0.1</x:v>
      </x:c>
      <x:c r="W138" s="31">
        <x:f t="shared" si="43"/>
        <x:v>65</x:v>
      </x:c>
      <x:c r="X138" s="32">
        <x:f t="shared" si="44"/>
        <x:v>0.25</x:v>
      </x:c>
      <x:c r="Y138" s="30">
        <x:f t="shared" si="45"/>
        <x:v>1</x:v>
      </x:c>
      <x:c r="Z138" s="33">
        <x:f t="shared" si="46"/>
        <x:v>0.99360000000000004</x:v>
      </x:c>
      <x:c r="AA138" s="31">
        <x:f t="shared" si="60"/>
        <x:v>56.896722999999994</x:v>
      </x:c>
      <x:c r="AB138" s="32">
        <x:f t="shared" si="48"/>
        <x:v>2.3706967916666666</x:v>
      </x:c>
      <x:c r="AC138" s="31">
        <x:f t="shared" si="49"/>
        <x:v>0.25</x:v>
      </x:c>
      <x:c r="AD138" s="30">
        <x:f t="shared" si="50"/>
        <x:v>0.41317200000000004</x:v>
      </x:c>
      <x:c r="AE138" s="31">
        <x:f t="shared" si="59"/>
        <x:v>57.309894999999997</x:v>
      </x:c>
    </x:row>
    <x:row r="139" spans="2:31" x14ac:dyDescent="0.35">
      <x:c r="B139" s="27">
        <x:f t="shared" si="52"/>
        <x:v>44678</x:v>
      </x:c>
      <x:c r="C139" s="22" t="str">
        <x:f>IF($C$4="London",Assumptions!C148,Assumptions!E148)</x:f>
        <x:v>0440</x:v>
      </x:c>
      <x:c r="D139" s="22" t="str">
        <x:f>IF($C$4="London",Assumptions!D148,Assumptions!F148)</x:f>
        <x:v>1917</x:v>
      </x:c>
      <x:c r="F139" s="29">
        <x:v>44738</x:v>
      </x:c>
      <x:c r="G139" s="30">
        <x:f t="shared" si="53"/>
        <x:v>6</x:v>
      </x:c>
      <x:c r="H139" s="31" t="str">
        <x:v>0345</x:v>
      </x:c>
      <x:c r="I139" s="31" t="str">
        <x:v>2022</x:v>
      </x:c>
      <x:c r="J139" s="30">
        <x:f t="shared" si="54"/>
        <x:v>3</x:v>
      </x:c>
      <x:c r="K139" s="30">
        <x:f t="shared" si="55"/>
        <x:v>45</x:v>
      </x:c>
      <x:c r="L139" s="30">
        <x:f t="shared" si="56"/>
        <x:v>20</x:v>
      </x:c>
      <x:c r="M139" s="30">
        <x:f t="shared" si="57"/>
        <x:v>22</x:v>
      </x:c>
      <x:c r="N139" s="30">
        <x:f t="shared" si="39"/>
        <x:v>20</x:v>
      </x:c>
      <x:c r="O139" s="30">
        <x:f t="shared" si="58"/>
        <x:v>16.616666666666667</x:v>
      </x:c>
      <x:c r="P139" s="30" t="str" cm="1">
        <x:f t="array" ref="P139">INDEX($C$12:$N$12,G139)</x:f>
        <x:v>1.6″</x:v>
      </x:c>
      <x:c r="Q139" s="30" t="str" cm="1">
        <x:f t="array" ref="Q139">INDEX($C$11:$N$11,G139)</x:f>
        <x:v>69°F</x:v>
      </x:c>
      <x:c r="R139" s="30" cm="1">
        <x:f t="array" ref="R139">INDEX($C$13:$N$13,G139)</x:f>
        <x:v>30</x:v>
      </x:c>
      <x:c r="S139" s="30">
        <x:f t="shared" si="40"/>
        <x:v>5.3333333333333337E-2</x:v>
      </x:c>
      <x:c r="T139" s="30">
        <x:f t="shared" si="41"/>
        <x:v>69</x:v>
      </x:c>
      <x:c r="U139" s="32">
        <x:f t="shared" si="51"/>
        <x:v>1</x:v>
      </x:c>
      <x:c r="V139" s="31">
        <x:f t="shared" si="42"/>
        <x:v>0.1</x:v>
      </x:c>
      <x:c r="W139" s="31">
        <x:f t="shared" si="43"/>
        <x:v>65</x:v>
      </x:c>
      <x:c r="X139" s="32">
        <x:f t="shared" si="44"/>
        <x:v>0.25</x:v>
      </x:c>
      <x:c r="Y139" s="30">
        <x:f t="shared" si="45"/>
        <x:v>1</x:v>
      </x:c>
      <x:c r="Z139" s="33">
        <x:f t="shared" si="46"/>
        <x:v>0.99360000000000004</x:v>
      </x:c>
      <x:c r="AA139" s="31">
        <x:f t="shared" si="60"/>
        <x:v>57.309894999999997</x:v>
      </x:c>
      <x:c r="AB139" s="32">
        <x:f t="shared" si="48"/>
        <x:v>2.3879122916666664</x:v>
      </x:c>
      <x:c r="AC139" s="31">
        <x:f t="shared" si="49"/>
        <x:v>0.25</x:v>
      </x:c>
      <x:c r="AD139" s="30">
        <x:f t="shared" si="50"/>
        <x:v>0.41275800000000007</x:v>
      </x:c>
      <x:c r="AE139" s="31">
        <x:f t="shared" si="59"/>
        <x:v>57.722652999999994</x:v>
      </x:c>
    </x:row>
    <x:row r="140" spans="2:31" x14ac:dyDescent="0.35">
      <x:c r="B140" s="27">
        <x:f t="shared" si="52"/>
        <x:v>44679</x:v>
      </x:c>
      <x:c r="C140" s="22" t="str">
        <x:f>IF($C$4="London",Assumptions!C149,Assumptions!E149)</x:f>
        <x:v>0438</x:v>
      </x:c>
      <x:c r="D140" s="22" t="str">
        <x:f>IF($C$4="London",Assumptions!D149,Assumptions!F149)</x:f>
        <x:v>1919</x:v>
      </x:c>
      <x:c r="F140" s="29">
        <x:v>44739</x:v>
      </x:c>
      <x:c r="G140" s="30">
        <x:f t="shared" si="53"/>
        <x:v>6</x:v>
      </x:c>
      <x:c r="H140" s="31" t="str">
        <x:v>0345</x:v>
      </x:c>
      <x:c r="I140" s="31" t="str">
        <x:v>2022</x:v>
      </x:c>
      <x:c r="J140" s="30">
        <x:f t="shared" si="54"/>
        <x:v>3</x:v>
      </x:c>
      <x:c r="K140" s="30">
        <x:f t="shared" si="55"/>
        <x:v>45</x:v>
      </x:c>
      <x:c r="L140" s="30">
        <x:f t="shared" si="56"/>
        <x:v>20</x:v>
      </x:c>
      <x:c r="M140" s="30">
        <x:f t="shared" si="57"/>
        <x:v>22</x:v>
      </x:c>
      <x:c r="N140" s="30">
        <x:f t="shared" si="39"/>
        <x:v>20</x:v>
      </x:c>
      <x:c r="O140" s="30">
        <x:f t="shared" si="58"/>
        <x:v>16.616666666666667</x:v>
      </x:c>
      <x:c r="P140" s="30" t="str" cm="1">
        <x:f t="array" ref="P140">INDEX($C$12:$N$12,G140)</x:f>
        <x:v>1.6″</x:v>
      </x:c>
      <x:c r="Q140" s="30" t="str" cm="1">
        <x:f t="array" ref="Q140">INDEX($C$11:$N$11,G140)</x:f>
        <x:v>69°F</x:v>
      </x:c>
      <x:c r="R140" s="30" cm="1">
        <x:f t="array" ref="R140">INDEX($C$13:$N$13,G140)</x:f>
        <x:v>30</x:v>
      </x:c>
      <x:c r="S140" s="30">
        <x:f t="shared" si="40"/>
        <x:v>5.3333333333333337E-2</x:v>
      </x:c>
      <x:c r="T140" s="30">
        <x:f t="shared" si="41"/>
        <x:v>69</x:v>
      </x:c>
      <x:c r="U140" s="32">
        <x:f t="shared" si="51"/>
        <x:v>1</x:v>
      </x:c>
      <x:c r="V140" s="31">
        <x:f t="shared" si="42"/>
        <x:v>0.1</x:v>
      </x:c>
      <x:c r="W140" s="31">
        <x:f t="shared" si="43"/>
        <x:v>65</x:v>
      </x:c>
      <x:c r="X140" s="32">
        <x:f t="shared" si="44"/>
        <x:v>0.25</x:v>
      </x:c>
      <x:c r="Y140" s="30">
        <x:f t="shared" si="45"/>
        <x:v>1</x:v>
      </x:c>
      <x:c r="Z140" s="33">
        <x:f t="shared" si="46"/>
        <x:v>0.99360000000000004</x:v>
      </x:c>
      <x:c r="AA140" s="31">
        <x:f t="shared" si="60"/>
        <x:v>57.722652999999994</x:v>
      </x:c>
      <x:c r="AB140" s="32">
        <x:f t="shared" si="48"/>
        <x:v>2.4051105416666663</x:v>
      </x:c>
      <x:c r="AC140" s="31">
        <x:f t="shared" si="49"/>
        <x:v>0.25</x:v>
      </x:c>
      <x:c r="AD140" s="30">
        <x:f t="shared" si="50"/>
        <x:v>0.41275800000000007</x:v>
      </x:c>
      <x:c r="AE140" s="31">
        <x:f t="shared" si="59"/>
        <x:v>58.135410999999991</x:v>
      </x:c>
    </x:row>
    <x:row r="141" spans="2:31" x14ac:dyDescent="0.35">
      <x:c r="B141" s="27">
        <x:f t="shared" si="52"/>
        <x:v>44680</x:v>
      </x:c>
      <x:c r="C141" s="22" t="str">
        <x:f>IF($C$4="London",Assumptions!C150,Assumptions!E150)</x:f>
        <x:v>0436</x:v>
      </x:c>
      <x:c r="D141" s="22" t="str">
        <x:f>IF($C$4="London",Assumptions!D150,Assumptions!F150)</x:f>
        <x:v>1920</x:v>
      </x:c>
      <x:c r="F141" s="29">
        <x:v>44740</x:v>
      </x:c>
      <x:c r="G141" s="30">
        <x:f t="shared" si="53"/>
        <x:v>6</x:v>
      </x:c>
      <x:c r="H141" s="31" t="str">
        <x:v>0346</x:v>
      </x:c>
      <x:c r="I141" s="31" t="str">
        <x:v>2022</x:v>
      </x:c>
      <x:c r="J141" s="30">
        <x:f t="shared" si="54"/>
        <x:v>3</x:v>
      </x:c>
      <x:c r="K141" s="30">
        <x:f t="shared" si="55"/>
        <x:v>46</x:v>
      </x:c>
      <x:c r="L141" s="30">
        <x:f t="shared" si="56"/>
        <x:v>20</x:v>
      </x:c>
      <x:c r="M141" s="30">
        <x:f t="shared" si="57"/>
        <x:v>22</x:v>
      </x:c>
      <x:c r="N141" s="30">
        <x:f t="shared" si="39"/>
        <x:v>20</x:v>
      </x:c>
      <x:c r="O141" s="30">
        <x:f t="shared" si="58"/>
        <x:v>16.600000000000001</x:v>
      </x:c>
      <x:c r="P141" s="30" t="str" cm="1">
        <x:f t="array" ref="P141">INDEX($C$12:$N$12,G141)</x:f>
        <x:v>1.6″</x:v>
      </x:c>
      <x:c r="Q141" s="30" t="str" cm="1">
        <x:f t="array" ref="Q141">INDEX($C$11:$N$11,G141)</x:f>
        <x:v>69°F</x:v>
      </x:c>
      <x:c r="R141" s="30" cm="1">
        <x:f t="array" ref="R141">INDEX($C$13:$N$13,G141)</x:f>
        <x:v>30</x:v>
      </x:c>
      <x:c r="S141" s="30">
        <x:f t="shared" si="40"/>
        <x:v>5.3333333333333337E-2</x:v>
      </x:c>
      <x:c r="T141" s="30">
        <x:f t="shared" si="41"/>
        <x:v>69</x:v>
      </x:c>
      <x:c r="U141" s="32">
        <x:f t="shared" si="51"/>
        <x:v>1</x:v>
      </x:c>
      <x:c r="V141" s="31">
        <x:f t="shared" si="42"/>
        <x:v>0.1</x:v>
      </x:c>
      <x:c r="W141" s="31">
        <x:f t="shared" si="43"/>
        <x:v>65</x:v>
      </x:c>
      <x:c r="X141" s="32">
        <x:f t="shared" si="44"/>
        <x:v>0.25</x:v>
      </x:c>
      <x:c r="Y141" s="30">
        <x:f t="shared" si="45"/>
        <x:v>1</x:v>
      </x:c>
      <x:c r="Z141" s="33">
        <x:f t="shared" si="46"/>
        <x:v>0.99360000000000004</x:v>
      </x:c>
      <x:c r="AA141" s="31">
        <x:f t="shared" si="60"/>
        <x:v>58.135410999999991</x:v>
      </x:c>
      <x:c r="AB141" s="32">
        <x:f t="shared" si="48"/>
        <x:v>2.4223087916666661</x:v>
      </x:c>
      <x:c r="AC141" s="31">
        <x:f t="shared" si="49"/>
        <x:v>0.25</x:v>
      </x:c>
      <x:c r="AD141" s="30">
        <x:f t="shared" si="50"/>
        <x:v>0.41234400000000004</x:v>
      </x:c>
      <x:c r="AE141" s="31">
        <x:f t="shared" si="59"/>
        <x:v>58.547754999999988</x:v>
      </x:c>
    </x:row>
    <x:row r="142" spans="2:31" x14ac:dyDescent="0.35">
      <x:c r="B142" s="27">
        <x:f t="shared" si="52"/>
        <x:v>44681</x:v>
      </x:c>
      <x:c r="C142" s="22" t="str">
        <x:f>IF($C$4="London",Assumptions!C151,Assumptions!E151)</x:f>
        <x:v>0435</x:v>
      </x:c>
      <x:c r="D142" s="22" t="str">
        <x:f>IF($C$4="London",Assumptions!D151,Assumptions!F151)</x:f>
        <x:v>1922</x:v>
      </x:c>
      <x:c r="F142" s="29">
        <x:v>44741</x:v>
      </x:c>
      <x:c r="G142" s="30">
        <x:f t="shared" si="53"/>
        <x:v>6</x:v>
      </x:c>
      <x:c r="H142" s="31" t="str">
        <x:v>0346</x:v>
      </x:c>
      <x:c r="I142" s="31" t="str">
        <x:v>2021</x:v>
      </x:c>
      <x:c r="J142" s="30">
        <x:f t="shared" si="54"/>
        <x:v>3</x:v>
      </x:c>
      <x:c r="K142" s="30">
        <x:f t="shared" si="55"/>
        <x:v>46</x:v>
      </x:c>
      <x:c r="L142" s="30">
        <x:f t="shared" si="56"/>
        <x:v>20</x:v>
      </x:c>
      <x:c r="M142" s="30">
        <x:f t="shared" si="57"/>
        <x:v>21</x:v>
      </x:c>
      <x:c r="N142" s="30">
        <x:f t="shared" si="39"/>
        <x:v>20</x:v>
      </x:c>
      <x:c r="O142" s="30">
        <x:f t="shared" si="58"/>
        <x:v>16.583333333333332</x:v>
      </x:c>
      <x:c r="P142" s="30" t="str" cm="1">
        <x:f t="array" ref="P142">INDEX($C$12:$N$12,G142)</x:f>
        <x:v>1.6″</x:v>
      </x:c>
      <x:c r="Q142" s="30" t="str" cm="1">
        <x:f t="array" ref="Q142">INDEX($C$11:$N$11,G142)</x:f>
        <x:v>69°F</x:v>
      </x:c>
      <x:c r="R142" s="30" cm="1">
        <x:f t="array" ref="R142">INDEX($C$13:$N$13,G142)</x:f>
        <x:v>30</x:v>
      </x:c>
      <x:c r="S142" s="30">
        <x:f t="shared" si="40"/>
        <x:v>5.3333333333333337E-2</x:v>
      </x:c>
      <x:c r="T142" s="30">
        <x:f t="shared" si="41"/>
        <x:v>69</x:v>
      </x:c>
      <x:c r="U142" s="32">
        <x:f t="shared" si="51"/>
        <x:v>1</x:v>
      </x:c>
      <x:c r="V142" s="31">
        <x:f t="shared" si="42"/>
        <x:v>0.1</x:v>
      </x:c>
      <x:c r="W142" s="31">
        <x:f t="shared" si="43"/>
        <x:v>65</x:v>
      </x:c>
      <x:c r="X142" s="32">
        <x:f t="shared" si="44"/>
        <x:v>0.25</x:v>
      </x:c>
      <x:c r="Y142" s="30">
        <x:f t="shared" si="45"/>
        <x:v>1</x:v>
      </x:c>
      <x:c r="Z142" s="33">
        <x:f t="shared" si="46"/>
        <x:v>0.99360000000000004</x:v>
      </x:c>
      <x:c r="AA142" s="31">
        <x:f t="shared" si="60"/>
        <x:v>58.547754999999988</x:v>
      </x:c>
      <x:c r="AB142" s="32">
        <x:f t="shared" si="48"/>
        <x:v>2.439489791666666</x:v>
      </x:c>
      <x:c r="AC142" s="31">
        <x:f t="shared" si="49"/>
        <x:v>0.25</x:v>
      </x:c>
      <x:c r="AD142" s="30">
        <x:f t="shared" si="50"/>
        <x:v>0.41192999999999996</x:v>
      </x:c>
      <x:c r="AE142" s="31">
        <x:f t="shared" si="59"/>
        <x:v>58.959684999999986</x:v>
      </x:c>
    </x:row>
    <x:row r="143" spans="2:31" x14ac:dyDescent="0.35">
      <x:c r="B143" s="27">
        <x:f t="shared" si="52"/>
        <x:v>44682</x:v>
      </x:c>
      <x:c r="C143" s="22" t="str">
        <x:f>IF($C$4="London",Assumptions!C152,Assumptions!E152)</x:f>
        <x:v>0433</x:v>
      </x:c>
      <x:c r="D143" s="22" t="str">
        <x:f>IF($C$4="London",Assumptions!D152,Assumptions!F152)</x:f>
        <x:v>1924</x:v>
      </x:c>
      <x:c r="F143" s="29">
        <x:v>44742</x:v>
      </x:c>
      <x:c r="G143" s="30">
        <x:f t="shared" si="53"/>
        <x:v>6</x:v>
      </x:c>
      <x:c r="H143" s="31" t="str">
        <x:v>0347</x:v>
      </x:c>
      <x:c r="I143" s="31" t="str">
        <x:v>2021</x:v>
      </x:c>
      <x:c r="J143" s="30">
        <x:f t="shared" si="54"/>
        <x:v>3</x:v>
      </x:c>
      <x:c r="K143" s="30">
        <x:f t="shared" si="55"/>
        <x:v>47</x:v>
      </x:c>
      <x:c r="L143" s="30">
        <x:f t="shared" si="56"/>
        <x:v>20</x:v>
      </x:c>
      <x:c r="M143" s="30">
        <x:f t="shared" si="57"/>
        <x:v>21</x:v>
      </x:c>
      <x:c r="N143" s="30">
        <x:f t="shared" si="39"/>
        <x:v>20</x:v>
      </x:c>
      <x:c r="O143" s="30">
        <x:f t="shared" si="58"/>
        <x:v>16.566666666666666</x:v>
      </x:c>
      <x:c r="P143" s="30" t="str" cm="1">
        <x:f t="array" ref="P143">INDEX($C$12:$N$12,G143)</x:f>
        <x:v>1.6″</x:v>
      </x:c>
      <x:c r="Q143" s="30" t="str" cm="1">
        <x:f t="array" ref="Q143">INDEX($C$11:$N$11,G143)</x:f>
        <x:v>69°F</x:v>
      </x:c>
      <x:c r="R143" s="30" cm="1">
        <x:f t="array" ref="R143">INDEX($C$13:$N$13,G143)</x:f>
        <x:v>30</x:v>
      </x:c>
      <x:c r="S143" s="30">
        <x:f t="shared" si="40"/>
        <x:v>5.3333333333333337E-2</x:v>
      </x:c>
      <x:c r="T143" s="30">
        <x:f t="shared" si="41"/>
        <x:v>69</x:v>
      </x:c>
      <x:c r="U143" s="32">
        <x:f t="shared" si="51"/>
        <x:v>1</x:v>
      </x:c>
      <x:c r="V143" s="31">
        <x:f t="shared" si="42"/>
        <x:v>0.1</x:v>
      </x:c>
      <x:c r="W143" s="31">
        <x:f t="shared" si="43"/>
        <x:v>65</x:v>
      </x:c>
      <x:c r="X143" s="32">
        <x:f t="shared" si="44"/>
        <x:v>0.25</x:v>
      </x:c>
      <x:c r="Y143" s="30">
        <x:f t="shared" si="45"/>
        <x:v>1</x:v>
      </x:c>
      <x:c r="Z143" s="33">
        <x:f t="shared" si="46"/>
        <x:v>0.99360000000000004</x:v>
      </x:c>
      <x:c r="AA143" s="31">
        <x:f t="shared" si="60"/>
        <x:v>58.959684999999986</x:v>
      </x:c>
      <x:c r="AB143" s="32">
        <x:f t="shared" si="48"/>
        <x:v>2.4566535416666659</x:v>
      </x:c>
      <x:c r="AC143" s="31">
        <x:f t="shared" si="49"/>
        <x:v>0.25</x:v>
      </x:c>
      <x:c r="AD143" s="30">
        <x:f t="shared" si="50"/>
        <x:v>0.41151600000000005</x:v>
      </x:c>
      <x:c r="AE143" s="31">
        <x:f t="shared" si="59"/>
        <x:v>59.371200999999985</x:v>
      </x:c>
    </x:row>
    <x:row r="144" spans="2:31" x14ac:dyDescent="0.35">
      <x:c r="B144" s="27">
        <x:f t="shared" si="52"/>
        <x:v>44683</x:v>
      </x:c>
      <x:c r="C144" s="22" t="str">
        <x:f>IF($C$4="London",Assumptions!C153,Assumptions!E153)</x:f>
        <x:v>0431</x:v>
      </x:c>
      <x:c r="D144" s="22" t="str">
        <x:f>IF($C$4="London",Assumptions!D153,Assumptions!F153)</x:f>
        <x:v>1925</x:v>
      </x:c>
      <x:c r="F144" s="29">
        <x:v>44743</x:v>
      </x:c>
      <x:c r="G144" s="30">
        <x:f t="shared" si="53"/>
        <x:v>7</x:v>
      </x:c>
      <x:c r="H144" s="31" t="str">
        <x:v>0348</x:v>
      </x:c>
      <x:c r="I144" s="31" t="str">
        <x:v>2021</x:v>
      </x:c>
      <x:c r="J144" s="30">
        <x:f t="shared" si="54"/>
        <x:v>3</x:v>
      </x:c>
      <x:c r="K144" s="30">
        <x:f t="shared" si="55"/>
        <x:v>48</x:v>
      </x:c>
      <x:c r="L144" s="30">
        <x:f t="shared" si="56"/>
        <x:v>20</x:v>
      </x:c>
      <x:c r="M144" s="30">
        <x:f t="shared" si="57"/>
        <x:v>21</x:v>
      </x:c>
      <x:c r="N144" s="30">
        <x:f t="shared" si="39"/>
        <x:v>20</x:v>
      </x:c>
      <x:c r="O144" s="30">
        <x:f t="shared" si="58"/>
        <x:v>16.55</x:v>
      </x:c>
      <x:c r="P144" s="30" t="str" cm="1">
        <x:f t="array" ref="P144">INDEX($C$12:$N$12,G144)</x:f>
        <x:v>1.4″</x:v>
      </x:c>
      <x:c r="Q144" s="30" t="str" cm="1">
        <x:f t="array" ref="Q144">INDEX($C$11:$N$11,G144)</x:f>
        <x:v>73°F</x:v>
      </x:c>
      <x:c r="R144" s="30" cm="1">
        <x:f t="array" ref="R144">INDEX($C$13:$N$13,G144)</x:f>
        <x:v>31</x:v>
      </x:c>
      <x:c r="S144" s="30">
        <x:f t="shared" si="40"/>
        <x:v>4.5161290322580643E-2</x:v>
      </x:c>
      <x:c r="T144" s="30">
        <x:f t="shared" si="41"/>
        <x:v>73</x:v>
      </x:c>
      <x:c r="U144" s="32">
        <x:f t="shared" si="51"/>
        <x:v>1</x:v>
      </x:c>
      <x:c r="V144" s="31">
        <x:f t="shared" si="42"/>
        <x:v>0.1</x:v>
      </x:c>
      <x:c r="W144" s="31">
        <x:f t="shared" si="43"/>
        <x:v>65</x:v>
      </x:c>
      <x:c r="X144" s="32">
        <x:f t="shared" si="44"/>
        <x:v>0.25</x:v>
      </x:c>
      <x:c r="Y144" s="30">
        <x:f t="shared" si="45"/>
        <x:v>1</x:v>
      </x:c>
      <x:c r="Z144" s="33">
        <x:f t="shared" si="46"/>
        <x:v>0.97440000000000004</x:v>
      </x:c>
      <x:c r="AA144" s="31">
        <x:f t="shared" si="60"/>
        <x:v>59.371200999999985</x:v>
      </x:c>
      <x:c r="AB144" s="32">
        <x:f t="shared" si="48"/>
        <x:v>2.4738000416666659</x:v>
      </x:c>
      <x:c r="AC144" s="31">
        <x:f t="shared" si="49"/>
        <x:v>0.25</x:v>
      </x:c>
      <x:c r="AD144" s="30">
        <x:f t="shared" si="50"/>
        <x:v>0.40315800000000007</x:v>
      </x:c>
      <x:c r="AE144" s="31">
        <x:f t="shared" si="59"/>
        <x:v>59.774358999999983</x:v>
      </x:c>
    </x:row>
    <x:row r="145" spans="2:31" x14ac:dyDescent="0.35">
      <x:c r="B145" s="27">
        <x:f t="shared" si="52"/>
        <x:v>44684</x:v>
      </x:c>
      <x:c r="C145" s="22" t="str">
        <x:f>IF($C$4="London",Assumptions!C154,Assumptions!E154)</x:f>
        <x:v>0429</x:v>
      </x:c>
      <x:c r="D145" s="22" t="str">
        <x:f>IF($C$4="London",Assumptions!D154,Assumptions!F154)</x:f>
        <x:v>1927</x:v>
      </x:c>
      <x:c r="F145" s="29">
        <x:v>44744</x:v>
      </x:c>
      <x:c r="G145" s="30">
        <x:f t="shared" si="53"/>
        <x:v>7</x:v>
      </x:c>
      <x:c r="H145" s="31" t="str">
        <x:v>0348</x:v>
      </x:c>
      <x:c r="I145" s="31" t="str">
        <x:v>2020</x:v>
      </x:c>
      <x:c r="J145" s="30">
        <x:f t="shared" si="54"/>
        <x:v>3</x:v>
      </x:c>
      <x:c r="K145" s="30">
        <x:f t="shared" si="55"/>
        <x:v>48</x:v>
      </x:c>
      <x:c r="L145" s="30">
        <x:f t="shared" si="56"/>
        <x:v>20</x:v>
      </x:c>
      <x:c r="M145" s="30">
        <x:f t="shared" si="57"/>
        <x:v>20</x:v>
      </x:c>
      <x:c r="N145" s="30">
        <x:f t="shared" si="39"/>
        <x:v>20</x:v>
      </x:c>
      <x:c r="O145" s="30">
        <x:f t="shared" si="58"/>
        <x:v>16.533333333333335</x:v>
      </x:c>
      <x:c r="P145" s="30" t="str" cm="1">
        <x:f t="array" ref="P145">INDEX($C$12:$N$12,G145)</x:f>
        <x:v>1.4″</x:v>
      </x:c>
      <x:c r="Q145" s="30" t="str" cm="1">
        <x:f t="array" ref="Q145">INDEX($C$11:$N$11,G145)</x:f>
        <x:v>73°F</x:v>
      </x:c>
      <x:c r="R145" s="30" cm="1">
        <x:f t="array" ref="R145">INDEX($C$13:$N$13,G145)</x:f>
        <x:v>31</x:v>
      </x:c>
      <x:c r="S145" s="30">
        <x:f t="shared" si="40"/>
        <x:v>4.5161290322580643E-2</x:v>
      </x:c>
      <x:c r="T145" s="30">
        <x:f t="shared" si="41"/>
        <x:v>73</x:v>
      </x:c>
      <x:c r="U145" s="32">
        <x:f t="shared" si="51"/>
        <x:v>1</x:v>
      </x:c>
      <x:c r="V145" s="31">
        <x:f t="shared" si="42"/>
        <x:v>0.1</x:v>
      </x:c>
      <x:c r="W145" s="31">
        <x:f t="shared" si="43"/>
        <x:v>65</x:v>
      </x:c>
      <x:c r="X145" s="32">
        <x:f t="shared" si="44"/>
        <x:v>0.25</x:v>
      </x:c>
      <x:c r="Y145" s="30">
        <x:f t="shared" si="45"/>
        <x:v>1</x:v>
      </x:c>
      <x:c r="Z145" s="33">
        <x:f t="shared" si="46"/>
        <x:v>0.97440000000000004</x:v>
      </x:c>
      <x:c r="AA145" s="31">
        <x:f t="shared" si="60"/>
        <x:v>59.774358999999983</x:v>
      </x:c>
      <x:c r="AB145" s="32">
        <x:f t="shared" si="48"/>
        <x:v>2.4905982916666658</x:v>
      </x:c>
      <x:c r="AC145" s="31">
        <x:f t="shared" si="49"/>
        <x:v>0.25</x:v>
      </x:c>
      <x:c r="AD145" s="30">
        <x:f t="shared" si="50"/>
        <x:v>0.40275200000000005</x:v>
      </x:c>
      <x:c r="AE145" s="31">
        <x:f t="shared" si="59"/>
        <x:v>60.177110999999982</x:v>
      </x:c>
    </x:row>
    <x:row r="146" spans="2:31" x14ac:dyDescent="0.35">
      <x:c r="B146" s="27">
        <x:f t="shared" si="52"/>
        <x:v>44685</x:v>
      </x:c>
      <x:c r="C146" s="22" t="str">
        <x:f>IF($C$4="London",Assumptions!C155,Assumptions!E155)</x:f>
        <x:v>0427</x:v>
      </x:c>
      <x:c r="D146" s="22" t="str">
        <x:f>IF($C$4="London",Assumptions!D155,Assumptions!F155)</x:f>
        <x:v>1929</x:v>
      </x:c>
      <x:c r="F146" s="29">
        <x:v>44745</x:v>
      </x:c>
      <x:c r="G146" s="30">
        <x:f t="shared" si="53"/>
        <x:v>7</x:v>
      </x:c>
      <x:c r="H146" s="31" t="str">
        <x:v>0349</x:v>
      </x:c>
      <x:c r="I146" s="31" t="str">
        <x:v>2020</x:v>
      </x:c>
      <x:c r="J146" s="30">
        <x:f t="shared" si="54"/>
        <x:v>3</x:v>
      </x:c>
      <x:c r="K146" s="30">
        <x:f t="shared" si="55"/>
        <x:v>49</x:v>
      </x:c>
      <x:c r="L146" s="30">
        <x:f t="shared" si="56"/>
        <x:v>20</x:v>
      </x:c>
      <x:c r="M146" s="30">
        <x:f t="shared" si="57"/>
        <x:v>20</x:v>
      </x:c>
      <x:c r="N146" s="30">
        <x:f t="shared" si="39"/>
        <x:v>20</x:v>
      </x:c>
      <x:c r="O146" s="30">
        <x:f t="shared" si="58"/>
        <x:v>16.516666666666666</x:v>
      </x:c>
      <x:c r="P146" s="30" t="str" cm="1">
        <x:f t="array" ref="P146">INDEX($C$12:$N$12,G146)</x:f>
        <x:v>1.4″</x:v>
      </x:c>
      <x:c r="Q146" s="30" t="str" cm="1">
        <x:f t="array" ref="Q146">INDEX($C$11:$N$11,G146)</x:f>
        <x:v>73°F</x:v>
      </x:c>
      <x:c r="R146" s="30" cm="1">
        <x:f t="array" ref="R146">INDEX($C$13:$N$13,G146)</x:f>
        <x:v>31</x:v>
      </x:c>
      <x:c r="S146" s="30">
        <x:f t="shared" si="40"/>
        <x:v>4.5161290322580643E-2</x:v>
      </x:c>
      <x:c r="T146" s="30">
        <x:f t="shared" si="41"/>
        <x:v>73</x:v>
      </x:c>
      <x:c r="U146" s="32">
        <x:f t="shared" si="51"/>
        <x:v>1</x:v>
      </x:c>
      <x:c r="V146" s="31">
        <x:f t="shared" si="42"/>
        <x:v>0.1</x:v>
      </x:c>
      <x:c r="W146" s="31">
        <x:f t="shared" si="43"/>
        <x:v>65</x:v>
      </x:c>
      <x:c r="X146" s="32">
        <x:f t="shared" si="44"/>
        <x:v>0.25</x:v>
      </x:c>
      <x:c r="Y146" s="30">
        <x:f t="shared" si="45"/>
        <x:v>1</x:v>
      </x:c>
      <x:c r="Z146" s="33">
        <x:f t="shared" si="46"/>
        <x:v>0.97440000000000004</x:v>
      </x:c>
      <x:c r="AA146" s="31">
        <x:f t="shared" si="60"/>
        <x:v>60.177110999999982</x:v>
      </x:c>
      <x:c r="AB146" s="32">
        <x:f t="shared" si="48"/>
        <x:v>2.5073796249999991</x:v>
      </x:c>
      <x:c r="AC146" s="31">
        <x:f t="shared" si="49"/>
        <x:v>0.25</x:v>
      </x:c>
      <x:c r="AD146" s="30">
        <x:f t="shared" si="50"/>
        <x:v>0.40234599999999998</x:v>
      </x:c>
      <x:c r="AE146" s="31">
        <x:f t="shared" si="59"/>
        <x:v>60.579456999999984</x:v>
      </x:c>
    </x:row>
    <x:row r="147" spans="2:31" x14ac:dyDescent="0.35">
      <x:c r="B147" s="27">
        <x:f t="shared" si="52"/>
        <x:v>44686</x:v>
      </x:c>
      <x:c r="C147" s="22" t="str">
        <x:f>IF($C$4="London",Assumptions!C156,Assumptions!E156)</x:f>
        <x:v>0425</x:v>
      </x:c>
      <x:c r="D147" s="22" t="str">
        <x:f>IF($C$4="London",Assumptions!D156,Assumptions!F156)</x:f>
        <x:v>1930</x:v>
      </x:c>
      <x:c r="F147" s="29">
        <x:v>44746</x:v>
      </x:c>
      <x:c r="G147" s="30">
        <x:f t="shared" si="53"/>
        <x:v>7</x:v>
      </x:c>
      <x:c r="H147" s="31" t="str">
        <x:v>0350</x:v>
      </x:c>
      <x:c r="I147" s="31" t="str">
        <x:v>2020</x:v>
      </x:c>
      <x:c r="J147" s="30">
        <x:f t="shared" si="54"/>
        <x:v>3</x:v>
      </x:c>
      <x:c r="K147" s="30">
        <x:f t="shared" si="55"/>
        <x:v>50</x:v>
      </x:c>
      <x:c r="L147" s="30">
        <x:f t="shared" si="56"/>
        <x:v>20</x:v>
      </x:c>
      <x:c r="M147" s="30">
        <x:f t="shared" si="57"/>
        <x:v>20</x:v>
      </x:c>
      <x:c r="N147" s="30">
        <x:f t="shared" si="39"/>
        <x:v>20</x:v>
      </x:c>
      <x:c r="O147" s="30">
        <x:f t="shared" si="58"/>
        <x:v>16.5</x:v>
      </x:c>
      <x:c r="P147" s="30" t="str" cm="1">
        <x:f t="array" ref="P147">INDEX($C$12:$N$12,G147)</x:f>
        <x:v>1.4″</x:v>
      </x:c>
      <x:c r="Q147" s="30" t="str" cm="1">
        <x:f t="array" ref="Q147">INDEX($C$11:$N$11,G147)</x:f>
        <x:v>73°F</x:v>
      </x:c>
      <x:c r="R147" s="30" cm="1">
        <x:f t="array" ref="R147">INDEX($C$13:$N$13,G147)</x:f>
        <x:v>31</x:v>
      </x:c>
      <x:c r="S147" s="30">
        <x:f t="shared" si="40"/>
        <x:v>4.5161290322580643E-2</x:v>
      </x:c>
      <x:c r="T147" s="30">
        <x:f t="shared" si="41"/>
        <x:v>73</x:v>
      </x:c>
      <x:c r="U147" s="32">
        <x:f t="shared" si="51"/>
        <x:v>1</x:v>
      </x:c>
      <x:c r="V147" s="31">
        <x:f t="shared" si="42"/>
        <x:v>0.1</x:v>
      </x:c>
      <x:c r="W147" s="31">
        <x:f t="shared" si="43"/>
        <x:v>65</x:v>
      </x:c>
      <x:c r="X147" s="32">
        <x:f t="shared" si="44"/>
        <x:v>0.25</x:v>
      </x:c>
      <x:c r="Y147" s="30">
        <x:f t="shared" si="45"/>
        <x:v>1</x:v>
      </x:c>
      <x:c r="Z147" s="33">
        <x:f t="shared" si="46"/>
        <x:v>0.97440000000000004</x:v>
      </x:c>
      <x:c r="AA147" s="31">
        <x:f t="shared" si="60"/>
        <x:v>60.579456999999984</x:v>
      </x:c>
      <x:c r="AB147" s="32">
        <x:f t="shared" si="48"/>
        <x:v>2.5241440416666658</x:v>
      </x:c>
      <x:c r="AC147" s="31">
        <x:f t="shared" si="49"/>
        <x:v>0.25</x:v>
      </x:c>
      <x:c r="AD147" s="30">
        <x:f t="shared" si="50"/>
        <x:v>0.40194000000000007</x:v>
      </x:c>
      <x:c r="AE147" s="31">
        <x:f t="shared" si="59"/>
        <x:v>60.981396999999987</x:v>
      </x:c>
    </x:row>
    <x:row r="148" spans="2:31" x14ac:dyDescent="0.35">
      <x:c r="B148" s="27">
        <x:f t="shared" si="52"/>
        <x:v>44687</x:v>
      </x:c>
      <x:c r="C148" s="22" t="str">
        <x:f>IF($C$4="London",Assumptions!C157,Assumptions!E157)</x:f>
        <x:v>0424</x:v>
      </x:c>
      <x:c r="D148" s="22" t="str">
        <x:f>IF($C$4="London",Assumptions!D157,Assumptions!F157)</x:f>
        <x:v>1932</x:v>
      </x:c>
      <x:c r="F148" s="29">
        <x:v>44747</x:v>
      </x:c>
      <x:c r="G148" s="30">
        <x:f t="shared" si="53"/>
        <x:v>7</x:v>
      </x:c>
      <x:c r="H148" s="31" t="str">
        <x:v>0351</x:v>
      </x:c>
      <x:c r="I148" s="31" t="str">
        <x:v>2019</x:v>
      </x:c>
      <x:c r="J148" s="30">
        <x:f t="shared" si="54"/>
        <x:v>3</x:v>
      </x:c>
      <x:c r="K148" s="30">
        <x:f t="shared" si="55"/>
        <x:v>51</x:v>
      </x:c>
      <x:c r="L148" s="30">
        <x:f t="shared" si="56"/>
        <x:v>20</x:v>
      </x:c>
      <x:c r="M148" s="30">
        <x:f t="shared" si="57"/>
        <x:v>19</x:v>
      </x:c>
      <x:c r="N148" s="30">
        <x:f t="shared" si="39"/>
        <x:v>20</x:v>
      </x:c>
      <x:c r="O148" s="30">
        <x:f t="shared" si="58"/>
        <x:v>16.466666666666665</x:v>
      </x:c>
      <x:c r="P148" s="30" t="str" cm="1">
        <x:f t="array" ref="P148">INDEX($C$12:$N$12,G148)</x:f>
        <x:v>1.4″</x:v>
      </x:c>
      <x:c r="Q148" s="30" t="str" cm="1">
        <x:f t="array" ref="Q148">INDEX($C$11:$N$11,G148)</x:f>
        <x:v>73°F</x:v>
      </x:c>
      <x:c r="R148" s="30" cm="1">
        <x:f t="array" ref="R148">INDEX($C$13:$N$13,G148)</x:f>
        <x:v>31</x:v>
      </x:c>
      <x:c r="S148" s="30">
        <x:f t="shared" si="40"/>
        <x:v>4.5161290322580643E-2</x:v>
      </x:c>
      <x:c r="T148" s="30">
        <x:f t="shared" si="41"/>
        <x:v>73</x:v>
      </x:c>
      <x:c r="U148" s="32">
        <x:f t="shared" si="51"/>
        <x:v>1</x:v>
      </x:c>
      <x:c r="V148" s="31">
        <x:f t="shared" si="42"/>
        <x:v>0.1</x:v>
      </x:c>
      <x:c r="W148" s="31">
        <x:f t="shared" si="43"/>
        <x:v>65</x:v>
      </x:c>
      <x:c r="X148" s="32">
        <x:f t="shared" si="44"/>
        <x:v>0.25</x:v>
      </x:c>
      <x:c r="Y148" s="30">
        <x:f t="shared" si="45"/>
        <x:v>1</x:v>
      </x:c>
      <x:c r="Z148" s="33">
        <x:f t="shared" si="46"/>
        <x:v>0.97440000000000004</x:v>
      </x:c>
      <x:c r="AA148" s="31">
        <x:f t="shared" si="60"/>
        <x:v>60.981396999999987</x:v>
      </x:c>
      <x:c r="AB148" s="32">
        <x:f t="shared" si="48"/>
        <x:v>2.540891541666666</x:v>
      </x:c>
      <x:c r="AC148" s="31">
        <x:f t="shared" si="49"/>
        <x:v>0.25</x:v>
      </x:c>
      <x:c r="AD148" s="30">
        <x:f t="shared" si="50"/>
        <x:v>0.40112799999999998</x:v>
      </x:c>
      <x:c r="AE148" s="31">
        <x:f t="shared" si="59"/>
        <x:v>61.382524999999987</x:v>
      </x:c>
    </x:row>
    <x:row r="149" spans="2:31" x14ac:dyDescent="0.35">
      <x:c r="B149" s="27">
        <x:f t="shared" si="52"/>
        <x:v>44688</x:v>
      </x:c>
      <x:c r="C149" s="22" t="str">
        <x:f>IF($C$4="London",Assumptions!C158,Assumptions!E158)</x:f>
        <x:v>0422</x:v>
      </x:c>
      <x:c r="D149" s="22" t="str">
        <x:f>IF($C$4="London",Assumptions!D158,Assumptions!F158)</x:f>
        <x:v>1933</x:v>
      </x:c>
      <x:c r="F149" s="29">
        <x:v>44748</x:v>
      </x:c>
      <x:c r="G149" s="30">
        <x:f t="shared" si="53"/>
        <x:v>7</x:v>
      </x:c>
      <x:c r="H149" s="31" t="str">
        <x:v>0352</x:v>
      </x:c>
      <x:c r="I149" s="31" t="str">
        <x:v>2019</x:v>
      </x:c>
      <x:c r="J149" s="30">
        <x:f t="shared" si="54"/>
        <x:v>3</x:v>
      </x:c>
      <x:c r="K149" s="30">
        <x:f t="shared" si="55"/>
        <x:v>52</x:v>
      </x:c>
      <x:c r="L149" s="30">
        <x:f t="shared" si="56"/>
        <x:v>20</x:v>
      </x:c>
      <x:c r="M149" s="30">
        <x:f t="shared" si="57"/>
        <x:v>19</x:v>
      </x:c>
      <x:c r="N149" s="30">
        <x:f t="shared" si="39"/>
        <x:v>20</x:v>
      </x:c>
      <x:c r="O149" s="30">
        <x:f t="shared" si="58"/>
        <x:v>16.45</x:v>
      </x:c>
      <x:c r="P149" s="30" t="str" cm="1">
        <x:f t="array" ref="P149">INDEX($C$12:$N$12,G149)</x:f>
        <x:v>1.4″</x:v>
      </x:c>
      <x:c r="Q149" s="30" t="str" cm="1">
        <x:f t="array" ref="Q149">INDEX($C$11:$N$11,G149)</x:f>
        <x:v>73°F</x:v>
      </x:c>
      <x:c r="R149" s="30" cm="1">
        <x:f t="array" ref="R149">INDEX($C$13:$N$13,G149)</x:f>
        <x:v>31</x:v>
      </x:c>
      <x:c r="S149" s="30">
        <x:f t="shared" si="40"/>
        <x:v>4.5161290322580643E-2</x:v>
      </x:c>
      <x:c r="T149" s="30">
        <x:f t="shared" si="41"/>
        <x:v>73</x:v>
      </x:c>
      <x:c r="U149" s="32">
        <x:f t="shared" si="51"/>
        <x:v>1</x:v>
      </x:c>
      <x:c r="V149" s="31">
        <x:f t="shared" si="42"/>
        <x:v>0.1</x:v>
      </x:c>
      <x:c r="W149" s="31">
        <x:f t="shared" si="43"/>
        <x:v>65</x:v>
      </x:c>
      <x:c r="X149" s="32">
        <x:f t="shared" si="44"/>
        <x:v>0.25</x:v>
      </x:c>
      <x:c r="Y149" s="30">
        <x:f t="shared" si="45"/>
        <x:v>1</x:v>
      </x:c>
      <x:c r="Z149" s="33">
        <x:f t="shared" si="46"/>
        <x:v>0.97440000000000004</x:v>
      </x:c>
      <x:c r="AA149" s="31">
        <x:f t="shared" si="60"/>
        <x:v>61.382524999999987</x:v>
      </x:c>
      <x:c r="AB149" s="32">
        <x:f t="shared" si="48"/>
        <x:v>2.5576052083333329</x:v>
      </x:c>
      <x:c r="AC149" s="31">
        <x:f t="shared" si="49"/>
        <x:v>0.25</x:v>
      </x:c>
      <x:c r="AD149" s="30">
        <x:f t="shared" si="50"/>
        <x:v>0.40072200000000002</x:v>
      </x:c>
      <x:c r="AE149" s="31">
        <x:f t="shared" si="59"/>
        <x:v>61.783246999999989</x:v>
      </x:c>
    </x:row>
    <x:row r="150" spans="2:31" x14ac:dyDescent="0.35">
      <x:c r="B150" s="27">
        <x:f t="shared" si="52"/>
        <x:v>44689</x:v>
      </x:c>
      <x:c r="C150" s="22" t="str">
        <x:f>IF($C$4="London",Assumptions!C159,Assumptions!E159)</x:f>
        <x:v>0420</x:v>
      </x:c>
      <x:c r="D150" s="22" t="str">
        <x:f>IF($C$4="London",Assumptions!D159,Assumptions!F159)</x:f>
        <x:v>1935</x:v>
      </x:c>
      <x:c r="F150" s="29">
        <x:v>44749</x:v>
      </x:c>
      <x:c r="G150" s="30">
        <x:f t="shared" ref="G150:G181" si="61">MONTH(F150)</x:f>
        <x:v>7</x:v>
      </x:c>
      <x:c r="H150" s="31" t="str">
        <x:v>0353</x:v>
      </x:c>
      <x:c r="I150" s="31" t="str">
        <x:v>2018</x:v>
      </x:c>
      <x:c r="J150" s="30">
        <x:f t="shared" ref="J150:J181" si="62">VALUE(LEFT(H150,2))</x:f>
        <x:v>3</x:v>
      </x:c>
      <x:c r="K150" s="30">
        <x:f t="shared" ref="K150:K181" si="63">VALUE(RIGHT(H150,2))</x:f>
        <x:v>53</x:v>
      </x:c>
      <x:c r="L150" s="30">
        <x:f t="shared" ref="L150:L181" si="64">VALUE(LEFT(I150,2))</x:f>
        <x:v>20</x:v>
      </x:c>
      <x:c r="M150" s="30">
        <x:f t="shared" ref="M150:M181" si="65">VALUE(RIGHT(I150,2))</x:f>
        <x:v>18</x:v>
      </x:c>
      <x:c r="N150" s="30">
        <x:f t="shared" si="39"/>
        <x:v>20</x:v>
      </x:c>
      <x:c r="O150" s="30">
        <x:f t="shared" ref="O150:O181" si="66">N150-J150+(M150-K150)/60</x:f>
        <x:v>16.416666666666668</x:v>
      </x:c>
      <x:c r="P150" s="30" t="str" cm="1">
        <x:f t="array" ref="P150">INDEX($C$12:$N$12,G150)</x:f>
        <x:v>1.4″</x:v>
      </x:c>
      <x:c r="Q150" s="30" t="str" cm="1">
        <x:f t="array" ref="Q150">INDEX($C$11:$N$11,G150)</x:f>
        <x:v>73°F</x:v>
      </x:c>
      <x:c r="R150" s="30" cm="1">
        <x:f t="array" ref="R150">INDEX($C$13:$N$13,G150)</x:f>
        <x:v>31</x:v>
      </x:c>
      <x:c r="S150" s="30">
        <x:f t="shared" si="40"/>
        <x:v>4.5161290322580643E-2</x:v>
      </x:c>
      <x:c r="T150" s="30">
        <x:f t="shared" si="41"/>
        <x:v>73</x:v>
      </x:c>
      <x:c r="U150" s="32">
        <x:f t="shared" si="51"/>
        <x:v>1</x:v>
      </x:c>
      <x:c r="V150" s="31">
        <x:f t="shared" si="42"/>
        <x:v>0.1</x:v>
      </x:c>
      <x:c r="W150" s="31">
        <x:f t="shared" si="43"/>
        <x:v>65</x:v>
      </x:c>
      <x:c r="X150" s="32">
        <x:f t="shared" si="44"/>
        <x:v>0.25</x:v>
      </x:c>
      <x:c r="Y150" s="30">
        <x:f t="shared" si="45"/>
        <x:v>1</x:v>
      </x:c>
      <x:c r="Z150" s="33">
        <x:f t="shared" si="46"/>
        <x:v>0.97440000000000004</x:v>
      </x:c>
      <x:c r="AA150" s="31">
        <x:f t="shared" si="60"/>
        <x:v>61.783246999999989</x:v>
      </x:c>
      <x:c r="AB150" s="32">
        <x:f t="shared" si="48"/>
        <x:v>2.5743019583333329</x:v>
      </x:c>
      <x:c r="AC150" s="31">
        <x:f t="shared" si="49"/>
        <x:v>0.25</x:v>
      </x:c>
      <x:c r="AD150" s="30">
        <x:f t="shared" si="50"/>
        <x:v>0.39991000000000004</x:v>
      </x:c>
      <x:c r="AE150" s="31">
        <x:f t="shared" ref="AE150:AE181" si="67">AA150+AD150</x:f>
        <x:v>62.183156999999987</x:v>
      </x:c>
    </x:row>
    <x:row r="151" spans="2:31" x14ac:dyDescent="0.35">
      <x:c r="B151" s="27">
        <x:f t="shared" si="52"/>
        <x:v>44690</x:v>
      </x:c>
      <x:c r="C151" s="22" t="str">
        <x:f>IF($C$4="London",Assumptions!C160,Assumptions!E160)</x:f>
        <x:v>0418</x:v>
      </x:c>
      <x:c r="D151" s="22" t="str">
        <x:f>IF($C$4="London",Assumptions!D160,Assumptions!F160)</x:f>
        <x:v>1937</x:v>
      </x:c>
      <x:c r="F151" s="29">
        <x:v>44750</x:v>
      </x:c>
      <x:c r="G151" s="30">
        <x:f t="shared" si="61"/>
        <x:v>7</x:v>
      </x:c>
      <x:c r="H151" s="31" t="str">
        <x:v>0353</x:v>
      </x:c>
      <x:c r="I151" s="31" t="str">
        <x:v>2017</x:v>
      </x:c>
      <x:c r="J151" s="30">
        <x:f t="shared" si="62"/>
        <x:v>3</x:v>
      </x:c>
      <x:c r="K151" s="30">
        <x:f t="shared" si="63"/>
        <x:v>53</x:v>
      </x:c>
      <x:c r="L151" s="30">
        <x:f t="shared" si="64"/>
        <x:v>20</x:v>
      </x:c>
      <x:c r="M151" s="30">
        <x:f t="shared" si="65"/>
        <x:v>17</x:v>
      </x:c>
      <x:c r="N151" s="30">
        <x:f t="shared" ref="N151:N182" si="68">IF(L151&lt;J151,L151+24,L151)</x:f>
        <x:v>20</x:v>
      </x:c>
      <x:c r="O151" s="30">
        <x:f t="shared" si="66"/>
        <x:v>16.399999999999999</x:v>
      </x:c>
      <x:c r="P151" s="30" t="str" cm="1">
        <x:f t="array" ref="P151">INDEX($C$12:$N$12,G151)</x:f>
        <x:v>1.4″</x:v>
      </x:c>
      <x:c r="Q151" s="30" t="str" cm="1">
        <x:f t="array" ref="Q151">INDEX($C$11:$N$11,G151)</x:f>
        <x:v>73°F</x:v>
      </x:c>
      <x:c r="R151" s="30" cm="1">
        <x:f t="array" ref="R151">INDEX($C$13:$N$13,G151)</x:f>
        <x:v>31</x:v>
      </x:c>
      <x:c r="S151" s="30">
        <x:f t="shared" ref="S151:S182" si="69">VALUE(SUBSTITUTE(P151,"″",""))/R151</x:f>
        <x:v>4.5161290322580643E-2</x:v>
      </x:c>
      <x:c r="T151" s="30">
        <x:f t="shared" ref="T151:T182" si="70">VALUE(_xlfn.TEXTBEFORE(Q151,"°"))</x:f>
        <x:v>73</x:v>
      </x:c>
      <x:c r="U151" s="32">
        <x:f t="shared" si="51"/>
        <x:v>1</x:v>
      </x:c>
      <x:c r="V151" s="31">
        <x:f t="shared" ref="V151:V201" si="71">$G$8</x:f>
        <x:v>0.1</x:v>
      </x:c>
      <x:c r="W151" s="31">
        <x:f t="shared" ref="W151:W201" si="72">$F$8</x:f>
        <x:v>65</x:v>
      </x:c>
      <x:c r="X151" s="32">
        <x:f t="shared" ref="X151:X201" si="73">$C$8</x:f>
        <x:v>0.25</x:v>
      </x:c>
      <x:c r="Y151" s="30">
        <x:f t="shared" ref="Y151:Y182" si="74">IF(U151&gt;X151,1,IF(U151&lt;X151/2,0,(U151/X151)^2))</x:f>
        <x:v>1</x:v>
      </x:c>
      <x:c r="Z151" s="33">
        <x:f t="shared" ref="Z151:Z201" si="75">1-((T151-W151)/50)^2</x:f>
        <x:v>0.97440000000000004</x:v>
      </x:c>
      <x:c r="AA151" s="31">
        <x:f t="shared" ref="AA151:AA182" si="76">AE150</x:f>
        <x:v>62.183156999999987</x:v>
      </x:c>
      <x:c r="AB151" s="32">
        <x:f t="shared" ref="AB151:AB201" si="77">AA151/$D$8</x:f>
        <x:v>2.5909648749999996</x:v>
      </x:c>
      <x:c r="AC151" s="31">
        <x:f t="shared" ref="AC151:AC201" si="78">_xlfn.XLOOKUP(AB151,$I$4:$I$8,$K$4:$K$8,,1)</x:f>
        <x:v>0.25</x:v>
      </x:c>
      <x:c r="AD151" s="30">
        <x:f t="shared" ref="AD151:AD182" si="79">V151*O151*Y151*Z151*AC151</x:f>
        <x:v>0.39950399999999997</x:v>
      </x:c>
      <x:c r="AE151" s="31">
        <x:f t="shared" si="67"/>
        <x:v>62.582660999999987</x:v>
      </x:c>
    </x:row>
    <x:row r="152" spans="2:31" x14ac:dyDescent="0.35">
      <x:c r="B152" s="27">
        <x:f t="shared" si="52"/>
        <x:v>44691</x:v>
      </x:c>
      <x:c r="C152" s="22" t="str">
        <x:f>IF($C$4="London",Assumptions!C161,Assumptions!E161)</x:f>
        <x:v>0417</x:v>
      </x:c>
      <x:c r="D152" s="22" t="str">
        <x:f>IF($C$4="London",Assumptions!D161,Assumptions!F161)</x:f>
        <x:v>1938</x:v>
      </x:c>
      <x:c r="F152" s="29">
        <x:v>44751</x:v>
      </x:c>
      <x:c r="G152" s="30">
        <x:f t="shared" si="61"/>
        <x:v>7</x:v>
      </x:c>
      <x:c r="H152" s="31" t="str">
        <x:v>0354</x:v>
      </x:c>
      <x:c r="I152" s="31" t="str">
        <x:v>2017</x:v>
      </x:c>
      <x:c r="J152" s="30">
        <x:f t="shared" si="62"/>
        <x:v>3</x:v>
      </x:c>
      <x:c r="K152" s="30">
        <x:f t="shared" si="63"/>
        <x:v>54</x:v>
      </x:c>
      <x:c r="L152" s="30">
        <x:f t="shared" si="64"/>
        <x:v>20</x:v>
      </x:c>
      <x:c r="M152" s="30">
        <x:f t="shared" si="65"/>
        <x:v>17</x:v>
      </x:c>
      <x:c r="N152" s="30">
        <x:f t="shared" si="68"/>
        <x:v>20</x:v>
      </x:c>
      <x:c r="O152" s="30">
        <x:f t="shared" si="66"/>
        <x:v>16.383333333333333</x:v>
      </x:c>
      <x:c r="P152" s="30" t="str" cm="1">
        <x:f t="array" ref="P152">INDEX($C$12:$N$12,G152)</x:f>
        <x:v>1.4″</x:v>
      </x:c>
      <x:c r="Q152" s="30" t="str" cm="1">
        <x:f t="array" ref="Q152">INDEX($C$11:$N$11,G152)</x:f>
        <x:v>73°F</x:v>
      </x:c>
      <x:c r="R152" s="30" cm="1">
        <x:f t="array" ref="R152">INDEX($C$13:$N$13,G152)</x:f>
        <x:v>31</x:v>
      </x:c>
      <x:c r="S152" s="30">
        <x:f t="shared" si="69"/>
        <x:v>4.5161290322580643E-2</x:v>
      </x:c>
      <x:c r="T152" s="30">
        <x:f t="shared" si="70"/>
        <x:v>73</x:v>
      </x:c>
      <x:c r="U152" s="32">
        <x:f t="shared" ref="U152:U201" si="80">MAX(MIN(U151+S152-$C$20,1),0)</x:f>
        <x:v>1</x:v>
      </x:c>
      <x:c r="V152" s="31">
        <x:f t="shared" si="71"/>
        <x:v>0.1</x:v>
      </x:c>
      <x:c r="W152" s="31">
        <x:f t="shared" si="72"/>
        <x:v>65</x:v>
      </x:c>
      <x:c r="X152" s="32">
        <x:f t="shared" si="73"/>
        <x:v>0.25</x:v>
      </x:c>
      <x:c r="Y152" s="30">
        <x:f t="shared" si="74"/>
        <x:v>1</x:v>
      </x:c>
      <x:c r="Z152" s="33">
        <x:f t="shared" si="75"/>
        <x:v>0.97440000000000004</x:v>
      </x:c>
      <x:c r="AA152" s="31">
        <x:f t="shared" si="76"/>
        <x:v>62.582660999999987</x:v>
      </x:c>
      <x:c r="AB152" s="32">
        <x:f t="shared" si="77"/>
        <x:v>2.6076108749999993</x:v>
      </x:c>
      <x:c r="AC152" s="31">
        <x:f t="shared" si="78"/>
        <x:v>0.25</x:v>
      </x:c>
      <x:c r="AD152" s="30">
        <x:f t="shared" si="79"/>
        <x:v>0.39909800000000006</x:v>
      </x:c>
      <x:c r="AE152" s="31">
        <x:f t="shared" si="67"/>
        <x:v>62.98175899999999</x:v>
      </x:c>
    </x:row>
    <x:row r="153" spans="2:31" x14ac:dyDescent="0.35">
      <x:c r="B153" s="27">
        <x:f t="shared" ref="B153:B216" si="81">B152+1</x:f>
        <x:v>44692</x:v>
      </x:c>
      <x:c r="C153" s="22" t="str">
        <x:f>IF($C$4="London",Assumptions!C162,Assumptions!E162)</x:f>
        <x:v>0415</x:v>
      </x:c>
      <x:c r="D153" s="22" t="str">
        <x:f>IF($C$4="London",Assumptions!D162,Assumptions!F162)</x:f>
        <x:v>1940</x:v>
      </x:c>
      <x:c r="F153" s="29">
        <x:v>44752</x:v>
      </x:c>
      <x:c r="G153" s="30">
        <x:f t="shared" si="61"/>
        <x:v>7</x:v>
      </x:c>
      <x:c r="H153" s="31" t="str">
        <x:v>0355</x:v>
      </x:c>
      <x:c r="I153" s="31" t="str">
        <x:v>2016</x:v>
      </x:c>
      <x:c r="J153" s="30">
        <x:f t="shared" si="62"/>
        <x:v>3</x:v>
      </x:c>
      <x:c r="K153" s="30">
        <x:f t="shared" si="63"/>
        <x:v>55</x:v>
      </x:c>
      <x:c r="L153" s="30">
        <x:f t="shared" si="64"/>
        <x:v>20</x:v>
      </x:c>
      <x:c r="M153" s="30">
        <x:f t="shared" si="65"/>
        <x:v>16</x:v>
      </x:c>
      <x:c r="N153" s="30">
        <x:f t="shared" si="68"/>
        <x:v>20</x:v>
      </x:c>
      <x:c r="O153" s="30">
        <x:f t="shared" si="66"/>
        <x:v>16.350000000000001</x:v>
      </x:c>
      <x:c r="P153" s="30" t="str" cm="1">
        <x:f t="array" ref="P153">INDEX($C$12:$N$12,G153)</x:f>
        <x:v>1.4″</x:v>
      </x:c>
      <x:c r="Q153" s="30" t="str" cm="1">
        <x:f t="array" ref="Q153">INDEX($C$11:$N$11,G153)</x:f>
        <x:v>73°F</x:v>
      </x:c>
      <x:c r="R153" s="30" cm="1">
        <x:f t="array" ref="R153">INDEX($C$13:$N$13,G153)</x:f>
        <x:v>31</x:v>
      </x:c>
      <x:c r="S153" s="30">
        <x:f t="shared" si="69"/>
        <x:v>4.5161290322580643E-2</x:v>
      </x:c>
      <x:c r="T153" s="30">
        <x:f t="shared" si="70"/>
        <x:v>73</x:v>
      </x:c>
      <x:c r="U153" s="32">
        <x:f t="shared" si="80"/>
        <x:v>1</x:v>
      </x:c>
      <x:c r="V153" s="31">
        <x:f t="shared" si="71"/>
        <x:v>0.1</x:v>
      </x:c>
      <x:c r="W153" s="31">
        <x:f t="shared" si="72"/>
        <x:v>65</x:v>
      </x:c>
      <x:c r="X153" s="32">
        <x:f t="shared" si="73"/>
        <x:v>0.25</x:v>
      </x:c>
      <x:c r="Y153" s="30">
        <x:f t="shared" si="74"/>
        <x:v>1</x:v>
      </x:c>
      <x:c r="Z153" s="33">
        <x:f t="shared" si="75"/>
        <x:v>0.97440000000000004</x:v>
      </x:c>
      <x:c r="AA153" s="31">
        <x:f t="shared" si="76"/>
        <x:v>62.98175899999999</x:v>
      </x:c>
      <x:c r="AB153" s="32">
        <x:f t="shared" si="77"/>
        <x:v>2.6242399583333329</x:v>
      </x:c>
      <x:c r="AC153" s="31">
        <x:f t="shared" si="78"/>
        <x:v>0.25</x:v>
      </x:c>
      <x:c r="AD153" s="30">
        <x:f t="shared" si="79"/>
        <x:v>0.39828600000000008</x:v>
      </x:c>
      <x:c r="AE153" s="31">
        <x:f t="shared" si="67"/>
        <x:v>63.380044999999988</x:v>
      </x:c>
    </x:row>
    <x:row r="154" spans="2:31" x14ac:dyDescent="0.35">
      <x:c r="B154" s="27">
        <x:f t="shared" si="81"/>
        <x:v>44693</x:v>
      </x:c>
      <x:c r="C154" s="22" t="str">
        <x:f>IF($C$4="London",Assumptions!C163,Assumptions!E163)</x:f>
        <x:v>0414</x:v>
      </x:c>
      <x:c r="D154" s="22" t="str">
        <x:f>IF($C$4="London",Assumptions!D163,Assumptions!F163)</x:f>
        <x:v>1941</x:v>
      </x:c>
      <x:c r="F154" s="29">
        <x:v>44753</x:v>
      </x:c>
      <x:c r="G154" s="30">
        <x:f t="shared" si="61"/>
        <x:v>7</x:v>
      </x:c>
      <x:c r="H154" s="31" t="str">
        <x:v>0356</x:v>
      </x:c>
      <x:c r="I154" s="31" t="str">
        <x:v>2015</x:v>
      </x:c>
      <x:c r="J154" s="30">
        <x:f t="shared" si="62"/>
        <x:v>3</x:v>
      </x:c>
      <x:c r="K154" s="30">
        <x:f t="shared" si="63"/>
        <x:v>56</x:v>
      </x:c>
      <x:c r="L154" s="30">
        <x:f t="shared" si="64"/>
        <x:v>20</x:v>
      </x:c>
      <x:c r="M154" s="30">
        <x:f t="shared" si="65"/>
        <x:v>15</x:v>
      </x:c>
      <x:c r="N154" s="30">
        <x:f t="shared" si="68"/>
        <x:v>20</x:v>
      </x:c>
      <x:c r="O154" s="30">
        <x:f t="shared" si="66"/>
        <x:v>16.316666666666666</x:v>
      </x:c>
      <x:c r="P154" s="30" t="str" cm="1">
        <x:f t="array" ref="P154">INDEX($C$12:$N$12,G154)</x:f>
        <x:v>1.4″</x:v>
      </x:c>
      <x:c r="Q154" s="30" t="str" cm="1">
        <x:f t="array" ref="Q154">INDEX($C$11:$N$11,G154)</x:f>
        <x:v>73°F</x:v>
      </x:c>
      <x:c r="R154" s="30" cm="1">
        <x:f t="array" ref="R154">INDEX($C$13:$N$13,G154)</x:f>
        <x:v>31</x:v>
      </x:c>
      <x:c r="S154" s="30">
        <x:f t="shared" si="69"/>
        <x:v>4.5161290322580643E-2</x:v>
      </x:c>
      <x:c r="T154" s="30">
        <x:f t="shared" si="70"/>
        <x:v>73</x:v>
      </x:c>
      <x:c r="U154" s="32">
        <x:f t="shared" si="80"/>
        <x:v>1</x:v>
      </x:c>
      <x:c r="V154" s="31">
        <x:f t="shared" si="71"/>
        <x:v>0.1</x:v>
      </x:c>
      <x:c r="W154" s="31">
        <x:f t="shared" si="72"/>
        <x:v>65</x:v>
      </x:c>
      <x:c r="X154" s="32">
        <x:f t="shared" si="73"/>
        <x:v>0.25</x:v>
      </x:c>
      <x:c r="Y154" s="30">
        <x:f t="shared" si="74"/>
        <x:v>1</x:v>
      </x:c>
      <x:c r="Z154" s="33">
        <x:f t="shared" si="75"/>
        <x:v>0.97440000000000004</x:v>
      </x:c>
      <x:c r="AA154" s="31">
        <x:f t="shared" si="76"/>
        <x:v>63.380044999999988</x:v>
      </x:c>
      <x:c r="AB154" s="32">
        <x:f t="shared" si="77"/>
        <x:v>2.6408352083333329</x:v>
      </x:c>
      <x:c r="AC154" s="31">
        <x:f t="shared" si="78"/>
        <x:v>0.25</x:v>
      </x:c>
      <x:c r="AD154" s="30">
        <x:f t="shared" si="79"/>
        <x:v>0.39747400000000005</x:v>
      </x:c>
      <x:c r="AE154" s="31">
        <x:f t="shared" si="67"/>
        <x:v>63.777518999999991</x:v>
      </x:c>
    </x:row>
    <x:row r="155" spans="2:31" x14ac:dyDescent="0.35">
      <x:c r="B155" s="27">
        <x:f t="shared" si="81"/>
        <x:v>44694</x:v>
      </x:c>
      <x:c r="C155" s="22" t="str">
        <x:f>IF($C$4="London",Assumptions!C164,Assumptions!E164)</x:f>
        <x:v>0412</x:v>
      </x:c>
      <x:c r="D155" s="22" t="str">
        <x:f>IF($C$4="London",Assumptions!D164,Assumptions!F164)</x:f>
        <x:v>1943</x:v>
      </x:c>
      <x:c r="F155" s="29">
        <x:v>44754</x:v>
      </x:c>
      <x:c r="G155" s="30">
        <x:f t="shared" si="61"/>
        <x:v>7</x:v>
      </x:c>
      <x:c r="H155" s="31" t="str">
        <x:v>0358</x:v>
      </x:c>
      <x:c r="I155" s="31" t="str">
        <x:v>2014</x:v>
      </x:c>
      <x:c r="J155" s="30">
        <x:f t="shared" si="62"/>
        <x:v>3</x:v>
      </x:c>
      <x:c r="K155" s="30">
        <x:f t="shared" si="63"/>
        <x:v>58</x:v>
      </x:c>
      <x:c r="L155" s="30">
        <x:f t="shared" si="64"/>
        <x:v>20</x:v>
      </x:c>
      <x:c r="M155" s="30">
        <x:f t="shared" si="65"/>
        <x:v>14</x:v>
      </x:c>
      <x:c r="N155" s="30">
        <x:f t="shared" si="68"/>
        <x:v>20</x:v>
      </x:c>
      <x:c r="O155" s="30">
        <x:f t="shared" si="66"/>
        <x:v>16.266666666666666</x:v>
      </x:c>
      <x:c r="P155" s="30" t="str" cm="1">
        <x:f t="array" ref="P155">INDEX($C$12:$N$12,G155)</x:f>
        <x:v>1.4″</x:v>
      </x:c>
      <x:c r="Q155" s="30" t="str" cm="1">
        <x:f t="array" ref="Q155">INDEX($C$11:$N$11,G155)</x:f>
        <x:v>73°F</x:v>
      </x:c>
      <x:c r="R155" s="30" cm="1">
        <x:f t="array" ref="R155">INDEX($C$13:$N$13,G155)</x:f>
        <x:v>31</x:v>
      </x:c>
      <x:c r="S155" s="30">
        <x:f t="shared" si="69"/>
        <x:v>4.5161290322580643E-2</x:v>
      </x:c>
      <x:c r="T155" s="30">
        <x:f t="shared" si="70"/>
        <x:v>73</x:v>
      </x:c>
      <x:c r="U155" s="32">
        <x:f t="shared" si="80"/>
        <x:v>1</x:v>
      </x:c>
      <x:c r="V155" s="31">
        <x:f t="shared" si="71"/>
        <x:v>0.1</x:v>
      </x:c>
      <x:c r="W155" s="31">
        <x:f t="shared" si="72"/>
        <x:v>65</x:v>
      </x:c>
      <x:c r="X155" s="32">
        <x:f t="shared" si="73"/>
        <x:v>0.25</x:v>
      </x:c>
      <x:c r="Y155" s="30">
        <x:f t="shared" si="74"/>
        <x:v>1</x:v>
      </x:c>
      <x:c r="Z155" s="33">
        <x:f t="shared" si="75"/>
        <x:v>0.97440000000000004</x:v>
      </x:c>
      <x:c r="AA155" s="31">
        <x:f t="shared" si="76"/>
        <x:v>63.777518999999991</x:v>
      </x:c>
      <x:c r="AB155" s="32">
        <x:f t="shared" si="77"/>
        <x:v>2.6573966249999996</x:v>
      </x:c>
      <x:c r="AC155" s="31">
        <x:f t="shared" si="78"/>
        <x:v>0.25</x:v>
      </x:c>
      <x:c r="AD155" s="30">
        <x:f t="shared" si="79"/>
        <x:v>0.39625600000000005</x:v>
      </x:c>
      <x:c r="AE155" s="31">
        <x:f t="shared" si="67"/>
        <x:v>64.173774999999992</x:v>
      </x:c>
    </x:row>
    <x:row r="156" spans="2:31" x14ac:dyDescent="0.35">
      <x:c r="B156" s="27">
        <x:f t="shared" si="81"/>
        <x:v>44695</x:v>
      </x:c>
      <x:c r="C156" s="22" t="str">
        <x:f>IF($C$4="London",Assumptions!C165,Assumptions!E165)</x:f>
        <x:v>0410</x:v>
      </x:c>
      <x:c r="D156" s="22" t="str">
        <x:f>IF($C$4="London",Assumptions!D165,Assumptions!F165)</x:f>
        <x:v>1944</x:v>
      </x:c>
      <x:c r="F156" s="29">
        <x:v>44755</x:v>
      </x:c>
      <x:c r="G156" s="30">
        <x:f t="shared" si="61"/>
        <x:v>7</x:v>
      </x:c>
      <x:c r="H156" s="31" t="str">
        <x:v>0359</x:v>
      </x:c>
      <x:c r="I156" s="31" t="str">
        <x:v>2013</x:v>
      </x:c>
      <x:c r="J156" s="30">
        <x:f t="shared" si="62"/>
        <x:v>3</x:v>
      </x:c>
      <x:c r="K156" s="30">
        <x:f t="shared" si="63"/>
        <x:v>59</x:v>
      </x:c>
      <x:c r="L156" s="30">
        <x:f t="shared" si="64"/>
        <x:v>20</x:v>
      </x:c>
      <x:c r="M156" s="30">
        <x:f t="shared" si="65"/>
        <x:v>13</x:v>
      </x:c>
      <x:c r="N156" s="30">
        <x:f t="shared" si="68"/>
        <x:v>20</x:v>
      </x:c>
      <x:c r="O156" s="30">
        <x:f t="shared" si="66"/>
        <x:v>16.233333333333334</x:v>
      </x:c>
      <x:c r="P156" s="30" t="str" cm="1">
        <x:f t="array" ref="P156">INDEX($C$12:$N$12,G156)</x:f>
        <x:v>1.4″</x:v>
      </x:c>
      <x:c r="Q156" s="30" t="str" cm="1">
        <x:f t="array" ref="Q156">INDEX($C$11:$N$11,G156)</x:f>
        <x:v>73°F</x:v>
      </x:c>
      <x:c r="R156" s="30" cm="1">
        <x:f t="array" ref="R156">INDEX($C$13:$N$13,G156)</x:f>
        <x:v>31</x:v>
      </x:c>
      <x:c r="S156" s="30">
        <x:f t="shared" si="69"/>
        <x:v>4.5161290322580643E-2</x:v>
      </x:c>
      <x:c r="T156" s="30">
        <x:f t="shared" si="70"/>
        <x:v>73</x:v>
      </x:c>
      <x:c r="U156" s="32">
        <x:f t="shared" si="80"/>
        <x:v>1</x:v>
      </x:c>
      <x:c r="V156" s="31">
        <x:f t="shared" si="71"/>
        <x:v>0.1</x:v>
      </x:c>
      <x:c r="W156" s="31">
        <x:f t="shared" si="72"/>
        <x:v>65</x:v>
      </x:c>
      <x:c r="X156" s="32">
        <x:f t="shared" si="73"/>
        <x:v>0.25</x:v>
      </x:c>
      <x:c r="Y156" s="30">
        <x:f t="shared" si="74"/>
        <x:v>1</x:v>
      </x:c>
      <x:c r="Z156" s="33">
        <x:f t="shared" si="75"/>
        <x:v>0.97440000000000004</x:v>
      </x:c>
      <x:c r="AA156" s="31">
        <x:f t="shared" si="76"/>
        <x:v>64.173774999999992</x:v>
      </x:c>
      <x:c r="AB156" s="32">
        <x:f t="shared" si="77"/>
        <x:v>2.6739072916666662</x:v>
      </x:c>
      <x:c r="AC156" s="31">
        <x:f t="shared" si="78"/>
        <x:v>0.25</x:v>
      </x:c>
      <x:c r="AD156" s="30">
        <x:f t="shared" si="79"/>
        <x:v>0.39544400000000007</x:v>
      </x:c>
      <x:c r="AE156" s="31">
        <x:f t="shared" si="67"/>
        <x:v>64.56921899999999</x:v>
      </x:c>
    </x:row>
    <x:row r="157" spans="2:31" x14ac:dyDescent="0.35">
      <x:c r="B157" s="27">
        <x:f t="shared" si="81"/>
        <x:v>44696</x:v>
      </x:c>
      <x:c r="C157" s="22" t="str">
        <x:f>IF($C$4="London",Assumptions!C166,Assumptions!E166)</x:f>
        <x:v>0409</x:v>
      </x:c>
      <x:c r="D157" s="22" t="str">
        <x:f>IF($C$4="London",Assumptions!D166,Assumptions!F166)</x:f>
        <x:v>1946</x:v>
      </x:c>
      <x:c r="F157" s="29">
        <x:v>44756</x:v>
      </x:c>
      <x:c r="G157" s="30">
        <x:f t="shared" si="61"/>
        <x:v>7</x:v>
      </x:c>
      <x:c r="H157" s="31" t="str">
        <x:v>0400</x:v>
      </x:c>
      <x:c r="I157" s="31" t="str">
        <x:v>2012</x:v>
      </x:c>
      <x:c r="J157" s="30">
        <x:f t="shared" si="62"/>
        <x:v>4</x:v>
      </x:c>
      <x:c r="K157" s="30">
        <x:f t="shared" si="63"/>
        <x:v>0</x:v>
      </x:c>
      <x:c r="L157" s="30">
        <x:f t="shared" si="64"/>
        <x:v>20</x:v>
      </x:c>
      <x:c r="M157" s="30">
        <x:f t="shared" si="65"/>
        <x:v>12</x:v>
      </x:c>
      <x:c r="N157" s="30">
        <x:f t="shared" si="68"/>
        <x:v>20</x:v>
      </x:c>
      <x:c r="O157" s="30">
        <x:f t="shared" si="66"/>
        <x:v>16.2</x:v>
      </x:c>
      <x:c r="P157" s="30" t="str" cm="1">
        <x:f t="array" ref="P157">INDEX($C$12:$N$12,G157)</x:f>
        <x:v>1.4″</x:v>
      </x:c>
      <x:c r="Q157" s="30" t="str" cm="1">
        <x:f t="array" ref="Q157">INDEX($C$11:$N$11,G157)</x:f>
        <x:v>73°F</x:v>
      </x:c>
      <x:c r="R157" s="30" cm="1">
        <x:f t="array" ref="R157">INDEX($C$13:$N$13,G157)</x:f>
        <x:v>31</x:v>
      </x:c>
      <x:c r="S157" s="30">
        <x:f t="shared" si="69"/>
        <x:v>4.5161290322580643E-2</x:v>
      </x:c>
      <x:c r="T157" s="30">
        <x:f t="shared" si="70"/>
        <x:v>73</x:v>
      </x:c>
      <x:c r="U157" s="32">
        <x:f t="shared" si="80"/>
        <x:v>1</x:v>
      </x:c>
      <x:c r="V157" s="31">
        <x:f t="shared" si="71"/>
        <x:v>0.1</x:v>
      </x:c>
      <x:c r="W157" s="31">
        <x:f t="shared" si="72"/>
        <x:v>65</x:v>
      </x:c>
      <x:c r="X157" s="32">
        <x:f t="shared" si="73"/>
        <x:v>0.25</x:v>
      </x:c>
      <x:c r="Y157" s="30">
        <x:f t="shared" si="74"/>
        <x:v>1</x:v>
      </x:c>
      <x:c r="Z157" s="33">
        <x:f t="shared" si="75"/>
        <x:v>0.97440000000000004</x:v>
      </x:c>
      <x:c r="AA157" s="31">
        <x:f t="shared" si="76"/>
        <x:v>64.56921899999999</x:v>
      </x:c>
      <x:c r="AB157" s="32">
        <x:f t="shared" si="77"/>
        <x:v>2.6903841249999996</x:v>
      </x:c>
      <x:c r="AC157" s="31">
        <x:f t="shared" si="78"/>
        <x:v>0.25</x:v>
      </x:c>
      <x:c r="AD157" s="30">
        <x:f t="shared" si="79"/>
        <x:v>0.39463200000000004</x:v>
      </x:c>
      <x:c r="AE157" s="31">
        <x:f t="shared" si="67"/>
        <x:v>64.963850999999991</x:v>
      </x:c>
    </x:row>
    <x:row r="158" spans="2:31" x14ac:dyDescent="0.35">
      <x:c r="B158" s="27">
        <x:f t="shared" si="81"/>
        <x:v>44697</x:v>
      </x:c>
      <x:c r="C158" s="22" t="str">
        <x:f>IF($C$4="London",Assumptions!C167,Assumptions!E167)</x:f>
        <x:v>0407</x:v>
      </x:c>
      <x:c r="D158" s="22" t="str">
        <x:f>IF($C$4="London",Assumptions!D167,Assumptions!F167)</x:f>
        <x:v>1947</x:v>
      </x:c>
      <x:c r="F158" s="29">
        <x:v>44757</x:v>
      </x:c>
      <x:c r="G158" s="30">
        <x:f t="shared" si="61"/>
        <x:v>7</x:v>
      </x:c>
      <x:c r="H158" s="31" t="str">
        <x:v>0401</x:v>
      </x:c>
      <x:c r="I158" s="31" t="str">
        <x:v>2011</x:v>
      </x:c>
      <x:c r="J158" s="30">
        <x:f t="shared" si="62"/>
        <x:v>4</x:v>
      </x:c>
      <x:c r="K158" s="30">
        <x:f t="shared" si="63"/>
        <x:v>1</x:v>
      </x:c>
      <x:c r="L158" s="30">
        <x:f t="shared" si="64"/>
        <x:v>20</x:v>
      </x:c>
      <x:c r="M158" s="30">
        <x:f t="shared" si="65"/>
        <x:v>11</x:v>
      </x:c>
      <x:c r="N158" s="30">
        <x:f t="shared" si="68"/>
        <x:v>20</x:v>
      </x:c>
      <x:c r="O158" s="30">
        <x:f t="shared" si="66"/>
        <x:v>16.166666666666668</x:v>
      </x:c>
      <x:c r="P158" s="30" t="str" cm="1">
        <x:f t="array" ref="P158">INDEX($C$12:$N$12,G158)</x:f>
        <x:v>1.4″</x:v>
      </x:c>
      <x:c r="Q158" s="30" t="str" cm="1">
        <x:f t="array" ref="Q158">INDEX($C$11:$N$11,G158)</x:f>
        <x:v>73°F</x:v>
      </x:c>
      <x:c r="R158" s="30" cm="1">
        <x:f t="array" ref="R158">INDEX($C$13:$N$13,G158)</x:f>
        <x:v>31</x:v>
      </x:c>
      <x:c r="S158" s="30">
        <x:f t="shared" si="69"/>
        <x:v>4.5161290322580643E-2</x:v>
      </x:c>
      <x:c r="T158" s="30">
        <x:f t="shared" si="70"/>
        <x:v>73</x:v>
      </x:c>
      <x:c r="U158" s="32">
        <x:f t="shared" si="80"/>
        <x:v>1</x:v>
      </x:c>
      <x:c r="V158" s="31">
        <x:f t="shared" si="71"/>
        <x:v>0.1</x:v>
      </x:c>
      <x:c r="W158" s="31">
        <x:f t="shared" si="72"/>
        <x:v>65</x:v>
      </x:c>
      <x:c r="X158" s="32">
        <x:f t="shared" si="73"/>
        <x:v>0.25</x:v>
      </x:c>
      <x:c r="Y158" s="30">
        <x:f t="shared" si="74"/>
        <x:v>1</x:v>
      </x:c>
      <x:c r="Z158" s="33">
        <x:f t="shared" si="75"/>
        <x:v>0.97440000000000004</x:v>
      </x:c>
      <x:c r="AA158" s="31">
        <x:f t="shared" si="76"/>
        <x:v>64.963850999999991</x:v>
      </x:c>
      <x:c r="AB158" s="32">
        <x:f t="shared" si="77"/>
        <x:v>2.7068271249999998</x:v>
      </x:c>
      <x:c r="AC158" s="31">
        <x:f t="shared" si="78"/>
        <x:v>0.25</x:v>
      </x:c>
      <x:c r="AD158" s="30">
        <x:f t="shared" si="79"/>
        <x:v>0.39382000000000006</x:v>
      </x:c>
      <x:c r="AE158" s="31">
        <x:f t="shared" si="67"/>
        <x:v>65.357670999999996</x:v>
      </x:c>
    </x:row>
    <x:row r="159" spans="2:31" x14ac:dyDescent="0.35">
      <x:c r="B159" s="27">
        <x:f t="shared" si="81"/>
        <x:v>44698</x:v>
      </x:c>
      <x:c r="C159" s="22" t="str">
        <x:f>IF($C$4="London",Assumptions!C168,Assumptions!E168)</x:f>
        <x:v>0406</x:v>
      </x:c>
      <x:c r="D159" s="22" t="str">
        <x:f>IF($C$4="London",Assumptions!D168,Assumptions!F168)</x:f>
        <x:v>1949</x:v>
      </x:c>
      <x:c r="F159" s="29">
        <x:v>44758</x:v>
      </x:c>
      <x:c r="G159" s="30">
        <x:f t="shared" si="61"/>
        <x:v>7</x:v>
      </x:c>
      <x:c r="H159" s="31" t="str">
        <x:v>0402</x:v>
      </x:c>
      <x:c r="I159" s="31" t="str">
        <x:v>2010</x:v>
      </x:c>
      <x:c r="J159" s="30">
        <x:f t="shared" si="62"/>
        <x:v>4</x:v>
      </x:c>
      <x:c r="K159" s="30">
        <x:f t="shared" si="63"/>
        <x:v>2</x:v>
      </x:c>
      <x:c r="L159" s="30">
        <x:f t="shared" si="64"/>
        <x:v>20</x:v>
      </x:c>
      <x:c r="M159" s="30">
        <x:f t="shared" si="65"/>
        <x:v>10</x:v>
      </x:c>
      <x:c r="N159" s="30">
        <x:f t="shared" si="68"/>
        <x:v>20</x:v>
      </x:c>
      <x:c r="O159" s="30">
        <x:f t="shared" si="66"/>
        <x:v>16.133333333333333</x:v>
      </x:c>
      <x:c r="P159" s="30" t="str" cm="1">
        <x:f t="array" ref="P159">INDEX($C$12:$N$12,G159)</x:f>
        <x:v>1.4″</x:v>
      </x:c>
      <x:c r="Q159" s="30" t="str" cm="1">
        <x:f t="array" ref="Q159">INDEX($C$11:$N$11,G159)</x:f>
        <x:v>73°F</x:v>
      </x:c>
      <x:c r="R159" s="30" cm="1">
        <x:f t="array" ref="R159">INDEX($C$13:$N$13,G159)</x:f>
        <x:v>31</x:v>
      </x:c>
      <x:c r="S159" s="30">
        <x:f t="shared" si="69"/>
        <x:v>4.5161290322580643E-2</x:v>
      </x:c>
      <x:c r="T159" s="30">
        <x:f t="shared" si="70"/>
        <x:v>73</x:v>
      </x:c>
      <x:c r="U159" s="32">
        <x:f t="shared" si="80"/>
        <x:v>1</x:v>
      </x:c>
      <x:c r="V159" s="31">
        <x:f t="shared" si="71"/>
        <x:v>0.1</x:v>
      </x:c>
      <x:c r="W159" s="31">
        <x:f t="shared" si="72"/>
        <x:v>65</x:v>
      </x:c>
      <x:c r="X159" s="32">
        <x:f t="shared" si="73"/>
        <x:v>0.25</x:v>
      </x:c>
      <x:c r="Y159" s="30">
        <x:f t="shared" si="74"/>
        <x:v>1</x:v>
      </x:c>
      <x:c r="Z159" s="33">
        <x:f t="shared" si="75"/>
        <x:v>0.97440000000000004</x:v>
      </x:c>
      <x:c r="AA159" s="31">
        <x:f t="shared" si="76"/>
        <x:v>65.357670999999996</x:v>
      </x:c>
      <x:c r="AB159" s="32">
        <x:f t="shared" si="77"/>
        <x:v>2.7232362916666664</x:v>
      </x:c>
      <x:c r="AC159" s="31">
        <x:f t="shared" si="78"/>
        <x:v>0.25</x:v>
      </x:c>
      <x:c r="AD159" s="30">
        <x:f t="shared" si="79"/>
        <x:v>0.39300800000000002</x:v>
      </x:c>
      <x:c r="AE159" s="31">
        <x:f t="shared" si="67"/>
        <x:v>65.750678999999991</x:v>
      </x:c>
    </x:row>
    <x:row r="160" spans="2:31" x14ac:dyDescent="0.35">
      <x:c r="B160" s="27">
        <x:f t="shared" si="81"/>
        <x:v>44699</x:v>
      </x:c>
      <x:c r="C160" s="22" t="str">
        <x:f>IF($C$4="London",Assumptions!C169,Assumptions!E169)</x:f>
        <x:v>0405</x:v>
      </x:c>
      <x:c r="D160" s="22" t="str">
        <x:f>IF($C$4="London",Assumptions!D169,Assumptions!F169)</x:f>
        <x:v>1950</x:v>
      </x:c>
      <x:c r="F160" s="29">
        <x:v>44759</x:v>
      </x:c>
      <x:c r="G160" s="30">
        <x:f t="shared" si="61"/>
        <x:v>7</x:v>
      </x:c>
      <x:c r="H160" s="31" t="str">
        <x:v>0403</x:v>
      </x:c>
      <x:c r="I160" s="31" t="str">
        <x:v>2009</x:v>
      </x:c>
      <x:c r="J160" s="30">
        <x:f t="shared" si="62"/>
        <x:v>4</x:v>
      </x:c>
      <x:c r="K160" s="30">
        <x:f t="shared" si="63"/>
        <x:v>3</x:v>
      </x:c>
      <x:c r="L160" s="30">
        <x:f t="shared" si="64"/>
        <x:v>20</x:v>
      </x:c>
      <x:c r="M160" s="30">
        <x:f t="shared" si="65"/>
        <x:v>9</x:v>
      </x:c>
      <x:c r="N160" s="30">
        <x:f t="shared" si="68"/>
        <x:v>20</x:v>
      </x:c>
      <x:c r="O160" s="30">
        <x:f t="shared" si="66"/>
        <x:v>16.100000000000001</x:v>
      </x:c>
      <x:c r="P160" s="30" t="str" cm="1">
        <x:f t="array" ref="P160">INDEX($C$12:$N$12,G160)</x:f>
        <x:v>1.4″</x:v>
      </x:c>
      <x:c r="Q160" s="30" t="str" cm="1">
        <x:f t="array" ref="Q160">INDEX($C$11:$N$11,G160)</x:f>
        <x:v>73°F</x:v>
      </x:c>
      <x:c r="R160" s="30" cm="1">
        <x:f t="array" ref="R160">INDEX($C$13:$N$13,G160)</x:f>
        <x:v>31</x:v>
      </x:c>
      <x:c r="S160" s="30">
        <x:f t="shared" si="69"/>
        <x:v>4.5161290322580643E-2</x:v>
      </x:c>
      <x:c r="T160" s="30">
        <x:f t="shared" si="70"/>
        <x:v>73</x:v>
      </x:c>
      <x:c r="U160" s="32">
        <x:f t="shared" si="80"/>
        <x:v>1</x:v>
      </x:c>
      <x:c r="V160" s="31">
        <x:f t="shared" si="71"/>
        <x:v>0.1</x:v>
      </x:c>
      <x:c r="W160" s="31">
        <x:f t="shared" si="72"/>
        <x:v>65</x:v>
      </x:c>
      <x:c r="X160" s="32">
        <x:f t="shared" si="73"/>
        <x:v>0.25</x:v>
      </x:c>
      <x:c r="Y160" s="30">
        <x:f t="shared" si="74"/>
        <x:v>1</x:v>
      </x:c>
      <x:c r="Z160" s="33">
        <x:f t="shared" si="75"/>
        <x:v>0.97440000000000004</x:v>
      </x:c>
      <x:c r="AA160" s="31">
        <x:f t="shared" si="76"/>
        <x:v>65.750678999999991</x:v>
      </x:c>
      <x:c r="AB160" s="32">
        <x:f t="shared" si="77"/>
        <x:v>2.7396116249999998</x:v>
      </x:c>
      <x:c r="AC160" s="31">
        <x:f t="shared" si="78"/>
        <x:v>0.25</x:v>
      </x:c>
      <x:c r="AD160" s="30">
        <x:f t="shared" si="79"/>
        <x:v>0.3921960000000001</x:v>
      </x:c>
      <x:c r="AE160" s="31">
        <x:f t="shared" si="67"/>
        <x:v>66.142874999999989</x:v>
      </x:c>
    </x:row>
    <x:row r="161" spans="2:31" x14ac:dyDescent="0.35">
      <x:c r="B161" s="27">
        <x:f t="shared" si="81"/>
        <x:v>44700</x:v>
      </x:c>
      <x:c r="C161" s="22" t="str">
        <x:f>IF($C$4="London",Assumptions!C170,Assumptions!E170)</x:f>
        <x:v>0403</x:v>
      </x:c>
      <x:c r="D161" s="22" t="str">
        <x:f>IF($C$4="London",Assumptions!D170,Assumptions!F170)</x:f>
        <x:v>1952</x:v>
      </x:c>
      <x:c r="F161" s="29">
        <x:v>44760</x:v>
      </x:c>
      <x:c r="G161" s="30">
        <x:f t="shared" si="61"/>
        <x:v>7</x:v>
      </x:c>
      <x:c r="H161" s="31" t="str">
        <x:v>0405</x:v>
      </x:c>
      <x:c r="I161" s="31" t="str">
        <x:v>2008</x:v>
      </x:c>
      <x:c r="J161" s="30">
        <x:f t="shared" si="62"/>
        <x:v>4</x:v>
      </x:c>
      <x:c r="K161" s="30">
        <x:f t="shared" si="63"/>
        <x:v>5</x:v>
      </x:c>
      <x:c r="L161" s="30">
        <x:f t="shared" si="64"/>
        <x:v>20</x:v>
      </x:c>
      <x:c r="M161" s="30">
        <x:f t="shared" si="65"/>
        <x:v>8</x:v>
      </x:c>
      <x:c r="N161" s="30">
        <x:f t="shared" si="68"/>
        <x:v>20</x:v>
      </x:c>
      <x:c r="O161" s="30">
        <x:f t="shared" si="66"/>
        <x:v>16.05</x:v>
      </x:c>
      <x:c r="P161" s="30" t="str" cm="1">
        <x:f t="array" ref="P161">INDEX($C$12:$N$12,G161)</x:f>
        <x:v>1.4″</x:v>
      </x:c>
      <x:c r="Q161" s="30" t="str" cm="1">
        <x:f t="array" ref="Q161">INDEX($C$11:$N$11,G161)</x:f>
        <x:v>73°F</x:v>
      </x:c>
      <x:c r="R161" s="30" cm="1">
        <x:f t="array" ref="R161">INDEX($C$13:$N$13,G161)</x:f>
        <x:v>31</x:v>
      </x:c>
      <x:c r="S161" s="30">
        <x:f t="shared" si="69"/>
        <x:v>4.5161290322580643E-2</x:v>
      </x:c>
      <x:c r="T161" s="30">
        <x:f t="shared" si="70"/>
        <x:v>73</x:v>
      </x:c>
      <x:c r="U161" s="32">
        <x:f t="shared" si="80"/>
        <x:v>1</x:v>
      </x:c>
      <x:c r="V161" s="31">
        <x:f t="shared" si="71"/>
        <x:v>0.1</x:v>
      </x:c>
      <x:c r="W161" s="31">
        <x:f t="shared" si="72"/>
        <x:v>65</x:v>
      </x:c>
      <x:c r="X161" s="32">
        <x:f t="shared" si="73"/>
        <x:v>0.25</x:v>
      </x:c>
      <x:c r="Y161" s="30">
        <x:f t="shared" si="74"/>
        <x:v>1</x:v>
      </x:c>
      <x:c r="Z161" s="33">
        <x:f t="shared" si="75"/>
        <x:v>0.97440000000000004</x:v>
      </x:c>
      <x:c r="AA161" s="31">
        <x:f t="shared" si="76"/>
        <x:v>66.142874999999989</x:v>
      </x:c>
      <x:c r="AB161" s="32">
        <x:f t="shared" si="77"/>
        <x:v>2.7559531249999996</x:v>
      </x:c>
      <x:c r="AC161" s="31">
        <x:f t="shared" si="78"/>
        <x:v>0.25</x:v>
      </x:c>
      <x:c r="AD161" s="30">
        <x:f t="shared" si="79"/>
        <x:v>0.39097800000000005</x:v>
      </x:c>
      <x:c r="AE161" s="31">
        <x:f t="shared" si="67"/>
        <x:v>66.533852999999993</x:v>
      </x:c>
    </x:row>
    <x:row r="162" spans="2:31" x14ac:dyDescent="0.35">
      <x:c r="B162" s="27">
        <x:f t="shared" si="81"/>
        <x:v>44701</x:v>
      </x:c>
      <x:c r="C162" s="22" t="str">
        <x:f>IF($C$4="London",Assumptions!C171,Assumptions!E171)</x:f>
        <x:v>0402</x:v>
      </x:c>
      <x:c r="D162" s="22" t="str">
        <x:f>IF($C$4="London",Assumptions!D171,Assumptions!F171)</x:f>
        <x:v>1953</x:v>
      </x:c>
      <x:c r="F162" s="29">
        <x:v>44761</x:v>
      </x:c>
      <x:c r="G162" s="30">
        <x:f t="shared" si="61"/>
        <x:v>7</x:v>
      </x:c>
      <x:c r="H162" s="31" t="str">
        <x:v>0406</x:v>
      </x:c>
      <x:c r="I162" s="31" t="str">
        <x:v>2007</x:v>
      </x:c>
      <x:c r="J162" s="30">
        <x:f t="shared" si="62"/>
        <x:v>4</x:v>
      </x:c>
      <x:c r="K162" s="30">
        <x:f t="shared" si="63"/>
        <x:v>6</x:v>
      </x:c>
      <x:c r="L162" s="30">
        <x:f t="shared" si="64"/>
        <x:v>20</x:v>
      </x:c>
      <x:c r="M162" s="30">
        <x:f t="shared" si="65"/>
        <x:v>7</x:v>
      </x:c>
      <x:c r="N162" s="30">
        <x:f t="shared" si="68"/>
        <x:v>20</x:v>
      </x:c>
      <x:c r="O162" s="30">
        <x:f t="shared" si="66"/>
        <x:v>16.016666666666666</x:v>
      </x:c>
      <x:c r="P162" s="30" t="str" cm="1">
        <x:f t="array" ref="P162">INDEX($C$12:$N$12,G162)</x:f>
        <x:v>1.4″</x:v>
      </x:c>
      <x:c r="Q162" s="30" t="str" cm="1">
        <x:f t="array" ref="Q162">INDEX($C$11:$N$11,G162)</x:f>
        <x:v>73°F</x:v>
      </x:c>
      <x:c r="R162" s="30" cm="1">
        <x:f t="array" ref="R162">INDEX($C$13:$N$13,G162)</x:f>
        <x:v>31</x:v>
      </x:c>
      <x:c r="S162" s="30">
        <x:f t="shared" si="69"/>
        <x:v>4.5161290322580643E-2</x:v>
      </x:c>
      <x:c r="T162" s="30">
        <x:f t="shared" si="70"/>
        <x:v>73</x:v>
      </x:c>
      <x:c r="U162" s="32">
        <x:f t="shared" si="80"/>
        <x:v>1</x:v>
      </x:c>
      <x:c r="V162" s="31">
        <x:f t="shared" si="71"/>
        <x:v>0.1</x:v>
      </x:c>
      <x:c r="W162" s="31">
        <x:f t="shared" si="72"/>
        <x:v>65</x:v>
      </x:c>
      <x:c r="X162" s="32">
        <x:f t="shared" si="73"/>
        <x:v>0.25</x:v>
      </x:c>
      <x:c r="Y162" s="30">
        <x:f t="shared" si="74"/>
        <x:v>1</x:v>
      </x:c>
      <x:c r="Z162" s="33">
        <x:f t="shared" si="75"/>
        <x:v>0.97440000000000004</x:v>
      </x:c>
      <x:c r="AA162" s="31">
        <x:f t="shared" si="76"/>
        <x:v>66.533852999999993</x:v>
      </x:c>
      <x:c r="AB162" s="32">
        <x:f t="shared" si="77"/>
        <x:v>2.7722438749999996</x:v>
      </x:c>
      <x:c r="AC162" s="31">
        <x:f t="shared" si="78"/>
        <x:v>0.25</x:v>
      </x:c>
      <x:c r="AD162" s="30">
        <x:f t="shared" si="79"/>
        <x:v>0.39016600000000001</x:v>
      </x:c>
      <x:c r="AE162" s="31">
        <x:f t="shared" si="67"/>
        <x:v>66.924018999999987</x:v>
      </x:c>
    </x:row>
    <x:row r="163" spans="2:31" x14ac:dyDescent="0.35">
      <x:c r="B163" s="27">
        <x:f t="shared" si="81"/>
        <x:v>44702</x:v>
      </x:c>
      <x:c r="C163" s="22" t="str">
        <x:f>IF($C$4="London",Assumptions!C172,Assumptions!E172)</x:f>
        <x:v>0401</x:v>
      </x:c>
      <x:c r="D163" s="22" t="str">
        <x:f>IF($C$4="London",Assumptions!D172,Assumptions!F172)</x:f>
        <x:v>1955</x:v>
      </x:c>
      <x:c r="F163" s="29">
        <x:v>44762</x:v>
      </x:c>
      <x:c r="G163" s="30">
        <x:f t="shared" si="61"/>
        <x:v>7</x:v>
      </x:c>
      <x:c r="H163" s="31" t="str">
        <x:v>0407</x:v>
      </x:c>
      <x:c r="I163" s="31" t="str">
        <x:v>2006</x:v>
      </x:c>
      <x:c r="J163" s="30">
        <x:f t="shared" si="62"/>
        <x:v>4</x:v>
      </x:c>
      <x:c r="K163" s="30">
        <x:f t="shared" si="63"/>
        <x:v>7</x:v>
      </x:c>
      <x:c r="L163" s="30">
        <x:f t="shared" si="64"/>
        <x:v>20</x:v>
      </x:c>
      <x:c r="M163" s="30">
        <x:f t="shared" si="65"/>
        <x:v>6</x:v>
      </x:c>
      <x:c r="N163" s="30">
        <x:f t="shared" si="68"/>
        <x:v>20</x:v>
      </x:c>
      <x:c r="O163" s="30">
        <x:f t="shared" si="66"/>
        <x:v>15.983333333333333</x:v>
      </x:c>
      <x:c r="P163" s="30" t="str" cm="1">
        <x:f t="array" ref="P163">INDEX($C$12:$N$12,G163)</x:f>
        <x:v>1.4″</x:v>
      </x:c>
      <x:c r="Q163" s="30" t="str" cm="1">
        <x:f t="array" ref="Q163">INDEX($C$11:$N$11,G163)</x:f>
        <x:v>73°F</x:v>
      </x:c>
      <x:c r="R163" s="30" cm="1">
        <x:f t="array" ref="R163">INDEX($C$13:$N$13,G163)</x:f>
        <x:v>31</x:v>
      </x:c>
      <x:c r="S163" s="30">
        <x:f t="shared" si="69"/>
        <x:v>4.5161290322580643E-2</x:v>
      </x:c>
      <x:c r="T163" s="30">
        <x:f t="shared" si="70"/>
        <x:v>73</x:v>
      </x:c>
      <x:c r="U163" s="32">
        <x:f t="shared" si="80"/>
        <x:v>1</x:v>
      </x:c>
      <x:c r="V163" s="31">
        <x:f t="shared" si="71"/>
        <x:v>0.1</x:v>
      </x:c>
      <x:c r="W163" s="31">
        <x:f t="shared" si="72"/>
        <x:v>65</x:v>
      </x:c>
      <x:c r="X163" s="32">
        <x:f t="shared" si="73"/>
        <x:v>0.25</x:v>
      </x:c>
      <x:c r="Y163" s="30">
        <x:f t="shared" si="74"/>
        <x:v>1</x:v>
      </x:c>
      <x:c r="Z163" s="33">
        <x:f t="shared" si="75"/>
        <x:v>0.97440000000000004</x:v>
      </x:c>
      <x:c r="AA163" s="31">
        <x:f t="shared" si="76"/>
        <x:v>66.924018999999987</x:v>
      </x:c>
      <x:c r="AB163" s="32">
        <x:f t="shared" si="77"/>
        <x:v>2.788500791666666</x:v>
      </x:c>
      <x:c r="AC163" s="31">
        <x:f t="shared" si="78"/>
        <x:v>0.25</x:v>
      </x:c>
      <x:c r="AD163" s="30">
        <x:f t="shared" si="79"/>
        <x:v>0.38935400000000003</x:v>
      </x:c>
      <x:c r="AE163" s="31">
        <x:f t="shared" si="67"/>
        <x:v>67.313372999999984</x:v>
      </x:c>
    </x:row>
    <x:row r="164" spans="2:31" x14ac:dyDescent="0.35">
      <x:c r="B164" s="27">
        <x:f t="shared" si="81"/>
        <x:v>44703</x:v>
      </x:c>
      <x:c r="C164" s="22" t="str">
        <x:f>IF($C$4="London",Assumptions!C173,Assumptions!E173)</x:f>
        <x:v>0359</x:v>
      </x:c>
      <x:c r="D164" s="22" t="str">
        <x:f>IF($C$4="London",Assumptions!D173,Assumptions!F173)</x:f>
        <x:v>1956</x:v>
      </x:c>
      <x:c r="F164" s="29">
        <x:v>44763</x:v>
      </x:c>
      <x:c r="G164" s="30">
        <x:f t="shared" si="61"/>
        <x:v>7</x:v>
      </x:c>
      <x:c r="H164" s="31" t="str">
        <x:v>0408</x:v>
      </x:c>
      <x:c r="I164" s="31" t="str">
        <x:v>2005</x:v>
      </x:c>
      <x:c r="J164" s="30">
        <x:f t="shared" si="62"/>
        <x:v>4</x:v>
      </x:c>
      <x:c r="K164" s="30">
        <x:f t="shared" si="63"/>
        <x:v>8</x:v>
      </x:c>
      <x:c r="L164" s="30">
        <x:f t="shared" si="64"/>
        <x:v>20</x:v>
      </x:c>
      <x:c r="M164" s="30">
        <x:f t="shared" si="65"/>
        <x:v>5</x:v>
      </x:c>
      <x:c r="N164" s="30">
        <x:f t="shared" si="68"/>
        <x:v>20</x:v>
      </x:c>
      <x:c r="O164" s="30">
        <x:f t="shared" si="66"/>
        <x:v>15.95</x:v>
      </x:c>
      <x:c r="P164" s="30" t="str" cm="1">
        <x:f t="array" ref="P164">INDEX($C$12:$N$12,G164)</x:f>
        <x:v>1.4″</x:v>
      </x:c>
      <x:c r="Q164" s="30" t="str" cm="1">
        <x:f t="array" ref="Q164">INDEX($C$11:$N$11,G164)</x:f>
        <x:v>73°F</x:v>
      </x:c>
      <x:c r="R164" s="30" cm="1">
        <x:f t="array" ref="R164">INDEX($C$13:$N$13,G164)</x:f>
        <x:v>31</x:v>
      </x:c>
      <x:c r="S164" s="30">
        <x:f t="shared" si="69"/>
        <x:v>4.5161290322580643E-2</x:v>
      </x:c>
      <x:c r="T164" s="30">
        <x:f t="shared" si="70"/>
        <x:v>73</x:v>
      </x:c>
      <x:c r="U164" s="32">
        <x:f t="shared" si="80"/>
        <x:v>1</x:v>
      </x:c>
      <x:c r="V164" s="31">
        <x:f t="shared" si="71"/>
        <x:v>0.1</x:v>
      </x:c>
      <x:c r="W164" s="31">
        <x:f t="shared" si="72"/>
        <x:v>65</x:v>
      </x:c>
      <x:c r="X164" s="32">
        <x:f t="shared" si="73"/>
        <x:v>0.25</x:v>
      </x:c>
      <x:c r="Y164" s="30">
        <x:f t="shared" si="74"/>
        <x:v>1</x:v>
      </x:c>
      <x:c r="Z164" s="33">
        <x:f t="shared" si="75"/>
        <x:v>0.97440000000000004</x:v>
      </x:c>
      <x:c r="AA164" s="31">
        <x:f t="shared" si="76"/>
        <x:v>67.313372999999984</x:v>
      </x:c>
      <x:c r="AB164" s="32">
        <x:f t="shared" si="77"/>
        <x:v>2.8047238749999992</x:v>
      </x:c>
      <x:c r="AC164" s="31">
        <x:f t="shared" si="78"/>
        <x:v>0.25</x:v>
      </x:c>
      <x:c r="AD164" s="30">
        <x:f t="shared" si="79"/>
        <x:v>0.388542</x:v>
      </x:c>
      <x:c r="AE164" s="31">
        <x:f t="shared" si="67"/>
        <x:v>67.701914999999985</x:v>
      </x:c>
    </x:row>
    <x:row r="165" spans="2:31" x14ac:dyDescent="0.35">
      <x:c r="B165" s="27">
        <x:f t="shared" si="81"/>
        <x:v>44704</x:v>
      </x:c>
      <x:c r="C165" s="22" t="str">
        <x:f>IF($C$4="London",Assumptions!C174,Assumptions!E174)</x:f>
        <x:v>0358</x:v>
      </x:c>
      <x:c r="D165" s="22" t="str">
        <x:f>IF($C$4="London",Assumptions!D174,Assumptions!F174)</x:f>
        <x:v>1957</x:v>
      </x:c>
      <x:c r="F165" s="29">
        <x:v>44764</x:v>
      </x:c>
      <x:c r="G165" s="30">
        <x:f t="shared" si="61"/>
        <x:v>7</x:v>
      </x:c>
      <x:c r="H165" s="31" t="str">
        <x:v>0410</x:v>
      </x:c>
      <x:c r="I165" s="31" t="str">
        <x:v>2003</x:v>
      </x:c>
      <x:c r="J165" s="30">
        <x:f t="shared" si="62"/>
        <x:v>4</x:v>
      </x:c>
      <x:c r="K165" s="30">
        <x:f t="shared" si="63"/>
        <x:v>10</x:v>
      </x:c>
      <x:c r="L165" s="30">
        <x:f t="shared" si="64"/>
        <x:v>20</x:v>
      </x:c>
      <x:c r="M165" s="30">
        <x:f t="shared" si="65"/>
        <x:v>3</x:v>
      </x:c>
      <x:c r="N165" s="30">
        <x:f t="shared" si="68"/>
        <x:v>20</x:v>
      </x:c>
      <x:c r="O165" s="30">
        <x:f t="shared" si="66"/>
        <x:v>15.883333333333333</x:v>
      </x:c>
      <x:c r="P165" s="30" t="str" cm="1">
        <x:f t="array" ref="P165">INDEX($C$12:$N$12,G165)</x:f>
        <x:v>1.4″</x:v>
      </x:c>
      <x:c r="Q165" s="30" t="str" cm="1">
        <x:f t="array" ref="Q165">INDEX($C$11:$N$11,G165)</x:f>
        <x:v>73°F</x:v>
      </x:c>
      <x:c r="R165" s="30" cm="1">
        <x:f t="array" ref="R165">INDEX($C$13:$N$13,G165)</x:f>
        <x:v>31</x:v>
      </x:c>
      <x:c r="S165" s="30">
        <x:f t="shared" si="69"/>
        <x:v>4.5161290322580643E-2</x:v>
      </x:c>
      <x:c r="T165" s="30">
        <x:f t="shared" si="70"/>
        <x:v>73</x:v>
      </x:c>
      <x:c r="U165" s="32">
        <x:f t="shared" si="80"/>
        <x:v>1</x:v>
      </x:c>
      <x:c r="V165" s="31">
        <x:f t="shared" si="71"/>
        <x:v>0.1</x:v>
      </x:c>
      <x:c r="W165" s="31">
        <x:f t="shared" si="72"/>
        <x:v>65</x:v>
      </x:c>
      <x:c r="X165" s="32">
        <x:f t="shared" si="73"/>
        <x:v>0.25</x:v>
      </x:c>
      <x:c r="Y165" s="30">
        <x:f t="shared" si="74"/>
        <x:v>1</x:v>
      </x:c>
      <x:c r="Z165" s="33">
        <x:f t="shared" si="75"/>
        <x:v>0.97440000000000004</x:v>
      </x:c>
      <x:c r="AA165" s="31">
        <x:f t="shared" si="76"/>
        <x:v>67.701914999999985</x:v>
      </x:c>
      <x:c r="AB165" s="32">
        <x:f t="shared" si="77"/>
        <x:v>2.8209131249999992</x:v>
      </x:c>
      <x:c r="AC165" s="31">
        <x:f t="shared" si="78"/>
        <x:v>0.25</x:v>
      </x:c>
      <x:c r="AD165" s="30">
        <x:f t="shared" si="79"/>
        <x:v>0.38691800000000004</x:v>
      </x:c>
      <x:c r="AE165" s="31">
        <x:f t="shared" si="67"/>
        <x:v>68.08883299999998</x:v>
      </x:c>
    </x:row>
    <x:row r="166" spans="2:31" x14ac:dyDescent="0.35">
      <x:c r="B166" s="27">
        <x:f t="shared" si="81"/>
        <x:v>44705</x:v>
      </x:c>
      <x:c r="C166" s="22" t="str">
        <x:f>IF($C$4="London",Assumptions!C175,Assumptions!E175)</x:f>
        <x:v>0357</x:v>
      </x:c>
      <x:c r="D166" s="22" t="str">
        <x:f>IF($C$4="London",Assumptions!D175,Assumptions!F175)</x:f>
        <x:v>1959</x:v>
      </x:c>
      <x:c r="F166" s="29">
        <x:v>44765</x:v>
      </x:c>
      <x:c r="G166" s="30">
        <x:f t="shared" si="61"/>
        <x:v>7</x:v>
      </x:c>
      <x:c r="H166" s="31" t="str">
        <x:v>0411</x:v>
      </x:c>
      <x:c r="I166" s="31" t="str">
        <x:v>2002</x:v>
      </x:c>
      <x:c r="J166" s="30">
        <x:f t="shared" si="62"/>
        <x:v>4</x:v>
      </x:c>
      <x:c r="K166" s="30">
        <x:f t="shared" si="63"/>
        <x:v>11</x:v>
      </x:c>
      <x:c r="L166" s="30">
        <x:f t="shared" si="64"/>
        <x:v>20</x:v>
      </x:c>
      <x:c r="M166" s="30">
        <x:f t="shared" si="65"/>
        <x:v>2</x:v>
      </x:c>
      <x:c r="N166" s="30">
        <x:f t="shared" si="68"/>
        <x:v>20</x:v>
      </x:c>
      <x:c r="O166" s="30">
        <x:f t="shared" si="66"/>
        <x:v>15.85</x:v>
      </x:c>
      <x:c r="P166" s="30" t="str" cm="1">
        <x:f t="array" ref="P166">INDEX($C$12:$N$12,G166)</x:f>
        <x:v>1.4″</x:v>
      </x:c>
      <x:c r="Q166" s="30" t="str" cm="1">
        <x:f t="array" ref="Q166">INDEX($C$11:$N$11,G166)</x:f>
        <x:v>73°F</x:v>
      </x:c>
      <x:c r="R166" s="30" cm="1">
        <x:f t="array" ref="R166">INDEX($C$13:$N$13,G166)</x:f>
        <x:v>31</x:v>
      </x:c>
      <x:c r="S166" s="30">
        <x:f t="shared" si="69"/>
        <x:v>4.5161290322580643E-2</x:v>
      </x:c>
      <x:c r="T166" s="30">
        <x:f t="shared" si="70"/>
        <x:v>73</x:v>
      </x:c>
      <x:c r="U166" s="32">
        <x:f t="shared" si="80"/>
        <x:v>1</x:v>
      </x:c>
      <x:c r="V166" s="31">
        <x:f t="shared" si="71"/>
        <x:v>0.1</x:v>
      </x:c>
      <x:c r="W166" s="31">
        <x:f t="shared" si="72"/>
        <x:v>65</x:v>
      </x:c>
      <x:c r="X166" s="32">
        <x:f t="shared" si="73"/>
        <x:v>0.25</x:v>
      </x:c>
      <x:c r="Y166" s="30">
        <x:f t="shared" si="74"/>
        <x:v>1</x:v>
      </x:c>
      <x:c r="Z166" s="33">
        <x:f t="shared" si="75"/>
        <x:v>0.97440000000000004</x:v>
      </x:c>
      <x:c r="AA166" s="31">
        <x:f t="shared" si="76"/>
        <x:v>68.08883299999998</x:v>
      </x:c>
      <x:c r="AB166" s="32">
        <x:f t="shared" si="77"/>
        <x:v>2.8370347083333325</x:v>
      </x:c>
      <x:c r="AC166" s="31">
        <x:f t="shared" si="78"/>
        <x:v>0.25</x:v>
      </x:c>
      <x:c r="AD166" s="30">
        <x:f t="shared" si="79"/>
        <x:v>0.386106</x:v>
      </x:c>
      <x:c r="AE166" s="31">
        <x:f t="shared" si="67"/>
        <x:v>68.474938999999978</x:v>
      </x:c>
    </x:row>
    <x:row r="167" spans="2:31" x14ac:dyDescent="0.35">
      <x:c r="B167" s="27">
        <x:f t="shared" si="81"/>
        <x:v>44706</x:v>
      </x:c>
      <x:c r="C167" s="22" t="str">
        <x:f>IF($C$4="London",Assumptions!C176,Assumptions!E176)</x:f>
        <x:v>0356</x:v>
      </x:c>
      <x:c r="D167" s="22" t="str">
        <x:f>IF($C$4="London",Assumptions!D176,Assumptions!F176)</x:f>
        <x:v>2000</x:v>
      </x:c>
      <x:c r="F167" s="29">
        <x:v>44766</x:v>
      </x:c>
      <x:c r="G167" s="30">
        <x:f t="shared" si="61"/>
        <x:v>7</x:v>
      </x:c>
      <x:c r="H167" s="31" t="str">
        <x:v>0413</x:v>
      </x:c>
      <x:c r="I167" s="31" t="str">
        <x:v>2001</x:v>
      </x:c>
      <x:c r="J167" s="30">
        <x:f t="shared" si="62"/>
        <x:v>4</x:v>
      </x:c>
      <x:c r="K167" s="30">
        <x:f t="shared" si="63"/>
        <x:v>13</x:v>
      </x:c>
      <x:c r="L167" s="30">
        <x:f t="shared" si="64"/>
        <x:v>20</x:v>
      </x:c>
      <x:c r="M167" s="30">
        <x:f t="shared" si="65"/>
        <x:v>1</x:v>
      </x:c>
      <x:c r="N167" s="30">
        <x:f t="shared" si="68"/>
        <x:v>20</x:v>
      </x:c>
      <x:c r="O167" s="30">
        <x:f t="shared" si="66"/>
        <x:v>15.8</x:v>
      </x:c>
      <x:c r="P167" s="30" t="str" cm="1">
        <x:f t="array" ref="P167">INDEX($C$12:$N$12,G167)</x:f>
        <x:v>1.4″</x:v>
      </x:c>
      <x:c r="Q167" s="30" t="str" cm="1">
        <x:f t="array" ref="Q167">INDEX($C$11:$N$11,G167)</x:f>
        <x:v>73°F</x:v>
      </x:c>
      <x:c r="R167" s="30" cm="1">
        <x:f t="array" ref="R167">INDEX($C$13:$N$13,G167)</x:f>
        <x:v>31</x:v>
      </x:c>
      <x:c r="S167" s="30">
        <x:f t="shared" si="69"/>
        <x:v>4.5161290322580643E-2</x:v>
      </x:c>
      <x:c r="T167" s="30">
        <x:f t="shared" si="70"/>
        <x:v>73</x:v>
      </x:c>
      <x:c r="U167" s="32">
        <x:f t="shared" si="80"/>
        <x:v>1</x:v>
      </x:c>
      <x:c r="V167" s="31">
        <x:f t="shared" si="71"/>
        <x:v>0.1</x:v>
      </x:c>
      <x:c r="W167" s="31">
        <x:f t="shared" si="72"/>
        <x:v>65</x:v>
      </x:c>
      <x:c r="X167" s="32">
        <x:f t="shared" si="73"/>
        <x:v>0.25</x:v>
      </x:c>
      <x:c r="Y167" s="30">
        <x:f t="shared" si="74"/>
        <x:v>1</x:v>
      </x:c>
      <x:c r="Z167" s="33">
        <x:f t="shared" si="75"/>
        <x:v>0.97440000000000004</x:v>
      </x:c>
      <x:c r="AA167" s="31">
        <x:f t="shared" si="76"/>
        <x:v>68.474938999999978</x:v>
      </x:c>
      <x:c r="AB167" s="32">
        <x:f t="shared" si="77"/>
        <x:v>2.8531224583333326</x:v>
      </x:c>
      <x:c r="AC167" s="31">
        <x:f t="shared" si="78"/>
        <x:v>0.25</x:v>
      </x:c>
      <x:c r="AD167" s="30">
        <x:f t="shared" si="79"/>
        <x:v>0.38488800000000001</x:v>
      </x:c>
      <x:c r="AE167" s="31">
        <x:f t="shared" si="67"/>
        <x:v>68.859826999999981</x:v>
      </x:c>
    </x:row>
    <x:row r="168" spans="2:31" x14ac:dyDescent="0.35">
      <x:c r="B168" s="27">
        <x:f t="shared" si="81"/>
        <x:v>44707</x:v>
      </x:c>
      <x:c r="C168" s="22" t="str">
        <x:f>IF($C$4="London",Assumptions!C177,Assumptions!E177)</x:f>
        <x:v>0355</x:v>
      </x:c>
      <x:c r="D168" s="22" t="str">
        <x:f>IF($C$4="London",Assumptions!D177,Assumptions!F177)</x:f>
        <x:v>2001</x:v>
      </x:c>
      <x:c r="F168" s="29">
        <x:v>44767</x:v>
      </x:c>
      <x:c r="G168" s="30">
        <x:f t="shared" si="61"/>
        <x:v>7</x:v>
      </x:c>
      <x:c r="H168" s="31" t="str">
        <x:v>0414</x:v>
      </x:c>
      <x:c r="I168" s="31" t="str">
        <x:v>1959</x:v>
      </x:c>
      <x:c r="J168" s="30">
        <x:f t="shared" si="62"/>
        <x:v>4</x:v>
      </x:c>
      <x:c r="K168" s="30">
        <x:f t="shared" si="63"/>
        <x:v>14</x:v>
      </x:c>
      <x:c r="L168" s="30">
        <x:f t="shared" si="64"/>
        <x:v>19</x:v>
      </x:c>
      <x:c r="M168" s="30">
        <x:f t="shared" si="65"/>
        <x:v>59</x:v>
      </x:c>
      <x:c r="N168" s="30">
        <x:f t="shared" si="68"/>
        <x:v>19</x:v>
      </x:c>
      <x:c r="O168" s="30">
        <x:f t="shared" si="66"/>
        <x:v>15.75</x:v>
      </x:c>
      <x:c r="P168" s="30" t="str" cm="1">
        <x:f t="array" ref="P168">INDEX($C$12:$N$12,G168)</x:f>
        <x:v>1.4″</x:v>
      </x:c>
      <x:c r="Q168" s="30" t="str" cm="1">
        <x:f t="array" ref="Q168">INDEX($C$11:$N$11,G168)</x:f>
        <x:v>73°F</x:v>
      </x:c>
      <x:c r="R168" s="30" cm="1">
        <x:f t="array" ref="R168">INDEX($C$13:$N$13,G168)</x:f>
        <x:v>31</x:v>
      </x:c>
      <x:c r="S168" s="30">
        <x:f t="shared" si="69"/>
        <x:v>4.5161290322580643E-2</x:v>
      </x:c>
      <x:c r="T168" s="30">
        <x:f t="shared" si="70"/>
        <x:v>73</x:v>
      </x:c>
      <x:c r="U168" s="32">
        <x:f t="shared" si="80"/>
        <x:v>1</x:v>
      </x:c>
      <x:c r="V168" s="31">
        <x:f t="shared" si="71"/>
        <x:v>0.1</x:v>
      </x:c>
      <x:c r="W168" s="31">
        <x:f t="shared" si="72"/>
        <x:v>65</x:v>
      </x:c>
      <x:c r="X168" s="32">
        <x:f t="shared" si="73"/>
        <x:v>0.25</x:v>
      </x:c>
      <x:c r="Y168" s="30">
        <x:f t="shared" si="74"/>
        <x:v>1</x:v>
      </x:c>
      <x:c r="Z168" s="33">
        <x:f t="shared" si="75"/>
        <x:v>0.97440000000000004</x:v>
      </x:c>
      <x:c r="AA168" s="31">
        <x:f t="shared" si="76"/>
        <x:v>68.859826999999981</x:v>
      </x:c>
      <x:c r="AB168" s="32">
        <x:f t="shared" si="77"/>
        <x:v>2.8691594583333324</x:v>
      </x:c>
      <x:c r="AC168" s="31">
        <x:f t="shared" si="78"/>
        <x:v>0.25</x:v>
      </x:c>
      <x:c r="AD168" s="30">
        <x:f t="shared" si="79"/>
        <x:v>0.38367000000000007</x:v>
      </x:c>
      <x:c r="AE168" s="31">
        <x:f t="shared" si="67"/>
        <x:v>69.243496999999977</x:v>
      </x:c>
    </x:row>
    <x:row r="169" spans="2:31" x14ac:dyDescent="0.35">
      <x:c r="B169" s="27">
        <x:f t="shared" si="81"/>
        <x:v>44708</x:v>
      </x:c>
      <x:c r="C169" s="22" t="str">
        <x:f>IF($C$4="London",Assumptions!C178,Assumptions!E178)</x:f>
        <x:v>0354</x:v>
      </x:c>
      <x:c r="D169" s="22" t="str">
        <x:f>IF($C$4="London",Assumptions!D178,Assumptions!F178)</x:f>
        <x:v>2002</x:v>
      </x:c>
      <x:c r="F169" s="29">
        <x:v>44768</x:v>
      </x:c>
      <x:c r="G169" s="30">
        <x:f t="shared" si="61"/>
        <x:v>7</x:v>
      </x:c>
      <x:c r="H169" s="31" t="str">
        <x:v>0415</x:v>
      </x:c>
      <x:c r="I169" s="31" t="str">
        <x:v>1958</x:v>
      </x:c>
      <x:c r="J169" s="30">
        <x:f t="shared" si="62"/>
        <x:v>4</x:v>
      </x:c>
      <x:c r="K169" s="30">
        <x:f t="shared" si="63"/>
        <x:v>15</x:v>
      </x:c>
      <x:c r="L169" s="30">
        <x:f t="shared" si="64"/>
        <x:v>19</x:v>
      </x:c>
      <x:c r="M169" s="30">
        <x:f t="shared" si="65"/>
        <x:v>58</x:v>
      </x:c>
      <x:c r="N169" s="30">
        <x:f t="shared" si="68"/>
        <x:v>19</x:v>
      </x:c>
      <x:c r="O169" s="30">
        <x:f t="shared" si="66"/>
        <x:v>15.716666666666667</x:v>
      </x:c>
      <x:c r="P169" s="30" t="str" cm="1">
        <x:f t="array" ref="P169">INDEX($C$12:$N$12,G169)</x:f>
        <x:v>1.4″</x:v>
      </x:c>
      <x:c r="Q169" s="30" t="str" cm="1">
        <x:f t="array" ref="Q169">INDEX($C$11:$N$11,G169)</x:f>
        <x:v>73°F</x:v>
      </x:c>
      <x:c r="R169" s="30" cm="1">
        <x:f t="array" ref="R169">INDEX($C$13:$N$13,G169)</x:f>
        <x:v>31</x:v>
      </x:c>
      <x:c r="S169" s="30">
        <x:f t="shared" si="69"/>
        <x:v>4.5161290322580643E-2</x:v>
      </x:c>
      <x:c r="T169" s="30">
        <x:f t="shared" si="70"/>
        <x:v>73</x:v>
      </x:c>
      <x:c r="U169" s="32">
        <x:f t="shared" si="80"/>
        <x:v>1</x:v>
      </x:c>
      <x:c r="V169" s="31">
        <x:f t="shared" si="71"/>
        <x:v>0.1</x:v>
      </x:c>
      <x:c r="W169" s="31">
        <x:f t="shared" si="72"/>
        <x:v>65</x:v>
      </x:c>
      <x:c r="X169" s="32">
        <x:f t="shared" si="73"/>
        <x:v>0.25</x:v>
      </x:c>
      <x:c r="Y169" s="30">
        <x:f t="shared" si="74"/>
        <x:v>1</x:v>
      </x:c>
      <x:c r="Z169" s="33">
        <x:f t="shared" si="75"/>
        <x:v>0.97440000000000004</x:v>
      </x:c>
      <x:c r="AA169" s="31">
        <x:f t="shared" si="76"/>
        <x:v>69.243496999999977</x:v>
      </x:c>
      <x:c r="AB169" s="32">
        <x:f t="shared" si="77"/>
        <x:v>2.8851457083333325</x:v>
      </x:c>
      <x:c r="AC169" s="31">
        <x:f t="shared" si="78"/>
        <x:v>0.25</x:v>
      </x:c>
      <x:c r="AD169" s="30">
        <x:f t="shared" si="79"/>
        <x:v>0.38285800000000003</x:v>
      </x:c>
      <x:c r="AE169" s="31">
        <x:f t="shared" si="67"/>
        <x:v>69.626354999999975</x:v>
      </x:c>
    </x:row>
    <x:row r="170" spans="2:31" x14ac:dyDescent="0.35">
      <x:c r="B170" s="27">
        <x:f t="shared" si="81"/>
        <x:v>44709</x:v>
      </x:c>
      <x:c r="C170" s="22" t="str">
        <x:f>IF($C$4="London",Assumptions!C179,Assumptions!E179)</x:f>
        <x:v>0353</x:v>
      </x:c>
      <x:c r="D170" s="22" t="str">
        <x:f>IF($C$4="London",Assumptions!D179,Assumptions!F179)</x:f>
        <x:v>2004</x:v>
      </x:c>
      <x:c r="F170" s="29">
        <x:v>44769</x:v>
      </x:c>
      <x:c r="G170" s="30">
        <x:f t="shared" si="61"/>
        <x:v>7</x:v>
      </x:c>
      <x:c r="H170" s="31" t="str">
        <x:v>0417</x:v>
      </x:c>
      <x:c r="I170" s="31" t="str">
        <x:v>1956</x:v>
      </x:c>
      <x:c r="J170" s="30">
        <x:f t="shared" si="62"/>
        <x:v>4</x:v>
      </x:c>
      <x:c r="K170" s="30">
        <x:f t="shared" si="63"/>
        <x:v>17</x:v>
      </x:c>
      <x:c r="L170" s="30">
        <x:f t="shared" si="64"/>
        <x:v>19</x:v>
      </x:c>
      <x:c r="M170" s="30">
        <x:f t="shared" si="65"/>
        <x:v>56</x:v>
      </x:c>
      <x:c r="N170" s="30">
        <x:f t="shared" si="68"/>
        <x:v>19</x:v>
      </x:c>
      <x:c r="O170" s="30">
        <x:f t="shared" si="66"/>
        <x:v>15.65</x:v>
      </x:c>
      <x:c r="P170" s="30" t="str" cm="1">
        <x:f t="array" ref="P170">INDEX($C$12:$N$12,G170)</x:f>
        <x:v>1.4″</x:v>
      </x:c>
      <x:c r="Q170" s="30" t="str" cm="1">
        <x:f t="array" ref="Q170">INDEX($C$11:$N$11,G170)</x:f>
        <x:v>73°F</x:v>
      </x:c>
      <x:c r="R170" s="30" cm="1">
        <x:f t="array" ref="R170">INDEX($C$13:$N$13,G170)</x:f>
        <x:v>31</x:v>
      </x:c>
      <x:c r="S170" s="30">
        <x:f t="shared" si="69"/>
        <x:v>4.5161290322580643E-2</x:v>
      </x:c>
      <x:c r="T170" s="30">
        <x:f t="shared" si="70"/>
        <x:v>73</x:v>
      </x:c>
      <x:c r="U170" s="32">
        <x:f t="shared" si="80"/>
        <x:v>1</x:v>
      </x:c>
      <x:c r="V170" s="31">
        <x:f t="shared" si="71"/>
        <x:v>0.1</x:v>
      </x:c>
      <x:c r="W170" s="31">
        <x:f t="shared" si="72"/>
        <x:v>65</x:v>
      </x:c>
      <x:c r="X170" s="32">
        <x:f t="shared" si="73"/>
        <x:v>0.25</x:v>
      </x:c>
      <x:c r="Y170" s="30">
        <x:f t="shared" si="74"/>
        <x:v>1</x:v>
      </x:c>
      <x:c r="Z170" s="33">
        <x:f t="shared" si="75"/>
        <x:v>0.97440000000000004</x:v>
      </x:c>
      <x:c r="AA170" s="31">
        <x:f t="shared" si="76"/>
        <x:v>69.626354999999975</x:v>
      </x:c>
      <x:c r="AB170" s="32">
        <x:f t="shared" si="77"/>
        <x:v>2.901098124999999</x:v>
      </x:c>
      <x:c r="AC170" s="31">
        <x:f t="shared" si="78"/>
        <x:v>0.25</x:v>
      </x:c>
      <x:c r="AD170" s="30">
        <x:f t="shared" si="79"/>
        <x:v>0.38123400000000007</x:v>
      </x:c>
      <x:c r="AE170" s="31">
        <x:f t="shared" si="67"/>
        <x:v>70.007588999999982</x:v>
      </x:c>
    </x:row>
    <x:row r="171" spans="2:31" x14ac:dyDescent="0.35">
      <x:c r="B171" s="27">
        <x:f t="shared" si="81"/>
        <x:v>44710</x:v>
      </x:c>
      <x:c r="C171" s="22" t="str">
        <x:f>IF($C$4="London",Assumptions!C180,Assumptions!E180)</x:f>
        <x:v>0352</x:v>
      </x:c>
      <x:c r="D171" s="22" t="str">
        <x:f>IF($C$4="London",Assumptions!D180,Assumptions!F180)</x:f>
        <x:v>2005</x:v>
      </x:c>
      <x:c r="F171" s="29">
        <x:v>44770</x:v>
      </x:c>
      <x:c r="G171" s="30">
        <x:f t="shared" si="61"/>
        <x:v>7</x:v>
      </x:c>
      <x:c r="H171" s="31" t="str">
        <x:v>0418</x:v>
      </x:c>
      <x:c r="I171" s="31" t="str">
        <x:v>1955</x:v>
      </x:c>
      <x:c r="J171" s="30">
        <x:f t="shared" si="62"/>
        <x:v>4</x:v>
      </x:c>
      <x:c r="K171" s="30">
        <x:f t="shared" si="63"/>
        <x:v>18</x:v>
      </x:c>
      <x:c r="L171" s="30">
        <x:f t="shared" si="64"/>
        <x:v>19</x:v>
      </x:c>
      <x:c r="M171" s="30">
        <x:f t="shared" si="65"/>
        <x:v>55</x:v>
      </x:c>
      <x:c r="N171" s="30">
        <x:f t="shared" si="68"/>
        <x:v>19</x:v>
      </x:c>
      <x:c r="O171" s="30">
        <x:f t="shared" si="66"/>
        <x:v>15.616666666666667</x:v>
      </x:c>
      <x:c r="P171" s="30" t="str" cm="1">
        <x:f t="array" ref="P171">INDEX($C$12:$N$12,G171)</x:f>
        <x:v>1.4″</x:v>
      </x:c>
      <x:c r="Q171" s="30" t="str" cm="1">
        <x:f t="array" ref="Q171">INDEX($C$11:$N$11,G171)</x:f>
        <x:v>73°F</x:v>
      </x:c>
      <x:c r="R171" s="30" cm="1">
        <x:f t="array" ref="R171">INDEX($C$13:$N$13,G171)</x:f>
        <x:v>31</x:v>
      </x:c>
      <x:c r="S171" s="30">
        <x:f t="shared" si="69"/>
        <x:v>4.5161290322580643E-2</x:v>
      </x:c>
      <x:c r="T171" s="30">
        <x:f t="shared" si="70"/>
        <x:v>73</x:v>
      </x:c>
      <x:c r="U171" s="32">
        <x:f t="shared" si="80"/>
        <x:v>1</x:v>
      </x:c>
      <x:c r="V171" s="31">
        <x:f t="shared" si="71"/>
        <x:v>0.1</x:v>
      </x:c>
      <x:c r="W171" s="31">
        <x:f t="shared" si="72"/>
        <x:v>65</x:v>
      </x:c>
      <x:c r="X171" s="32">
        <x:f t="shared" si="73"/>
        <x:v>0.25</x:v>
      </x:c>
      <x:c r="Y171" s="30">
        <x:f t="shared" si="74"/>
        <x:v>1</x:v>
      </x:c>
      <x:c r="Z171" s="33">
        <x:f t="shared" si="75"/>
        <x:v>0.97440000000000004</x:v>
      </x:c>
      <x:c r="AA171" s="31">
        <x:f t="shared" si="76"/>
        <x:v>70.007588999999982</x:v>
      </x:c>
      <x:c r="AB171" s="32">
        <x:f t="shared" si="77"/>
        <x:v>2.9169828749999991</x:v>
      </x:c>
      <x:c r="AC171" s="31">
        <x:f t="shared" si="78"/>
        <x:v>0.25</x:v>
      </x:c>
      <x:c r="AD171" s="30">
        <x:f t="shared" si="79"/>
        <x:v>0.38042200000000004</x:v>
      </x:c>
      <x:c r="AE171" s="31">
        <x:f t="shared" si="67"/>
        <x:v>70.388010999999977</x:v>
      </x:c>
    </x:row>
    <x:row r="172" spans="2:31" x14ac:dyDescent="0.35">
      <x:c r="B172" s="27">
        <x:f t="shared" si="81"/>
        <x:v>44711</x:v>
      </x:c>
      <x:c r="C172" s="22" t="str">
        <x:f>IF($C$4="London",Assumptions!C181,Assumptions!E181)</x:f>
        <x:v>0351</x:v>
      </x:c>
      <x:c r="D172" s="22" t="str">
        <x:f>IF($C$4="London",Assumptions!D181,Assumptions!F181)</x:f>
        <x:v>2006</x:v>
      </x:c>
      <x:c r="F172" s="29">
        <x:v>44771</x:v>
      </x:c>
      <x:c r="G172" s="30">
        <x:f t="shared" si="61"/>
        <x:v>7</x:v>
      </x:c>
      <x:c r="H172" s="31" t="str">
        <x:v>0420</x:v>
      </x:c>
      <x:c r="I172" s="31" t="str">
        <x:v>1953</x:v>
      </x:c>
      <x:c r="J172" s="30">
        <x:f t="shared" si="62"/>
        <x:v>4</x:v>
      </x:c>
      <x:c r="K172" s="30">
        <x:f t="shared" si="63"/>
        <x:v>20</x:v>
      </x:c>
      <x:c r="L172" s="30">
        <x:f t="shared" si="64"/>
        <x:v>19</x:v>
      </x:c>
      <x:c r="M172" s="30">
        <x:f t="shared" si="65"/>
        <x:v>53</x:v>
      </x:c>
      <x:c r="N172" s="30">
        <x:f t="shared" si="68"/>
        <x:v>19</x:v>
      </x:c>
      <x:c r="O172" s="30">
        <x:f t="shared" si="66"/>
        <x:v>15.55</x:v>
      </x:c>
      <x:c r="P172" s="30" t="str" cm="1">
        <x:f t="array" ref="P172">INDEX($C$12:$N$12,G172)</x:f>
        <x:v>1.4″</x:v>
      </x:c>
      <x:c r="Q172" s="30" t="str" cm="1">
        <x:f t="array" ref="Q172">INDEX($C$11:$N$11,G172)</x:f>
        <x:v>73°F</x:v>
      </x:c>
      <x:c r="R172" s="30" cm="1">
        <x:f t="array" ref="R172">INDEX($C$13:$N$13,G172)</x:f>
        <x:v>31</x:v>
      </x:c>
      <x:c r="S172" s="30">
        <x:f t="shared" si="69"/>
        <x:v>4.5161290322580643E-2</x:v>
      </x:c>
      <x:c r="T172" s="30">
        <x:f t="shared" si="70"/>
        <x:v>73</x:v>
      </x:c>
      <x:c r="U172" s="32">
        <x:f t="shared" si="80"/>
        <x:v>1</x:v>
      </x:c>
      <x:c r="V172" s="31">
        <x:f t="shared" si="71"/>
        <x:v>0.1</x:v>
      </x:c>
      <x:c r="W172" s="31">
        <x:f t="shared" si="72"/>
        <x:v>65</x:v>
      </x:c>
      <x:c r="X172" s="32">
        <x:f t="shared" si="73"/>
        <x:v>0.25</x:v>
      </x:c>
      <x:c r="Y172" s="30">
        <x:f t="shared" si="74"/>
        <x:v>1</x:v>
      </x:c>
      <x:c r="Z172" s="33">
        <x:f t="shared" si="75"/>
        <x:v>0.97440000000000004</x:v>
      </x:c>
      <x:c r="AA172" s="31">
        <x:f t="shared" si="76"/>
        <x:v>70.388010999999977</x:v>
      </x:c>
      <x:c r="AB172" s="32">
        <x:f t="shared" si="77"/>
        <x:v>2.9328337916666656</x:v>
      </x:c>
      <x:c r="AC172" s="31">
        <x:f t="shared" si="78"/>
        <x:v>0.25</x:v>
      </x:c>
      <x:c r="AD172" s="30">
        <x:f t="shared" si="79"/>
        <x:v>0.37879800000000008</x:v>
      </x:c>
      <x:c r="AE172" s="31">
        <x:f t="shared" si="67"/>
        <x:v>70.766808999999981</x:v>
      </x:c>
    </x:row>
    <x:row r="173" spans="2:31" x14ac:dyDescent="0.35">
      <x:c r="B173" s="27">
        <x:f t="shared" si="81"/>
        <x:v>44712</x:v>
      </x:c>
      <x:c r="C173" s="22" t="str">
        <x:f>IF($C$4="London",Assumptions!C182,Assumptions!E182)</x:f>
        <x:v>0350</x:v>
      </x:c>
      <x:c r="D173" s="22" t="str">
        <x:f>IF($C$4="London",Assumptions!D182,Assumptions!F182)</x:f>
        <x:v>2007</x:v>
      </x:c>
      <x:c r="F173" s="29">
        <x:v>44772</x:v>
      </x:c>
      <x:c r="G173" s="30">
        <x:f t="shared" si="61"/>
        <x:v>7</x:v>
      </x:c>
      <x:c r="H173" s="31" t="str">
        <x:v>0421</x:v>
      </x:c>
      <x:c r="I173" s="31" t="str">
        <x:v>1952</x:v>
      </x:c>
      <x:c r="J173" s="30">
        <x:f t="shared" si="62"/>
        <x:v>4</x:v>
      </x:c>
      <x:c r="K173" s="30">
        <x:f t="shared" si="63"/>
        <x:v>21</x:v>
      </x:c>
      <x:c r="L173" s="30">
        <x:f t="shared" si="64"/>
        <x:v>19</x:v>
      </x:c>
      <x:c r="M173" s="30">
        <x:f t="shared" si="65"/>
        <x:v>52</x:v>
      </x:c>
      <x:c r="N173" s="30">
        <x:f t="shared" si="68"/>
        <x:v>19</x:v>
      </x:c>
      <x:c r="O173" s="30">
        <x:f t="shared" si="66"/>
        <x:v>15.516666666666667</x:v>
      </x:c>
      <x:c r="P173" s="30" t="str" cm="1">
        <x:f t="array" ref="P173">INDEX($C$12:$N$12,G173)</x:f>
        <x:v>1.4″</x:v>
      </x:c>
      <x:c r="Q173" s="30" t="str" cm="1">
        <x:f t="array" ref="Q173">INDEX($C$11:$N$11,G173)</x:f>
        <x:v>73°F</x:v>
      </x:c>
      <x:c r="R173" s="30" cm="1">
        <x:f t="array" ref="R173">INDEX($C$13:$N$13,G173)</x:f>
        <x:v>31</x:v>
      </x:c>
      <x:c r="S173" s="30">
        <x:f t="shared" si="69"/>
        <x:v>4.5161290322580643E-2</x:v>
      </x:c>
      <x:c r="T173" s="30">
        <x:f t="shared" si="70"/>
        <x:v>73</x:v>
      </x:c>
      <x:c r="U173" s="32">
        <x:f t="shared" si="80"/>
        <x:v>1</x:v>
      </x:c>
      <x:c r="V173" s="31">
        <x:f t="shared" si="71"/>
        <x:v>0.1</x:v>
      </x:c>
      <x:c r="W173" s="31">
        <x:f t="shared" si="72"/>
        <x:v>65</x:v>
      </x:c>
      <x:c r="X173" s="32">
        <x:f t="shared" si="73"/>
        <x:v>0.25</x:v>
      </x:c>
      <x:c r="Y173" s="30">
        <x:f t="shared" si="74"/>
        <x:v>1</x:v>
      </x:c>
      <x:c r="Z173" s="33">
        <x:f t="shared" si="75"/>
        <x:v>0.97440000000000004</x:v>
      </x:c>
      <x:c r="AA173" s="31">
        <x:f t="shared" si="76"/>
        <x:v>70.766808999999981</x:v>
      </x:c>
      <x:c r="AB173" s="32">
        <x:f t="shared" si="77"/>
        <x:v>2.9486170416666657</x:v>
      </x:c>
      <x:c r="AC173" s="31">
        <x:f t="shared" si="78"/>
        <x:v>0.25</x:v>
      </x:c>
      <x:c r="AD173" s="30">
        <x:f t="shared" si="79"/>
        <x:v>0.37798600000000004</x:v>
      </x:c>
      <x:c r="AE173" s="31">
        <x:f t="shared" si="67"/>
        <x:v>71.144794999999988</x:v>
      </x:c>
    </x:row>
    <x:row r="174" spans="2:31" x14ac:dyDescent="0.35">
      <x:c r="B174" s="27">
        <x:f t="shared" si="81"/>
        <x:v>44713</x:v>
      </x:c>
      <x:c r="C174" s="22" t="str">
        <x:f>IF($C$4="London",Assumptions!C183,Assumptions!E183)</x:f>
        <x:v>0349</x:v>
      </x:c>
      <x:c r="D174" s="22" t="str">
        <x:f>IF($C$4="London",Assumptions!D183,Assumptions!F183)</x:f>
        <x:v>2008</x:v>
      </x:c>
      <x:c r="F174" s="29">
        <x:v>44773</x:v>
      </x:c>
      <x:c r="G174" s="30">
        <x:f t="shared" si="61"/>
        <x:v>7</x:v>
      </x:c>
      <x:c r="H174" s="31" t="str">
        <x:v>0423</x:v>
      </x:c>
      <x:c r="I174" s="31" t="str">
        <x:v>1950</x:v>
      </x:c>
      <x:c r="J174" s="30">
        <x:f t="shared" si="62"/>
        <x:v>4</x:v>
      </x:c>
      <x:c r="K174" s="30">
        <x:f t="shared" si="63"/>
        <x:v>23</x:v>
      </x:c>
      <x:c r="L174" s="30">
        <x:f t="shared" si="64"/>
        <x:v>19</x:v>
      </x:c>
      <x:c r="M174" s="30">
        <x:f t="shared" si="65"/>
        <x:v>50</x:v>
      </x:c>
      <x:c r="N174" s="30">
        <x:f t="shared" si="68"/>
        <x:v>19</x:v>
      </x:c>
      <x:c r="O174" s="30">
        <x:f t="shared" si="66"/>
        <x:v>15.45</x:v>
      </x:c>
      <x:c r="P174" s="30" t="str" cm="1">
        <x:f t="array" ref="P174">INDEX($C$12:$N$12,G174)</x:f>
        <x:v>1.4″</x:v>
      </x:c>
      <x:c r="Q174" s="30" t="str" cm="1">
        <x:f t="array" ref="Q174">INDEX($C$11:$N$11,G174)</x:f>
        <x:v>73°F</x:v>
      </x:c>
      <x:c r="R174" s="30" cm="1">
        <x:f t="array" ref="R174">INDEX($C$13:$N$13,G174)</x:f>
        <x:v>31</x:v>
      </x:c>
      <x:c r="S174" s="30">
        <x:f t="shared" si="69"/>
        <x:v>4.5161290322580643E-2</x:v>
      </x:c>
      <x:c r="T174" s="30">
        <x:f t="shared" si="70"/>
        <x:v>73</x:v>
      </x:c>
      <x:c r="U174" s="32">
        <x:f t="shared" si="80"/>
        <x:v>1</x:v>
      </x:c>
      <x:c r="V174" s="31">
        <x:f t="shared" si="71"/>
        <x:v>0.1</x:v>
      </x:c>
      <x:c r="W174" s="31">
        <x:f t="shared" si="72"/>
        <x:v>65</x:v>
      </x:c>
      <x:c r="X174" s="32">
        <x:f t="shared" si="73"/>
        <x:v>0.25</x:v>
      </x:c>
      <x:c r="Y174" s="30">
        <x:f t="shared" si="74"/>
        <x:v>1</x:v>
      </x:c>
      <x:c r="Z174" s="33">
        <x:f t="shared" si="75"/>
        <x:v>0.97440000000000004</x:v>
      </x:c>
      <x:c r="AA174" s="31">
        <x:f t="shared" si="76"/>
        <x:v>71.144794999999988</x:v>
      </x:c>
      <x:c r="AB174" s="32">
        <x:f t="shared" si="77"/>
        <x:v>2.9643664583333327</x:v>
      </x:c>
      <x:c r="AC174" s="31">
        <x:f t="shared" si="78"/>
        <x:v>0.25</x:v>
      </x:c>
      <x:c r="AD174" s="30">
        <x:f t="shared" si="79"/>
        <x:v>0.37636199999999997</x:v>
      </x:c>
      <x:c r="AE174" s="31">
        <x:f t="shared" si="67"/>
        <x:v>71.521156999999988</x:v>
      </x:c>
    </x:row>
    <x:row r="175" spans="2:31" x14ac:dyDescent="0.35">
      <x:c r="B175" s="27">
        <x:f t="shared" si="81"/>
        <x:v>44714</x:v>
      </x:c>
      <x:c r="C175" s="22" t="str">
        <x:f>IF($C$4="London",Assumptions!C184,Assumptions!E184)</x:f>
        <x:v>0348</x:v>
      </x:c>
      <x:c r="D175" s="22" t="str">
        <x:f>IF($C$4="London",Assumptions!D184,Assumptions!F184)</x:f>
        <x:v>2009</x:v>
      </x:c>
      <x:c r="F175" s="29">
        <x:v>44774</x:v>
      </x:c>
      <x:c r="G175" s="30">
        <x:f t="shared" si="61"/>
        <x:v>8</x:v>
      </x:c>
      <x:c r="H175" s="31" t="str">
        <x:v>0424</x:v>
      </x:c>
      <x:c r="I175" s="31" t="str">
        <x:v>1949</x:v>
      </x:c>
      <x:c r="J175" s="30">
        <x:f t="shared" si="62"/>
        <x:v>4</x:v>
      </x:c>
      <x:c r="K175" s="30">
        <x:f t="shared" si="63"/>
        <x:v>24</x:v>
      </x:c>
      <x:c r="L175" s="30">
        <x:f t="shared" si="64"/>
        <x:v>19</x:v>
      </x:c>
      <x:c r="M175" s="30">
        <x:f t="shared" si="65"/>
        <x:v>49</x:v>
      </x:c>
      <x:c r="N175" s="30">
        <x:f t="shared" si="68"/>
        <x:v>19</x:v>
      </x:c>
      <x:c r="O175" s="30">
        <x:f t="shared" si="66"/>
        <x:v>15.416666666666666</x:v>
      </x:c>
      <x:c r="P175" s="30" t="str" cm="1">
        <x:f t="array" ref="P175">INDEX($C$12:$N$12,G175)</x:f>
        <x:v>1.5″</x:v>
      </x:c>
      <x:c r="Q175" s="30" t="str" cm="1">
        <x:f t="array" ref="Q175">INDEX($C$11:$N$11,G175)</x:f>
        <x:v>72°F</x:v>
      </x:c>
      <x:c r="R175" s="30" cm="1">
        <x:f t="array" ref="R175">INDEX($C$13:$N$13,G175)</x:f>
        <x:v>31</x:v>
      </x:c>
      <x:c r="S175" s="30">
        <x:f t="shared" si="69"/>
        <x:v>4.8387096774193547E-2</x:v>
      </x:c>
      <x:c r="T175" s="30">
        <x:f t="shared" si="70"/>
        <x:v>72</x:v>
      </x:c>
      <x:c r="U175" s="32">
        <x:f t="shared" si="80"/>
        <x:v>1</x:v>
      </x:c>
      <x:c r="V175" s="31">
        <x:f t="shared" si="71"/>
        <x:v>0.1</x:v>
      </x:c>
      <x:c r="W175" s="31">
        <x:f t="shared" si="72"/>
        <x:v>65</x:v>
      </x:c>
      <x:c r="X175" s="32">
        <x:f t="shared" si="73"/>
        <x:v>0.25</x:v>
      </x:c>
      <x:c r="Y175" s="30">
        <x:f t="shared" si="74"/>
        <x:v>1</x:v>
      </x:c>
      <x:c r="Z175" s="33">
        <x:f t="shared" si="75"/>
        <x:v>0.98040000000000005</x:v>
      </x:c>
      <x:c r="AA175" s="31">
        <x:f t="shared" si="76"/>
        <x:v>71.521156999999988</x:v>
      </x:c>
      <x:c r="AB175" s="32">
        <x:f t="shared" si="77"/>
        <x:v>2.9800482083333328</x:v>
      </x:c>
      <x:c r="AC175" s="31">
        <x:f t="shared" si="78"/>
        <x:v>0.25</x:v>
      </x:c>
      <x:c r="AD175" s="30">
        <x:f t="shared" si="79"/>
        <x:v>0.37786250000000005</x:v>
      </x:c>
      <x:c r="AE175" s="31">
        <x:f t="shared" si="67"/>
        <x:v>71.899019499999994</x:v>
      </x:c>
    </x:row>
    <x:row r="176" spans="2:31" x14ac:dyDescent="0.35">
      <x:c r="B176" s="27">
        <x:f t="shared" si="81"/>
        <x:v>44715</x:v>
      </x:c>
      <x:c r="C176" s="22" t="str">
        <x:f>IF($C$4="London",Assumptions!C185,Assumptions!E185)</x:f>
        <x:v>0348</x:v>
      </x:c>
      <x:c r="D176" s="22" t="str">
        <x:f>IF($C$4="London",Assumptions!D185,Assumptions!F185)</x:f>
        <x:v>2010</x:v>
      </x:c>
      <x:c r="F176" s="29">
        <x:v>44775</x:v>
      </x:c>
      <x:c r="G176" s="30">
        <x:f t="shared" si="61"/>
        <x:v>8</x:v>
      </x:c>
      <x:c r="H176" s="31" t="str">
        <x:v>0426</x:v>
      </x:c>
      <x:c r="I176" s="31" t="str">
        <x:v>1947</x:v>
      </x:c>
      <x:c r="J176" s="30">
        <x:f t="shared" si="62"/>
        <x:v>4</x:v>
      </x:c>
      <x:c r="K176" s="30">
        <x:f t="shared" si="63"/>
        <x:v>26</x:v>
      </x:c>
      <x:c r="L176" s="30">
        <x:f t="shared" si="64"/>
        <x:v>19</x:v>
      </x:c>
      <x:c r="M176" s="30">
        <x:f t="shared" si="65"/>
        <x:v>47</x:v>
      </x:c>
      <x:c r="N176" s="30">
        <x:f t="shared" si="68"/>
        <x:v>19</x:v>
      </x:c>
      <x:c r="O176" s="30">
        <x:f t="shared" si="66"/>
        <x:v>15.35</x:v>
      </x:c>
      <x:c r="P176" s="30" t="str" cm="1">
        <x:f t="array" ref="P176">INDEX($C$12:$N$12,G176)</x:f>
        <x:v>1.5″</x:v>
      </x:c>
      <x:c r="Q176" s="30" t="str" cm="1">
        <x:f t="array" ref="Q176">INDEX($C$11:$N$11,G176)</x:f>
        <x:v>72°F</x:v>
      </x:c>
      <x:c r="R176" s="30" cm="1">
        <x:f t="array" ref="R176">INDEX($C$13:$N$13,G176)</x:f>
        <x:v>31</x:v>
      </x:c>
      <x:c r="S176" s="30">
        <x:f t="shared" si="69"/>
        <x:v>4.8387096774193547E-2</x:v>
      </x:c>
      <x:c r="T176" s="30">
        <x:f t="shared" si="70"/>
        <x:v>72</x:v>
      </x:c>
      <x:c r="U176" s="32">
        <x:f t="shared" si="80"/>
        <x:v>1</x:v>
      </x:c>
      <x:c r="V176" s="31">
        <x:f t="shared" si="71"/>
        <x:v>0.1</x:v>
      </x:c>
      <x:c r="W176" s="31">
        <x:f t="shared" si="72"/>
        <x:v>65</x:v>
      </x:c>
      <x:c r="X176" s="32">
        <x:f t="shared" si="73"/>
        <x:v>0.25</x:v>
      </x:c>
      <x:c r="Y176" s="30">
        <x:f t="shared" si="74"/>
        <x:v>1</x:v>
      </x:c>
      <x:c r="Z176" s="33">
        <x:f t="shared" si="75"/>
        <x:v>0.98040000000000005</x:v>
      </x:c>
      <x:c r="AA176" s="31">
        <x:f t="shared" si="76"/>
        <x:v>71.899019499999994</x:v>
      </x:c>
      <x:c r="AB176" s="32">
        <x:f t="shared" si="77"/>
        <x:v>2.9957924791666666</x:v>
      </x:c>
      <x:c r="AC176" s="31">
        <x:f t="shared" si="78"/>
        <x:v>0.25</x:v>
      </x:c>
      <x:c r="AD176" s="30">
        <x:f t="shared" si="79"/>
        <x:v>0.37622850000000008</x:v>
      </x:c>
      <x:c r="AE176" s="31">
        <x:f t="shared" si="67"/>
        <x:v>72.275247999999991</x:v>
      </x:c>
    </x:row>
    <x:row r="177" spans="2:31" x14ac:dyDescent="0.35">
      <x:c r="B177" s="27">
        <x:f t="shared" si="81"/>
        <x:v>44716</x:v>
      </x:c>
      <x:c r="C177" s="22" t="str">
        <x:f>IF($C$4="London",Assumptions!C186,Assumptions!E186)</x:f>
        <x:v>0347</x:v>
      </x:c>
      <x:c r="D177" s="22" t="str">
        <x:f>IF($C$4="London",Assumptions!D186,Assumptions!F186)</x:f>
        <x:v>2011</x:v>
      </x:c>
      <x:c r="F177" s="29">
        <x:v>44776</x:v>
      </x:c>
      <x:c r="G177" s="30">
        <x:f t="shared" si="61"/>
        <x:v>8</x:v>
      </x:c>
      <x:c r="H177" s="31" t="str">
        <x:v>0427</x:v>
      </x:c>
      <x:c r="I177" s="31" t="str">
        <x:v>1945</x:v>
      </x:c>
      <x:c r="J177" s="30">
        <x:f t="shared" si="62"/>
        <x:v>4</x:v>
      </x:c>
      <x:c r="K177" s="30">
        <x:f t="shared" si="63"/>
        <x:v>27</x:v>
      </x:c>
      <x:c r="L177" s="30">
        <x:f t="shared" si="64"/>
        <x:v>19</x:v>
      </x:c>
      <x:c r="M177" s="30">
        <x:f t="shared" si="65"/>
        <x:v>45</x:v>
      </x:c>
      <x:c r="N177" s="30">
        <x:f t="shared" si="68"/>
        <x:v>19</x:v>
      </x:c>
      <x:c r="O177" s="30">
        <x:f t="shared" si="66"/>
        <x:v>15.3</x:v>
      </x:c>
      <x:c r="P177" s="30" t="str" cm="1">
        <x:f t="array" ref="P177">INDEX($C$12:$N$12,G177)</x:f>
        <x:v>1.5″</x:v>
      </x:c>
      <x:c r="Q177" s="30" t="str" cm="1">
        <x:f t="array" ref="Q177">INDEX($C$11:$N$11,G177)</x:f>
        <x:v>72°F</x:v>
      </x:c>
      <x:c r="R177" s="30" cm="1">
        <x:f t="array" ref="R177">INDEX($C$13:$N$13,G177)</x:f>
        <x:v>31</x:v>
      </x:c>
      <x:c r="S177" s="30">
        <x:f t="shared" si="69"/>
        <x:v>4.8387096774193547E-2</x:v>
      </x:c>
      <x:c r="T177" s="30">
        <x:f t="shared" si="70"/>
        <x:v>72</x:v>
      </x:c>
      <x:c r="U177" s="32">
        <x:f t="shared" si="80"/>
        <x:v>1</x:v>
      </x:c>
      <x:c r="V177" s="31">
        <x:f t="shared" si="71"/>
        <x:v>0.1</x:v>
      </x:c>
      <x:c r="W177" s="31">
        <x:f t="shared" si="72"/>
        <x:v>65</x:v>
      </x:c>
      <x:c r="X177" s="32">
        <x:f t="shared" si="73"/>
        <x:v>0.25</x:v>
      </x:c>
      <x:c r="Y177" s="30">
        <x:f t="shared" si="74"/>
        <x:v>1</x:v>
      </x:c>
      <x:c r="Z177" s="33">
        <x:f t="shared" si="75"/>
        <x:v>0.98040000000000005</x:v>
      </x:c>
      <x:c r="AA177" s="31">
        <x:f t="shared" si="76"/>
        <x:v>72.275247999999991</x:v>
      </x:c>
      <x:c r="AB177" s="32">
        <x:f t="shared" si="77"/>
        <x:v>3.0114686666666661</x:v>
      </x:c>
      <x:c r="AC177" s="31">
        <x:f t="shared" si="78"/>
        <x:v>0.25</x:v>
      </x:c>
      <x:c r="AD177" s="30">
        <x:f t="shared" si="79"/>
        <x:v>0.37500300000000009</x:v>
      </x:c>
      <x:c r="AE177" s="31">
        <x:f t="shared" si="67"/>
        <x:v>72.650250999999997</x:v>
      </x:c>
    </x:row>
    <x:row r="178" spans="2:31" x14ac:dyDescent="0.35">
      <x:c r="B178" s="27">
        <x:f t="shared" si="81"/>
        <x:v>44717</x:v>
      </x:c>
      <x:c r="C178" s="22" t="str">
        <x:f>IF($C$4="London",Assumptions!C187,Assumptions!E187)</x:f>
        <x:v>0346</x:v>
      </x:c>
      <x:c r="D178" s="22" t="str">
        <x:f>IF($C$4="London",Assumptions!D187,Assumptions!F187)</x:f>
        <x:v>2012</x:v>
      </x:c>
      <x:c r="F178" s="29">
        <x:v>44777</x:v>
      </x:c>
      <x:c r="G178" s="30">
        <x:f t="shared" si="61"/>
        <x:v>8</x:v>
      </x:c>
      <x:c r="H178" s="31" t="str">
        <x:v>0429</x:v>
      </x:c>
      <x:c r="I178" s="31" t="str">
        <x:v>1944</x:v>
      </x:c>
      <x:c r="J178" s="30">
        <x:f t="shared" si="62"/>
        <x:v>4</x:v>
      </x:c>
      <x:c r="K178" s="30">
        <x:f t="shared" si="63"/>
        <x:v>29</x:v>
      </x:c>
      <x:c r="L178" s="30">
        <x:f t="shared" si="64"/>
        <x:v>19</x:v>
      </x:c>
      <x:c r="M178" s="30">
        <x:f t="shared" si="65"/>
        <x:v>44</x:v>
      </x:c>
      <x:c r="N178" s="30">
        <x:f t="shared" si="68"/>
        <x:v>19</x:v>
      </x:c>
      <x:c r="O178" s="30">
        <x:f t="shared" si="66"/>
        <x:v>15.25</x:v>
      </x:c>
      <x:c r="P178" s="30" t="str" cm="1">
        <x:f t="array" ref="P178">INDEX($C$12:$N$12,G178)</x:f>
        <x:v>1.5″</x:v>
      </x:c>
      <x:c r="Q178" s="30" t="str" cm="1">
        <x:f t="array" ref="Q178">INDEX($C$11:$N$11,G178)</x:f>
        <x:v>72°F</x:v>
      </x:c>
      <x:c r="R178" s="30" cm="1">
        <x:f t="array" ref="R178">INDEX($C$13:$N$13,G178)</x:f>
        <x:v>31</x:v>
      </x:c>
      <x:c r="S178" s="30">
        <x:f t="shared" si="69"/>
        <x:v>4.8387096774193547E-2</x:v>
      </x:c>
      <x:c r="T178" s="30">
        <x:f t="shared" si="70"/>
        <x:v>72</x:v>
      </x:c>
      <x:c r="U178" s="32">
        <x:f t="shared" si="80"/>
        <x:v>1</x:v>
      </x:c>
      <x:c r="V178" s="31">
        <x:f t="shared" si="71"/>
        <x:v>0.1</x:v>
      </x:c>
      <x:c r="W178" s="31">
        <x:f t="shared" si="72"/>
        <x:v>65</x:v>
      </x:c>
      <x:c r="X178" s="32">
        <x:f t="shared" si="73"/>
        <x:v>0.25</x:v>
      </x:c>
      <x:c r="Y178" s="30">
        <x:f t="shared" si="74"/>
        <x:v>1</x:v>
      </x:c>
      <x:c r="Z178" s="33">
        <x:f t="shared" si="75"/>
        <x:v>0.98040000000000005</x:v>
      </x:c>
      <x:c r="AA178" s="31">
        <x:f t="shared" si="76"/>
        <x:v>72.650250999999997</x:v>
      </x:c>
      <x:c r="AB178" s="32">
        <x:f t="shared" si="77"/>
        <x:v>3.0270937916666667</x:v>
      </x:c>
      <x:c r="AC178" s="31">
        <x:f t="shared" si="78"/>
        <x:v>0.25</x:v>
      </x:c>
      <x:c r="AD178" s="30">
        <x:f t="shared" si="79"/>
        <x:v>0.37377750000000004</x:v>
      </x:c>
      <x:c r="AE178" s="31">
        <x:f t="shared" si="67"/>
        <x:v>73.0240285</x:v>
      </x:c>
    </x:row>
    <x:row r="179" spans="2:31" x14ac:dyDescent="0.35">
      <x:c r="B179" s="27">
        <x:f t="shared" si="81"/>
        <x:v>44718</x:v>
      </x:c>
      <x:c r="C179" s="22" t="str">
        <x:f>IF($C$4="London",Assumptions!C188,Assumptions!E188)</x:f>
        <x:v>0346</x:v>
      </x:c>
      <x:c r="D179" s="22" t="str">
        <x:f>IF($C$4="London",Assumptions!D188,Assumptions!F188)</x:f>
        <x:v>2013</x:v>
      </x:c>
      <x:c r="F179" s="29">
        <x:v>44778</x:v>
      </x:c>
      <x:c r="G179" s="30">
        <x:f t="shared" si="61"/>
        <x:v>8</x:v>
      </x:c>
      <x:c r="H179" s="31" t="str">
        <x:v>0430</x:v>
      </x:c>
      <x:c r="I179" s="31" t="str">
        <x:v>1942</x:v>
      </x:c>
      <x:c r="J179" s="30">
        <x:f t="shared" si="62"/>
        <x:v>4</x:v>
      </x:c>
      <x:c r="K179" s="30">
        <x:f t="shared" si="63"/>
        <x:v>30</x:v>
      </x:c>
      <x:c r="L179" s="30">
        <x:f t="shared" si="64"/>
        <x:v>19</x:v>
      </x:c>
      <x:c r="M179" s="30">
        <x:f t="shared" si="65"/>
        <x:v>42</x:v>
      </x:c>
      <x:c r="N179" s="30">
        <x:f t="shared" si="68"/>
        <x:v>19</x:v>
      </x:c>
      <x:c r="O179" s="30">
        <x:f t="shared" si="66"/>
        <x:v>15.2</x:v>
      </x:c>
      <x:c r="P179" s="30" t="str" cm="1">
        <x:f t="array" ref="P179">INDEX($C$12:$N$12,G179)</x:f>
        <x:v>1.5″</x:v>
      </x:c>
      <x:c r="Q179" s="30" t="str" cm="1">
        <x:f t="array" ref="Q179">INDEX($C$11:$N$11,G179)</x:f>
        <x:v>72°F</x:v>
      </x:c>
      <x:c r="R179" s="30" cm="1">
        <x:f t="array" ref="R179">INDEX($C$13:$N$13,G179)</x:f>
        <x:v>31</x:v>
      </x:c>
      <x:c r="S179" s="30">
        <x:f t="shared" si="69"/>
        <x:v>4.8387096774193547E-2</x:v>
      </x:c>
      <x:c r="T179" s="30">
        <x:f t="shared" si="70"/>
        <x:v>72</x:v>
      </x:c>
      <x:c r="U179" s="32">
        <x:f t="shared" si="80"/>
        <x:v>1</x:v>
      </x:c>
      <x:c r="V179" s="31">
        <x:f t="shared" si="71"/>
        <x:v>0.1</x:v>
      </x:c>
      <x:c r="W179" s="31">
        <x:f t="shared" si="72"/>
        <x:v>65</x:v>
      </x:c>
      <x:c r="X179" s="32">
        <x:f t="shared" si="73"/>
        <x:v>0.25</x:v>
      </x:c>
      <x:c r="Y179" s="30">
        <x:f t="shared" si="74"/>
        <x:v>1</x:v>
      </x:c>
      <x:c r="Z179" s="33">
        <x:f t="shared" si="75"/>
        <x:v>0.98040000000000005</x:v>
      </x:c>
      <x:c r="AA179" s="31">
        <x:f t="shared" si="76"/>
        <x:v>73.0240285</x:v>
      </x:c>
      <x:c r="AB179" s="32">
        <x:f t="shared" si="77"/>
        <x:v>3.0426678541666665</x:v>
      </x:c>
      <x:c r="AC179" s="31">
        <x:f t="shared" si="78"/>
        <x:v>0.25</x:v>
      </x:c>
      <x:c r="AD179" s="30">
        <x:f t="shared" si="79"/>
        <x:v>0.37255200000000005</x:v>
      </x:c>
      <x:c r="AE179" s="31">
        <x:f t="shared" si="67"/>
        <x:v>73.396580499999999</x:v>
      </x:c>
    </x:row>
    <x:row r="180" spans="2:31" x14ac:dyDescent="0.35">
      <x:c r="B180" s="27">
        <x:f t="shared" si="81"/>
        <x:v>44719</x:v>
      </x:c>
      <x:c r="C180" s="22" t="str">
        <x:f>IF($C$4="London",Assumptions!C189,Assumptions!E189)</x:f>
        <x:v>0345</x:v>
      </x:c>
      <x:c r="D180" s="22" t="str">
        <x:f>IF($C$4="London",Assumptions!D189,Assumptions!F189)</x:f>
        <x:v>2014</x:v>
      </x:c>
      <x:c r="F180" s="29">
        <x:v>44779</x:v>
      </x:c>
      <x:c r="G180" s="30">
        <x:f t="shared" si="61"/>
        <x:v>8</x:v>
      </x:c>
      <x:c r="H180" s="31" t="str">
        <x:v>0432</x:v>
      </x:c>
      <x:c r="I180" s="31" t="str">
        <x:v>1940</x:v>
      </x:c>
      <x:c r="J180" s="30">
        <x:f t="shared" si="62"/>
        <x:v>4</x:v>
      </x:c>
      <x:c r="K180" s="30">
        <x:f t="shared" si="63"/>
        <x:v>32</x:v>
      </x:c>
      <x:c r="L180" s="30">
        <x:f t="shared" si="64"/>
        <x:v>19</x:v>
      </x:c>
      <x:c r="M180" s="30">
        <x:f t="shared" si="65"/>
        <x:v>40</x:v>
      </x:c>
      <x:c r="N180" s="30">
        <x:f t="shared" si="68"/>
        <x:v>19</x:v>
      </x:c>
      <x:c r="O180" s="30">
        <x:f t="shared" si="66"/>
        <x:v>15.133333333333333</x:v>
      </x:c>
      <x:c r="P180" s="30" t="str" cm="1">
        <x:f t="array" ref="P180">INDEX($C$12:$N$12,G180)</x:f>
        <x:v>1.5″</x:v>
      </x:c>
      <x:c r="Q180" s="30" t="str" cm="1">
        <x:f t="array" ref="Q180">INDEX($C$11:$N$11,G180)</x:f>
        <x:v>72°F</x:v>
      </x:c>
      <x:c r="R180" s="30" cm="1">
        <x:f t="array" ref="R180">INDEX($C$13:$N$13,G180)</x:f>
        <x:v>31</x:v>
      </x:c>
      <x:c r="S180" s="30">
        <x:f t="shared" si="69"/>
        <x:v>4.8387096774193547E-2</x:v>
      </x:c>
      <x:c r="T180" s="30">
        <x:f t="shared" si="70"/>
        <x:v>72</x:v>
      </x:c>
      <x:c r="U180" s="32">
        <x:f t="shared" si="80"/>
        <x:v>1</x:v>
      </x:c>
      <x:c r="V180" s="31">
        <x:f t="shared" si="71"/>
        <x:v>0.1</x:v>
      </x:c>
      <x:c r="W180" s="31">
        <x:f t="shared" si="72"/>
        <x:v>65</x:v>
      </x:c>
      <x:c r="X180" s="32">
        <x:f t="shared" si="73"/>
        <x:v>0.25</x:v>
      </x:c>
      <x:c r="Y180" s="30">
        <x:f t="shared" si="74"/>
        <x:v>1</x:v>
      </x:c>
      <x:c r="Z180" s="33">
        <x:f t="shared" si="75"/>
        <x:v>0.98040000000000005</x:v>
      </x:c>
      <x:c r="AA180" s="31">
        <x:f t="shared" si="76"/>
        <x:v>73.396580499999999</x:v>
      </x:c>
      <x:c r="AB180" s="32">
        <x:f t="shared" si="77"/>
        <x:v>3.0581908541666665</x:v>
      </x:c>
      <x:c r="AC180" s="31">
        <x:f t="shared" si="78"/>
        <x:v>0.25</x:v>
      </x:c>
      <x:c r="AD180" s="30">
        <x:f t="shared" si="79"/>
        <x:v>0.37091800000000003</x:v>
      </x:c>
      <x:c r="AE180" s="31">
        <x:f t="shared" si="67"/>
        <x:v>73.767498500000002</x:v>
      </x:c>
    </x:row>
    <x:row r="181" spans="2:31" x14ac:dyDescent="0.35">
      <x:c r="B181" s="27">
        <x:f t="shared" si="81"/>
        <x:v>44720</x:v>
      </x:c>
      <x:c r="C181" s="22" t="str">
        <x:f>IF($C$4="London",Assumptions!C190,Assumptions!E190)</x:f>
        <x:v>0345</x:v>
      </x:c>
      <x:c r="D181" s="22" t="str">
        <x:f>IF($C$4="London",Assumptions!D190,Assumptions!F190)</x:f>
        <x:v>2015</x:v>
      </x:c>
      <x:c r="F181" s="29">
        <x:v>44780</x:v>
      </x:c>
      <x:c r="G181" s="30">
        <x:f t="shared" si="61"/>
        <x:v>8</x:v>
      </x:c>
      <x:c r="H181" s="31" t="str">
        <x:v>0433</x:v>
      </x:c>
      <x:c r="I181" s="31" t="str">
        <x:v>1938</x:v>
      </x:c>
      <x:c r="J181" s="30">
        <x:f t="shared" si="62"/>
        <x:v>4</x:v>
      </x:c>
      <x:c r="K181" s="30">
        <x:f t="shared" si="63"/>
        <x:v>33</x:v>
      </x:c>
      <x:c r="L181" s="30">
        <x:f t="shared" si="64"/>
        <x:v>19</x:v>
      </x:c>
      <x:c r="M181" s="30">
        <x:f t="shared" si="65"/>
        <x:v>38</x:v>
      </x:c>
      <x:c r="N181" s="30">
        <x:f t="shared" si="68"/>
        <x:v>19</x:v>
      </x:c>
      <x:c r="O181" s="30">
        <x:f t="shared" si="66"/>
        <x:v>15.083333333333334</x:v>
      </x:c>
      <x:c r="P181" s="30" t="str" cm="1">
        <x:f t="array" ref="P181">INDEX($C$12:$N$12,G181)</x:f>
        <x:v>1.5″</x:v>
      </x:c>
      <x:c r="Q181" s="30" t="str" cm="1">
        <x:f t="array" ref="Q181">INDEX($C$11:$N$11,G181)</x:f>
        <x:v>72°F</x:v>
      </x:c>
      <x:c r="R181" s="30" cm="1">
        <x:f t="array" ref="R181">INDEX($C$13:$N$13,G181)</x:f>
        <x:v>31</x:v>
      </x:c>
      <x:c r="S181" s="30">
        <x:f t="shared" si="69"/>
        <x:v>4.8387096774193547E-2</x:v>
      </x:c>
      <x:c r="T181" s="30">
        <x:f t="shared" si="70"/>
        <x:v>72</x:v>
      </x:c>
      <x:c r="U181" s="32">
        <x:f t="shared" si="80"/>
        <x:v>1</x:v>
      </x:c>
      <x:c r="V181" s="31">
        <x:f t="shared" si="71"/>
        <x:v>0.1</x:v>
      </x:c>
      <x:c r="W181" s="31">
        <x:f t="shared" si="72"/>
        <x:v>65</x:v>
      </x:c>
      <x:c r="X181" s="32">
        <x:f t="shared" si="73"/>
        <x:v>0.25</x:v>
      </x:c>
      <x:c r="Y181" s="30">
        <x:f t="shared" si="74"/>
        <x:v>1</x:v>
      </x:c>
      <x:c r="Z181" s="33">
        <x:f t="shared" si="75"/>
        <x:v>0.98040000000000005</x:v>
      </x:c>
      <x:c r="AA181" s="31">
        <x:f t="shared" si="76"/>
        <x:v>73.767498500000002</x:v>
      </x:c>
      <x:c r="AB181" s="32">
        <x:f t="shared" si="77"/>
        <x:v>3.0736457708333336</x:v>
      </x:c>
      <x:c r="AC181" s="31">
        <x:f t="shared" si="78"/>
        <x:v>0.25</x:v>
      </x:c>
      <x:c r="AD181" s="30">
        <x:f t="shared" si="79"/>
        <x:v>0.36969250000000009</x:v>
      </x:c>
      <x:c r="AE181" s="31">
        <x:f t="shared" si="67"/>
        <x:v>74.137191000000001</x:v>
      </x:c>
    </x:row>
    <x:row r="182" spans="2:31" x14ac:dyDescent="0.35">
      <x:c r="B182" s="27">
        <x:f t="shared" si="81"/>
        <x:v>44721</x:v>
      </x:c>
      <x:c r="C182" s="22" t="str">
        <x:f>IF($C$4="London",Assumptions!C191,Assumptions!E191)</x:f>
        <x:v>0344</x:v>
      </x:c>
      <x:c r="D182" s="22" t="str">
        <x:f>IF($C$4="London",Assumptions!D191,Assumptions!F191)</x:f>
        <x:v>2016</x:v>
      </x:c>
      <x:c r="F182" s="29">
        <x:v>44781</x:v>
      </x:c>
      <x:c r="G182" s="30">
        <x:f t="shared" ref="G182:G201" si="82">MONTH(F182)</x:f>
        <x:v>8</x:v>
      </x:c>
      <x:c r="H182" s="31" t="str">
        <x:v>0435</x:v>
      </x:c>
      <x:c r="I182" s="31" t="str">
        <x:v>1936</x:v>
      </x:c>
      <x:c r="J182" s="30">
        <x:f t="shared" ref="J182:J201" si="83">VALUE(LEFT(H182,2))</x:f>
        <x:v>4</x:v>
      </x:c>
      <x:c r="K182" s="30">
        <x:f t="shared" ref="K182:K201" si="84">VALUE(RIGHT(H182,2))</x:f>
        <x:v>35</x:v>
      </x:c>
      <x:c r="L182" s="30">
        <x:f t="shared" ref="L182:L201" si="85">VALUE(LEFT(I182,2))</x:f>
        <x:v>19</x:v>
      </x:c>
      <x:c r="M182" s="30">
        <x:f t="shared" ref="M182:M201" si="86">VALUE(RIGHT(I182,2))</x:f>
        <x:v>36</x:v>
      </x:c>
      <x:c r="N182" s="30">
        <x:f t="shared" si="68"/>
        <x:v>19</x:v>
      </x:c>
      <x:c r="O182" s="30">
        <x:f t="shared" ref="O182:O201" si="87">N182-J182+(M182-K182)/60</x:f>
        <x:v>15.016666666666667</x:v>
      </x:c>
      <x:c r="P182" s="30" t="str" cm="1">
        <x:f t="array" ref="P182">INDEX($C$12:$N$12,G182)</x:f>
        <x:v>1.5″</x:v>
      </x:c>
      <x:c r="Q182" s="30" t="str" cm="1">
        <x:f t="array" ref="Q182">INDEX($C$11:$N$11,G182)</x:f>
        <x:v>72°F</x:v>
      </x:c>
      <x:c r="R182" s="30" cm="1">
        <x:f t="array" ref="R182">INDEX($C$13:$N$13,G182)</x:f>
        <x:v>31</x:v>
      </x:c>
      <x:c r="S182" s="30">
        <x:f t="shared" si="69"/>
        <x:v>4.8387096774193547E-2</x:v>
      </x:c>
      <x:c r="T182" s="30">
        <x:f t="shared" si="70"/>
        <x:v>72</x:v>
      </x:c>
      <x:c r="U182" s="32">
        <x:f t="shared" si="80"/>
        <x:v>1</x:v>
      </x:c>
      <x:c r="V182" s="31">
        <x:f t="shared" si="71"/>
        <x:v>0.1</x:v>
      </x:c>
      <x:c r="W182" s="31">
        <x:f t="shared" si="72"/>
        <x:v>65</x:v>
      </x:c>
      <x:c r="X182" s="32">
        <x:f t="shared" si="73"/>
        <x:v>0.25</x:v>
      </x:c>
      <x:c r="Y182" s="30">
        <x:f t="shared" si="74"/>
        <x:v>1</x:v>
      </x:c>
      <x:c r="Z182" s="33">
        <x:f t="shared" si="75"/>
        <x:v>0.98040000000000005</x:v>
      </x:c>
      <x:c r="AA182" s="31">
        <x:f t="shared" si="76"/>
        <x:v>74.137191000000001</x:v>
      </x:c>
      <x:c r="AB182" s="32">
        <x:f t="shared" si="77"/>
        <x:v>3.0890496249999999</x:v>
      </x:c>
      <x:c r="AC182" s="31">
        <x:f t="shared" si="78"/>
        <x:v>0.25</x:v>
      </x:c>
      <x:c r="AD182" s="30">
        <x:f t="shared" si="79"/>
        <x:v>0.36805850000000007</x:v>
      </x:c>
      <x:c r="AE182" s="31">
        <x:f t="shared" ref="AE182:AE201" si="88">AA182+AD182</x:f>
        <x:v>74.505249500000005</x:v>
      </x:c>
    </x:row>
    <x:row r="183" spans="2:31" x14ac:dyDescent="0.35">
      <x:c r="B183" s="27">
        <x:f t="shared" si="81"/>
        <x:v>44722</x:v>
      </x:c>
      <x:c r="C183" s="22" t="str">
        <x:f>IF($C$4="London",Assumptions!C192,Assumptions!E192)</x:f>
        <x:v>0344</x:v>
      </x:c>
      <x:c r="D183" s="22" t="str">
        <x:f>IF($C$4="London",Assumptions!D192,Assumptions!F192)</x:f>
        <x:v>2016</x:v>
      </x:c>
      <x:c r="F183" s="29">
        <x:v>44782</x:v>
      </x:c>
      <x:c r="G183" s="30">
        <x:f t="shared" si="82"/>
        <x:v>8</x:v>
      </x:c>
      <x:c r="H183" s="31" t="str">
        <x:v>0436</x:v>
      </x:c>
      <x:c r="I183" s="31" t="str">
        <x:v>1935</x:v>
      </x:c>
      <x:c r="J183" s="30">
        <x:f t="shared" si="83"/>
        <x:v>4</x:v>
      </x:c>
      <x:c r="K183" s="30">
        <x:f t="shared" si="84"/>
        <x:v>36</x:v>
      </x:c>
      <x:c r="L183" s="30">
        <x:f t="shared" si="85"/>
        <x:v>19</x:v>
      </x:c>
      <x:c r="M183" s="30">
        <x:f t="shared" si="86"/>
        <x:v>35</x:v>
      </x:c>
      <x:c r="N183" s="30">
        <x:f t="shared" ref="N183:N201" si="89">IF(L183&lt;J183,L183+24,L183)</x:f>
        <x:v>19</x:v>
      </x:c>
      <x:c r="O183" s="30">
        <x:f t="shared" si="87"/>
        <x:v>14.983333333333333</x:v>
      </x:c>
      <x:c r="P183" s="30" t="str" cm="1">
        <x:f t="array" ref="P183">INDEX($C$12:$N$12,G183)</x:f>
        <x:v>1.5″</x:v>
      </x:c>
      <x:c r="Q183" s="30" t="str" cm="1">
        <x:f t="array" ref="Q183">INDEX($C$11:$N$11,G183)</x:f>
        <x:v>72°F</x:v>
      </x:c>
      <x:c r="R183" s="30" cm="1">
        <x:f t="array" ref="R183">INDEX($C$13:$N$13,G183)</x:f>
        <x:v>31</x:v>
      </x:c>
      <x:c r="S183" s="30">
        <x:f t="shared" ref="S183:S201" si="90">VALUE(SUBSTITUTE(P183,"″",""))/R183</x:f>
        <x:v>4.8387096774193547E-2</x:v>
      </x:c>
      <x:c r="T183" s="30">
        <x:f t="shared" ref="T183:T201" si="91">VALUE(_xlfn.TEXTBEFORE(Q183,"°"))</x:f>
        <x:v>72</x:v>
      </x:c>
      <x:c r="U183" s="32">
        <x:f t="shared" si="80"/>
        <x:v>1</x:v>
      </x:c>
      <x:c r="V183" s="31">
        <x:f t="shared" si="71"/>
        <x:v>0.1</x:v>
      </x:c>
      <x:c r="W183" s="31">
        <x:f t="shared" si="72"/>
        <x:v>65</x:v>
      </x:c>
      <x:c r="X183" s="32">
        <x:f t="shared" si="73"/>
        <x:v>0.25</x:v>
      </x:c>
      <x:c r="Y183" s="30">
        <x:f t="shared" ref="Y183:Y201" si="92">IF(U183&gt;X183,1,IF(U183&lt;X183/2,0,(U183/X183)^2))</x:f>
        <x:v>1</x:v>
      </x:c>
      <x:c r="Z183" s="33">
        <x:f t="shared" si="75"/>
        <x:v>0.98040000000000005</x:v>
      </x:c>
      <x:c r="AA183" s="31">
        <x:f t="shared" ref="AA183:AA201" si="93">AE182</x:f>
        <x:v>74.505249500000005</x:v>
      </x:c>
      <x:c r="AB183" s="32">
        <x:f t="shared" si="77"/>
        <x:v>3.1043853958333334</x:v>
      </x:c>
      <x:c r="AC183" s="31">
        <x:f t="shared" si="78"/>
        <x:v>0.25</x:v>
      </x:c>
      <x:c r="AD183" s="30">
        <x:f t="shared" ref="AD183:AD201" si="94">V183*O183*Y183*Z183*AC183</x:f>
        <x:v>0.3672415</x:v>
      </x:c>
      <x:c r="AE183" s="31">
        <x:f t="shared" si="88"/>
        <x:v>74.872491000000011</x:v>
      </x:c>
    </x:row>
    <x:row r="184" spans="2:31" x14ac:dyDescent="0.35">
      <x:c r="B184" s="27">
        <x:f t="shared" si="81"/>
        <x:v>44723</x:v>
      </x:c>
      <x:c r="C184" s="22" t="str">
        <x:f>IF($C$4="London",Assumptions!C193,Assumptions!E193)</x:f>
        <x:v>0344</x:v>
      </x:c>
      <x:c r="D184" s="22" t="str">
        <x:f>IF($C$4="London",Assumptions!D193,Assumptions!F193)</x:f>
        <x:v>2017</x:v>
      </x:c>
      <x:c r="F184" s="29">
        <x:v>44783</x:v>
      </x:c>
      <x:c r="G184" s="30">
        <x:f t="shared" si="82"/>
        <x:v>8</x:v>
      </x:c>
      <x:c r="H184" s="31" t="str">
        <x:v>0438</x:v>
      </x:c>
      <x:c r="I184" s="31" t="str">
        <x:v>1933</x:v>
      </x:c>
      <x:c r="J184" s="30">
        <x:f t="shared" si="83"/>
        <x:v>4</x:v>
      </x:c>
      <x:c r="K184" s="30">
        <x:f t="shared" si="84"/>
        <x:v>38</x:v>
      </x:c>
      <x:c r="L184" s="30">
        <x:f t="shared" si="85"/>
        <x:v>19</x:v>
      </x:c>
      <x:c r="M184" s="30">
        <x:f t="shared" si="86"/>
        <x:v>33</x:v>
      </x:c>
      <x:c r="N184" s="30">
        <x:f t="shared" si="89"/>
        <x:v>19</x:v>
      </x:c>
      <x:c r="O184" s="30">
        <x:f t="shared" si="87"/>
        <x:v>14.916666666666666</x:v>
      </x:c>
      <x:c r="P184" s="30" t="str" cm="1">
        <x:f t="array" ref="P184">INDEX($C$12:$N$12,G184)</x:f>
        <x:v>1.5″</x:v>
      </x:c>
      <x:c r="Q184" s="30" t="str" cm="1">
        <x:f t="array" ref="Q184">INDEX($C$11:$N$11,G184)</x:f>
        <x:v>72°F</x:v>
      </x:c>
      <x:c r="R184" s="30" cm="1">
        <x:f t="array" ref="R184">INDEX($C$13:$N$13,G184)</x:f>
        <x:v>31</x:v>
      </x:c>
      <x:c r="S184" s="30">
        <x:f t="shared" si="90"/>
        <x:v>4.8387096774193547E-2</x:v>
      </x:c>
      <x:c r="T184" s="30">
        <x:f t="shared" si="91"/>
        <x:v>72</x:v>
      </x:c>
      <x:c r="U184" s="32">
        <x:f t="shared" si="80"/>
        <x:v>1</x:v>
      </x:c>
      <x:c r="V184" s="31">
        <x:f t="shared" si="71"/>
        <x:v>0.1</x:v>
      </x:c>
      <x:c r="W184" s="31">
        <x:f t="shared" si="72"/>
        <x:v>65</x:v>
      </x:c>
      <x:c r="X184" s="32">
        <x:f t="shared" si="73"/>
        <x:v>0.25</x:v>
      </x:c>
      <x:c r="Y184" s="30">
        <x:f t="shared" si="92"/>
        <x:v>1</x:v>
      </x:c>
      <x:c r="Z184" s="33">
        <x:f t="shared" si="75"/>
        <x:v>0.98040000000000005</x:v>
      </x:c>
      <x:c r="AA184" s="31">
        <x:f t="shared" si="93"/>
        <x:v>74.872491000000011</x:v>
      </x:c>
      <x:c r="AB184" s="32">
        <x:f t="shared" si="77"/>
        <x:v>3.1196871250000004</x:v>
      </x:c>
      <x:c r="AC184" s="31">
        <x:f t="shared" si="78"/>
        <x:v>0.25</x:v>
      </x:c>
      <x:c r="AD184" s="30">
        <x:f t="shared" si="94"/>
        <x:v>0.36560750000000003</x:v>
      </x:c>
      <x:c r="AE184" s="31">
        <x:f t="shared" si="88"/>
        <x:v>75.238098500000007</x:v>
      </x:c>
    </x:row>
    <x:row r="185" spans="2:31" x14ac:dyDescent="0.35">
      <x:c r="B185" s="27">
        <x:f t="shared" si="81"/>
        <x:v>44724</x:v>
      </x:c>
      <x:c r="C185" s="22" t="str">
        <x:f>IF($C$4="London",Assumptions!C194,Assumptions!E194)</x:f>
        <x:v>0343</x:v>
      </x:c>
      <x:c r="D185" s="22" t="str">
        <x:f>IF($C$4="London",Assumptions!D194,Assumptions!F194)</x:f>
        <x:v>2018</x:v>
      </x:c>
      <x:c r="F185" s="29">
        <x:v>44784</x:v>
      </x:c>
      <x:c r="G185" s="30">
        <x:f t="shared" si="82"/>
        <x:v>8</x:v>
      </x:c>
      <x:c r="H185" s="31" t="str">
        <x:v>0440</x:v>
      </x:c>
      <x:c r="I185" s="31" t="str">
        <x:v>1931</x:v>
      </x:c>
      <x:c r="J185" s="30">
        <x:f t="shared" si="83"/>
        <x:v>4</x:v>
      </x:c>
      <x:c r="K185" s="30">
        <x:f t="shared" si="84"/>
        <x:v>40</x:v>
      </x:c>
      <x:c r="L185" s="30">
        <x:f t="shared" si="85"/>
        <x:v>19</x:v>
      </x:c>
      <x:c r="M185" s="30">
        <x:f t="shared" si="86"/>
        <x:v>31</x:v>
      </x:c>
      <x:c r="N185" s="30">
        <x:f t="shared" si="89"/>
        <x:v>19</x:v>
      </x:c>
      <x:c r="O185" s="30">
        <x:f t="shared" si="87"/>
        <x:v>14.85</x:v>
      </x:c>
      <x:c r="P185" s="30" t="str" cm="1">
        <x:f t="array" ref="P185">INDEX($C$12:$N$12,G185)</x:f>
        <x:v>1.5″</x:v>
      </x:c>
      <x:c r="Q185" s="30" t="str" cm="1">
        <x:f t="array" ref="Q185">INDEX($C$11:$N$11,G185)</x:f>
        <x:v>72°F</x:v>
      </x:c>
      <x:c r="R185" s="30" cm="1">
        <x:f t="array" ref="R185">INDEX($C$13:$N$13,G185)</x:f>
        <x:v>31</x:v>
      </x:c>
      <x:c r="S185" s="30">
        <x:f t="shared" si="90"/>
        <x:v>4.8387096774193547E-2</x:v>
      </x:c>
      <x:c r="T185" s="30">
        <x:f t="shared" si="91"/>
        <x:v>72</x:v>
      </x:c>
      <x:c r="U185" s="32">
        <x:f t="shared" si="80"/>
        <x:v>1</x:v>
      </x:c>
      <x:c r="V185" s="31">
        <x:f t="shared" si="71"/>
        <x:v>0.1</x:v>
      </x:c>
      <x:c r="W185" s="31">
        <x:f t="shared" si="72"/>
        <x:v>65</x:v>
      </x:c>
      <x:c r="X185" s="32">
        <x:f t="shared" si="73"/>
        <x:v>0.25</x:v>
      </x:c>
      <x:c r="Y185" s="30">
        <x:f t="shared" si="92"/>
        <x:v>1</x:v>
      </x:c>
      <x:c r="Z185" s="33">
        <x:f t="shared" si="75"/>
        <x:v>0.98040000000000005</x:v>
      </x:c>
      <x:c r="AA185" s="31">
        <x:f t="shared" si="93"/>
        <x:v>75.238098500000007</x:v>
      </x:c>
      <x:c r="AB185" s="32">
        <x:f t="shared" si="77"/>
        <x:v>3.1349207708333338</x:v>
      </x:c>
      <x:c r="AC185" s="31">
        <x:f t="shared" si="78"/>
        <x:v>0.25</x:v>
      </x:c>
      <x:c r="AD185" s="30">
        <x:f t="shared" si="94"/>
        <x:v>0.36397350000000006</x:v>
      </x:c>
      <x:c r="AE185" s="31">
        <x:f t="shared" si="88"/>
        <x:v>75.602072000000007</x:v>
      </x:c>
    </x:row>
    <x:row r="186" spans="2:31" x14ac:dyDescent="0.35">
      <x:c r="B186" s="27">
        <x:f t="shared" si="81"/>
        <x:v>44725</x:v>
      </x:c>
      <x:c r="C186" s="22" t="str">
        <x:f>IF($C$4="London",Assumptions!C195,Assumptions!E195)</x:f>
        <x:v>0343</x:v>
      </x:c>
      <x:c r="D186" s="22" t="str">
        <x:f>IF($C$4="London",Assumptions!D195,Assumptions!F195)</x:f>
        <x:v>2018</x:v>
      </x:c>
      <x:c r="F186" s="29">
        <x:v>44785</x:v>
      </x:c>
      <x:c r="G186" s="30">
        <x:f t="shared" si="82"/>
        <x:v>8</x:v>
      </x:c>
      <x:c r="H186" s="31" t="str">
        <x:v>0441</x:v>
      </x:c>
      <x:c r="I186" s="31" t="str">
        <x:v>1929</x:v>
      </x:c>
      <x:c r="J186" s="30">
        <x:f t="shared" si="83"/>
        <x:v>4</x:v>
      </x:c>
      <x:c r="K186" s="30">
        <x:f t="shared" si="84"/>
        <x:v>41</x:v>
      </x:c>
      <x:c r="L186" s="30">
        <x:f t="shared" si="85"/>
        <x:v>19</x:v>
      </x:c>
      <x:c r="M186" s="30">
        <x:f t="shared" si="86"/>
        <x:v>29</x:v>
      </x:c>
      <x:c r="N186" s="30">
        <x:f t="shared" si="89"/>
        <x:v>19</x:v>
      </x:c>
      <x:c r="O186" s="30">
        <x:f t="shared" si="87"/>
        <x:v>14.8</x:v>
      </x:c>
      <x:c r="P186" s="30" t="str" cm="1">
        <x:f t="array" ref="P186">INDEX($C$12:$N$12,G186)</x:f>
        <x:v>1.5″</x:v>
      </x:c>
      <x:c r="Q186" s="30" t="str" cm="1">
        <x:f t="array" ref="Q186">INDEX($C$11:$N$11,G186)</x:f>
        <x:v>72°F</x:v>
      </x:c>
      <x:c r="R186" s="30" cm="1">
        <x:f t="array" ref="R186">INDEX($C$13:$N$13,G186)</x:f>
        <x:v>31</x:v>
      </x:c>
      <x:c r="S186" s="30">
        <x:f t="shared" si="90"/>
        <x:v>4.8387096774193547E-2</x:v>
      </x:c>
      <x:c r="T186" s="30">
        <x:f t="shared" si="91"/>
        <x:v>72</x:v>
      </x:c>
      <x:c r="U186" s="32">
        <x:f t="shared" si="80"/>
        <x:v>1</x:v>
      </x:c>
      <x:c r="V186" s="31">
        <x:f t="shared" si="71"/>
        <x:v>0.1</x:v>
      </x:c>
      <x:c r="W186" s="31">
        <x:f t="shared" si="72"/>
        <x:v>65</x:v>
      </x:c>
      <x:c r="X186" s="32">
        <x:f t="shared" si="73"/>
        <x:v>0.25</x:v>
      </x:c>
      <x:c r="Y186" s="30">
        <x:f t="shared" si="92"/>
        <x:v>1</x:v>
      </x:c>
      <x:c r="Z186" s="33">
        <x:f t="shared" si="75"/>
        <x:v>0.98040000000000005</x:v>
      </x:c>
      <x:c r="AA186" s="31">
        <x:f t="shared" si="93"/>
        <x:v>75.602072000000007</x:v>
      </x:c>
      <x:c r="AB186" s="32">
        <x:f t="shared" si="77"/>
        <x:v>3.1500863333333338</x:v>
      </x:c>
      <x:c r="AC186" s="31">
        <x:f t="shared" si="78"/>
        <x:v>0.25</x:v>
      </x:c>
      <x:c r="AD186" s="30">
        <x:f t="shared" si="94"/>
        <x:v>0.36274800000000007</x:v>
      </x:c>
      <x:c r="AE186" s="31">
        <x:f t="shared" si="88"/>
        <x:v>75.964820000000003</x:v>
      </x:c>
    </x:row>
    <x:row r="187" spans="2:31" x14ac:dyDescent="0.35">
      <x:c r="B187" s="27">
        <x:f t="shared" si="81"/>
        <x:v>44726</x:v>
      </x:c>
      <x:c r="C187" s="22" t="str">
        <x:f>IF($C$4="London",Assumptions!C196,Assumptions!E196)</x:f>
        <x:v>0343</x:v>
      </x:c>
      <x:c r="D187" s="22" t="str">
        <x:f>IF($C$4="London",Assumptions!D196,Assumptions!F196)</x:f>
        <x:v>2019</x:v>
      </x:c>
      <x:c r="F187" s="29">
        <x:v>44786</x:v>
      </x:c>
      <x:c r="G187" s="30">
        <x:f t="shared" si="82"/>
        <x:v>8</x:v>
      </x:c>
      <x:c r="H187" s="31" t="str">
        <x:v>0443</x:v>
      </x:c>
      <x:c r="I187" s="31" t="str">
        <x:v>1927</x:v>
      </x:c>
      <x:c r="J187" s="30">
        <x:f t="shared" si="83"/>
        <x:v>4</x:v>
      </x:c>
      <x:c r="K187" s="30">
        <x:f t="shared" si="84"/>
        <x:v>43</x:v>
      </x:c>
      <x:c r="L187" s="30">
        <x:f t="shared" si="85"/>
        <x:v>19</x:v>
      </x:c>
      <x:c r="M187" s="30">
        <x:f t="shared" si="86"/>
        <x:v>27</x:v>
      </x:c>
      <x:c r="N187" s="30">
        <x:f t="shared" si="89"/>
        <x:v>19</x:v>
      </x:c>
      <x:c r="O187" s="30">
        <x:f t="shared" si="87"/>
        <x:v>14.733333333333333</x:v>
      </x:c>
      <x:c r="P187" s="30" t="str" cm="1">
        <x:f t="array" ref="P187">INDEX($C$12:$N$12,G187)</x:f>
        <x:v>1.5″</x:v>
      </x:c>
      <x:c r="Q187" s="30" t="str" cm="1">
        <x:f t="array" ref="Q187">INDEX($C$11:$N$11,G187)</x:f>
        <x:v>72°F</x:v>
      </x:c>
      <x:c r="R187" s="30" cm="1">
        <x:f t="array" ref="R187">INDEX($C$13:$N$13,G187)</x:f>
        <x:v>31</x:v>
      </x:c>
      <x:c r="S187" s="30">
        <x:f t="shared" si="90"/>
        <x:v>4.8387096774193547E-2</x:v>
      </x:c>
      <x:c r="T187" s="30">
        <x:f t="shared" si="91"/>
        <x:v>72</x:v>
      </x:c>
      <x:c r="U187" s="32">
        <x:f t="shared" si="80"/>
        <x:v>1</x:v>
      </x:c>
      <x:c r="V187" s="31">
        <x:f t="shared" si="71"/>
        <x:v>0.1</x:v>
      </x:c>
      <x:c r="W187" s="31">
        <x:f t="shared" si="72"/>
        <x:v>65</x:v>
      </x:c>
      <x:c r="X187" s="32">
        <x:f t="shared" si="73"/>
        <x:v>0.25</x:v>
      </x:c>
      <x:c r="Y187" s="30">
        <x:f t="shared" si="92"/>
        <x:v>1</x:v>
      </x:c>
      <x:c r="Z187" s="33">
        <x:f t="shared" si="75"/>
        <x:v>0.98040000000000005</x:v>
      </x:c>
      <x:c r="AA187" s="31">
        <x:f t="shared" si="93"/>
        <x:v>75.964820000000003</x:v>
      </x:c>
      <x:c r="AB187" s="32">
        <x:f t="shared" si="77"/>
        <x:v>3.1652008333333335</x:v>
      </x:c>
      <x:c r="AC187" s="31">
        <x:f t="shared" si="78"/>
        <x:v>0.25</x:v>
      </x:c>
      <x:c r="AD187" s="30">
        <x:f t="shared" si="94"/>
        <x:v>0.36111400000000005</x:v>
      </x:c>
      <x:c r="AE187" s="31">
        <x:f t="shared" si="88"/>
        <x:v>76.325934000000004</x:v>
      </x:c>
    </x:row>
    <x:row r="188" spans="2:31" x14ac:dyDescent="0.35">
      <x:c r="B188" s="27">
        <x:f t="shared" si="81"/>
        <x:v>44727</x:v>
      </x:c>
      <x:c r="C188" s="22" t="str">
        <x:f>IF($C$4="London",Assumptions!C197,Assumptions!E197)</x:f>
        <x:v>0343</x:v>
      </x:c>
      <x:c r="D188" s="22" t="str">
        <x:f>IF($C$4="London",Assumptions!D197,Assumptions!F197)</x:f>
        <x:v>2019</x:v>
      </x:c>
      <x:c r="F188" s="29">
        <x:v>44787</x:v>
      </x:c>
      <x:c r="G188" s="30">
        <x:f t="shared" si="82"/>
        <x:v>8</x:v>
      </x:c>
      <x:c r="H188" s="31" t="str">
        <x:v>0444</x:v>
      </x:c>
      <x:c r="I188" s="31" t="str">
        <x:v>1925</x:v>
      </x:c>
      <x:c r="J188" s="30">
        <x:f t="shared" si="83"/>
        <x:v>4</x:v>
      </x:c>
      <x:c r="K188" s="30">
        <x:f t="shared" si="84"/>
        <x:v>44</x:v>
      </x:c>
      <x:c r="L188" s="30">
        <x:f t="shared" si="85"/>
        <x:v>19</x:v>
      </x:c>
      <x:c r="M188" s="30">
        <x:f t="shared" si="86"/>
        <x:v>25</x:v>
      </x:c>
      <x:c r="N188" s="30">
        <x:f t="shared" si="89"/>
        <x:v>19</x:v>
      </x:c>
      <x:c r="O188" s="30">
        <x:f t="shared" si="87"/>
        <x:v>14.683333333333334</x:v>
      </x:c>
      <x:c r="P188" s="30" t="str" cm="1">
        <x:f t="array" ref="P188">INDEX($C$12:$N$12,G188)</x:f>
        <x:v>1.5″</x:v>
      </x:c>
      <x:c r="Q188" s="30" t="str" cm="1">
        <x:f t="array" ref="Q188">INDEX($C$11:$N$11,G188)</x:f>
        <x:v>72°F</x:v>
      </x:c>
      <x:c r="R188" s="30" cm="1">
        <x:f t="array" ref="R188">INDEX($C$13:$N$13,G188)</x:f>
        <x:v>31</x:v>
      </x:c>
      <x:c r="S188" s="30">
        <x:f t="shared" si="90"/>
        <x:v>4.8387096774193547E-2</x:v>
      </x:c>
      <x:c r="T188" s="30">
        <x:f t="shared" si="91"/>
        <x:v>72</x:v>
      </x:c>
      <x:c r="U188" s="32">
        <x:f t="shared" si="80"/>
        <x:v>1</x:v>
      </x:c>
      <x:c r="V188" s="31">
        <x:f t="shared" si="71"/>
        <x:v>0.1</x:v>
      </x:c>
      <x:c r="W188" s="31">
        <x:f t="shared" si="72"/>
        <x:v>65</x:v>
      </x:c>
      <x:c r="X188" s="32">
        <x:f t="shared" si="73"/>
        <x:v>0.25</x:v>
      </x:c>
      <x:c r="Y188" s="30">
        <x:f t="shared" si="92"/>
        <x:v>1</x:v>
      </x:c>
      <x:c r="Z188" s="33">
        <x:f t="shared" si="75"/>
        <x:v>0.98040000000000005</x:v>
      </x:c>
      <x:c r="AA188" s="31">
        <x:f t="shared" si="93"/>
        <x:v>76.325934000000004</x:v>
      </x:c>
      <x:c r="AB188" s="32">
        <x:f t="shared" si="77"/>
        <x:v>3.1802472500000003</x:v>
      </x:c>
      <x:c r="AC188" s="31">
        <x:f t="shared" si="78"/>
        <x:v>0.25</x:v>
      </x:c>
      <x:c r="AD188" s="30">
        <x:f t="shared" si="94"/>
        <x:v>0.35988850000000006</x:v>
      </x:c>
      <x:c r="AE188" s="31">
        <x:f t="shared" si="88"/>
        <x:v>76.6858225</x:v>
      </x:c>
    </x:row>
    <x:row r="189" spans="2:31" x14ac:dyDescent="0.35">
      <x:c r="B189" s="27">
        <x:f t="shared" si="81"/>
        <x:v>44728</x:v>
      </x:c>
      <x:c r="C189" s="22" t="str">
        <x:f>IF($C$4="London",Assumptions!C198,Assumptions!E198)</x:f>
        <x:v>0343</x:v>
      </x:c>
      <x:c r="D189" s="22" t="str">
        <x:f>IF($C$4="London",Assumptions!D198,Assumptions!F198)</x:f>
        <x:v>2020</x:v>
      </x:c>
      <x:c r="F189" s="29">
        <x:v>44788</x:v>
      </x:c>
      <x:c r="G189" s="30">
        <x:f t="shared" si="82"/>
        <x:v>8</x:v>
      </x:c>
      <x:c r="H189" s="31" t="str">
        <x:v>0446</x:v>
      </x:c>
      <x:c r="I189" s="31" t="str">
        <x:v>1923</x:v>
      </x:c>
      <x:c r="J189" s="30">
        <x:f t="shared" si="83"/>
        <x:v>4</x:v>
      </x:c>
      <x:c r="K189" s="30">
        <x:f t="shared" si="84"/>
        <x:v>46</x:v>
      </x:c>
      <x:c r="L189" s="30">
        <x:f t="shared" si="85"/>
        <x:v>19</x:v>
      </x:c>
      <x:c r="M189" s="30">
        <x:f t="shared" si="86"/>
        <x:v>23</x:v>
      </x:c>
      <x:c r="N189" s="30">
        <x:f t="shared" si="89"/>
        <x:v>19</x:v>
      </x:c>
      <x:c r="O189" s="30">
        <x:f t="shared" si="87"/>
        <x:v>14.616666666666667</x:v>
      </x:c>
      <x:c r="P189" s="30" t="str" cm="1">
        <x:f t="array" ref="P189">INDEX($C$12:$N$12,G189)</x:f>
        <x:v>1.5″</x:v>
      </x:c>
      <x:c r="Q189" s="30" t="str" cm="1">
        <x:f t="array" ref="Q189">INDEX($C$11:$N$11,G189)</x:f>
        <x:v>72°F</x:v>
      </x:c>
      <x:c r="R189" s="30" cm="1">
        <x:f t="array" ref="R189">INDEX($C$13:$N$13,G189)</x:f>
        <x:v>31</x:v>
      </x:c>
      <x:c r="S189" s="30">
        <x:f t="shared" si="90"/>
        <x:v>4.8387096774193547E-2</x:v>
      </x:c>
      <x:c r="T189" s="30">
        <x:f t="shared" si="91"/>
        <x:v>72</x:v>
      </x:c>
      <x:c r="U189" s="32">
        <x:f t="shared" si="80"/>
        <x:v>1</x:v>
      </x:c>
      <x:c r="V189" s="31">
        <x:f t="shared" si="71"/>
        <x:v>0.1</x:v>
      </x:c>
      <x:c r="W189" s="31">
        <x:f t="shared" si="72"/>
        <x:v>65</x:v>
      </x:c>
      <x:c r="X189" s="32">
        <x:f t="shared" si="73"/>
        <x:v>0.25</x:v>
      </x:c>
      <x:c r="Y189" s="30">
        <x:f t="shared" si="92"/>
        <x:v>1</x:v>
      </x:c>
      <x:c r="Z189" s="33">
        <x:f t="shared" si="75"/>
        <x:v>0.98040000000000005</x:v>
      </x:c>
      <x:c r="AA189" s="31">
        <x:f t="shared" si="93"/>
        <x:v>76.6858225</x:v>
      </x:c>
      <x:c r="AB189" s="32">
        <x:f t="shared" si="77"/>
        <x:v>3.1952426041666668</x:v>
      </x:c>
      <x:c r="AC189" s="31">
        <x:f t="shared" si="78"/>
        <x:v>0.25</x:v>
      </x:c>
      <x:c r="AD189" s="30">
        <x:f t="shared" si="94"/>
        <x:v>0.35825450000000009</x:v>
      </x:c>
      <x:c r="AE189" s="31">
        <x:f t="shared" si="88"/>
        <x:v>77.044077000000001</x:v>
      </x:c>
    </x:row>
    <x:row r="190" spans="2:31" x14ac:dyDescent="0.35">
      <x:c r="B190" s="27">
        <x:f t="shared" si="81"/>
        <x:v>44729</x:v>
      </x:c>
      <x:c r="C190" s="22" t="str">
        <x:f>IF($C$4="London",Assumptions!C199,Assumptions!E199)</x:f>
        <x:v>0343</x:v>
      </x:c>
      <x:c r="D190" s="22" t="str">
        <x:f>IF($C$4="London",Assumptions!D199,Assumptions!F199)</x:f>
        <x:v>2020</x:v>
      </x:c>
      <x:c r="F190" s="29">
        <x:v>44789</x:v>
      </x:c>
      <x:c r="G190" s="30">
        <x:f t="shared" si="82"/>
        <x:v>8</x:v>
      </x:c>
      <x:c r="H190" s="31" t="str">
        <x:v>0448</x:v>
      </x:c>
      <x:c r="I190" s="31" t="str">
        <x:v>1921</x:v>
      </x:c>
      <x:c r="J190" s="30">
        <x:f t="shared" si="83"/>
        <x:v>4</x:v>
      </x:c>
      <x:c r="K190" s="30">
        <x:f t="shared" si="84"/>
        <x:v>48</x:v>
      </x:c>
      <x:c r="L190" s="30">
        <x:f t="shared" si="85"/>
        <x:v>19</x:v>
      </x:c>
      <x:c r="M190" s="30">
        <x:f t="shared" si="86"/>
        <x:v>21</x:v>
      </x:c>
      <x:c r="N190" s="30">
        <x:f t="shared" si="89"/>
        <x:v>19</x:v>
      </x:c>
      <x:c r="O190" s="30">
        <x:f t="shared" si="87"/>
        <x:v>14.55</x:v>
      </x:c>
      <x:c r="P190" s="30" t="str" cm="1">
        <x:f t="array" ref="P190">INDEX($C$12:$N$12,G190)</x:f>
        <x:v>1.5″</x:v>
      </x:c>
      <x:c r="Q190" s="30" t="str" cm="1">
        <x:f t="array" ref="Q190">INDEX($C$11:$N$11,G190)</x:f>
        <x:v>72°F</x:v>
      </x:c>
      <x:c r="R190" s="30" cm="1">
        <x:f t="array" ref="R190">INDEX($C$13:$N$13,G190)</x:f>
        <x:v>31</x:v>
      </x:c>
      <x:c r="S190" s="30">
        <x:f t="shared" si="90"/>
        <x:v>4.8387096774193547E-2</x:v>
      </x:c>
      <x:c r="T190" s="30">
        <x:f t="shared" si="91"/>
        <x:v>72</x:v>
      </x:c>
      <x:c r="U190" s="32">
        <x:f t="shared" si="80"/>
        <x:v>1</x:v>
      </x:c>
      <x:c r="V190" s="31">
        <x:f t="shared" si="71"/>
        <x:v>0.1</x:v>
      </x:c>
      <x:c r="W190" s="31">
        <x:f t="shared" si="72"/>
        <x:v>65</x:v>
      </x:c>
      <x:c r="X190" s="32">
        <x:f t="shared" si="73"/>
        <x:v>0.25</x:v>
      </x:c>
      <x:c r="Y190" s="30">
        <x:f t="shared" si="92"/>
        <x:v>1</x:v>
      </x:c>
      <x:c r="Z190" s="33">
        <x:f t="shared" si="75"/>
        <x:v>0.98040000000000005</x:v>
      </x:c>
      <x:c r="AA190" s="31">
        <x:f t="shared" si="93"/>
        <x:v>77.044077000000001</x:v>
      </x:c>
      <x:c r="AB190" s="32">
        <x:f t="shared" si="77"/>
        <x:v>3.2101698750000001</x:v>
      </x:c>
      <x:c r="AC190" s="31">
        <x:f t="shared" si="78"/>
        <x:v>0.25</x:v>
      </x:c>
      <x:c r="AD190" s="30">
        <x:f t="shared" si="94"/>
        <x:v>0.35662050000000006</x:v>
      </x:c>
      <x:c r="AE190" s="31">
        <x:f t="shared" si="88"/>
        <x:v>77.400697500000007</x:v>
      </x:c>
    </x:row>
    <x:row r="191" spans="2:31" x14ac:dyDescent="0.35">
      <x:c r="B191" s="27">
        <x:f t="shared" si="81"/>
        <x:v>44730</x:v>
      </x:c>
      <x:c r="C191" s="22" t="str">
        <x:f>IF($C$4="London",Assumptions!C200,Assumptions!E200)</x:f>
        <x:v>0343</x:v>
      </x:c>
      <x:c r="D191" s="22" t="str">
        <x:f>IF($C$4="London",Assumptions!D200,Assumptions!F200)</x:f>
        <x:v>2021</x:v>
      </x:c>
      <x:c r="F191" s="29">
        <x:v>44790</x:v>
      </x:c>
      <x:c r="G191" s="30">
        <x:f t="shared" si="82"/>
        <x:v>8</x:v>
      </x:c>
      <x:c r="H191" s="31" t="str">
        <x:v>0449</x:v>
      </x:c>
      <x:c r="I191" s="31" t="str">
        <x:v>1919</x:v>
      </x:c>
      <x:c r="J191" s="30">
        <x:f t="shared" si="83"/>
        <x:v>4</x:v>
      </x:c>
      <x:c r="K191" s="30">
        <x:f t="shared" si="84"/>
        <x:v>49</x:v>
      </x:c>
      <x:c r="L191" s="30">
        <x:f t="shared" si="85"/>
        <x:v>19</x:v>
      </x:c>
      <x:c r="M191" s="30">
        <x:f t="shared" si="86"/>
        <x:v>19</x:v>
      </x:c>
      <x:c r="N191" s="30">
        <x:f t="shared" si="89"/>
        <x:v>19</x:v>
      </x:c>
      <x:c r="O191" s="30">
        <x:f t="shared" si="87"/>
        <x:v>14.5</x:v>
      </x:c>
      <x:c r="P191" s="30" t="str" cm="1">
        <x:f t="array" ref="P191">INDEX($C$12:$N$12,G191)</x:f>
        <x:v>1.5″</x:v>
      </x:c>
      <x:c r="Q191" s="30" t="str" cm="1">
        <x:f t="array" ref="Q191">INDEX($C$11:$N$11,G191)</x:f>
        <x:v>72°F</x:v>
      </x:c>
      <x:c r="R191" s="30" cm="1">
        <x:f t="array" ref="R191">INDEX($C$13:$N$13,G191)</x:f>
        <x:v>31</x:v>
      </x:c>
      <x:c r="S191" s="30">
        <x:f t="shared" si="90"/>
        <x:v>4.8387096774193547E-2</x:v>
      </x:c>
      <x:c r="T191" s="30">
        <x:f t="shared" si="91"/>
        <x:v>72</x:v>
      </x:c>
      <x:c r="U191" s="32">
        <x:f t="shared" si="80"/>
        <x:v>1</x:v>
      </x:c>
      <x:c r="V191" s="31">
        <x:f t="shared" si="71"/>
        <x:v>0.1</x:v>
      </x:c>
      <x:c r="W191" s="31">
        <x:f t="shared" si="72"/>
        <x:v>65</x:v>
      </x:c>
      <x:c r="X191" s="32">
        <x:f t="shared" si="73"/>
        <x:v>0.25</x:v>
      </x:c>
      <x:c r="Y191" s="30">
        <x:f t="shared" si="92"/>
        <x:v>1</x:v>
      </x:c>
      <x:c r="Z191" s="33">
        <x:f t="shared" si="75"/>
        <x:v>0.98040000000000005</x:v>
      </x:c>
      <x:c r="AA191" s="31">
        <x:f t="shared" si="93"/>
        <x:v>77.400697500000007</x:v>
      </x:c>
      <x:c r="AB191" s="32">
        <x:f t="shared" si="77"/>
        <x:v>3.2250290625000004</x:v>
      </x:c>
      <x:c r="AC191" s="31">
        <x:f t="shared" si="78"/>
        <x:v>0.25</x:v>
      </x:c>
      <x:c r="AD191" s="30">
        <x:f t="shared" si="94"/>
        <x:v>0.35539500000000007</x:v>
      </x:c>
      <x:c r="AE191" s="31">
        <x:f t="shared" si="88"/>
        <x:v>77.756092500000008</x:v>
      </x:c>
    </x:row>
    <x:row r="192" spans="2:31" x14ac:dyDescent="0.35">
      <x:c r="B192" s="27">
        <x:f t="shared" si="81"/>
        <x:v>44731</x:v>
      </x:c>
      <x:c r="C192" s="22" t="str">
        <x:f>IF($C$4="London",Assumptions!C201,Assumptions!E201)</x:f>
        <x:v>0343</x:v>
      </x:c>
      <x:c r="D192" s="22" t="str">
        <x:f>IF($C$4="London",Assumptions!D201,Assumptions!F201)</x:f>
        <x:v>2021</x:v>
      </x:c>
      <x:c r="F192" s="29">
        <x:v>44791</x:v>
      </x:c>
      <x:c r="G192" s="30">
        <x:f t="shared" si="82"/>
        <x:v>8</x:v>
      </x:c>
      <x:c r="H192" s="31" t="str">
        <x:v>0451</x:v>
      </x:c>
      <x:c r="I192" s="31" t="str">
        <x:v>1917</x:v>
      </x:c>
      <x:c r="J192" s="30">
        <x:f t="shared" si="83"/>
        <x:v>4</x:v>
      </x:c>
      <x:c r="K192" s="30">
        <x:f t="shared" si="84"/>
        <x:v>51</x:v>
      </x:c>
      <x:c r="L192" s="30">
        <x:f t="shared" si="85"/>
        <x:v>19</x:v>
      </x:c>
      <x:c r="M192" s="30">
        <x:f t="shared" si="86"/>
        <x:v>17</x:v>
      </x:c>
      <x:c r="N192" s="30">
        <x:f t="shared" si="89"/>
        <x:v>19</x:v>
      </x:c>
      <x:c r="O192" s="30">
        <x:f t="shared" si="87"/>
        <x:v>14.433333333333334</x:v>
      </x:c>
      <x:c r="P192" s="30" t="str" cm="1">
        <x:f t="array" ref="P192">INDEX($C$12:$N$12,G192)</x:f>
        <x:v>1.5″</x:v>
      </x:c>
      <x:c r="Q192" s="30" t="str" cm="1">
        <x:f t="array" ref="Q192">INDEX($C$11:$N$11,G192)</x:f>
        <x:v>72°F</x:v>
      </x:c>
      <x:c r="R192" s="30" cm="1">
        <x:f t="array" ref="R192">INDEX($C$13:$N$13,G192)</x:f>
        <x:v>31</x:v>
      </x:c>
      <x:c r="S192" s="30">
        <x:f t="shared" si="90"/>
        <x:v>4.8387096774193547E-2</x:v>
      </x:c>
      <x:c r="T192" s="30">
        <x:f t="shared" si="91"/>
        <x:v>72</x:v>
      </x:c>
      <x:c r="U192" s="32">
        <x:f t="shared" si="80"/>
        <x:v>1</x:v>
      </x:c>
      <x:c r="V192" s="31">
        <x:f t="shared" si="71"/>
        <x:v>0.1</x:v>
      </x:c>
      <x:c r="W192" s="31">
        <x:f t="shared" si="72"/>
        <x:v>65</x:v>
      </x:c>
      <x:c r="X192" s="32">
        <x:f t="shared" si="73"/>
        <x:v>0.25</x:v>
      </x:c>
      <x:c r="Y192" s="30">
        <x:f t="shared" si="92"/>
        <x:v>1</x:v>
      </x:c>
      <x:c r="Z192" s="33">
        <x:f t="shared" si="75"/>
        <x:v>0.98040000000000005</x:v>
      </x:c>
      <x:c r="AA192" s="31">
        <x:f t="shared" si="93"/>
        <x:v>77.756092500000008</x:v>
      </x:c>
      <x:c r="AB192" s="32">
        <x:f t="shared" si="77"/>
        <x:v>3.2398371875000005</x:v>
      </x:c>
      <x:c r="AC192" s="31">
        <x:f t="shared" si="78"/>
        <x:v>0.25</x:v>
      </x:c>
      <x:c r="AD192" s="30">
        <x:f t="shared" si="94"/>
        <x:v>0.35376100000000005</x:v>
      </x:c>
      <x:c r="AE192" s="31">
        <x:f t="shared" si="88"/>
        <x:v>78.109853500000014</x:v>
      </x:c>
    </x:row>
    <x:row r="193" spans="2:32" x14ac:dyDescent="0.35">
      <x:c r="B193" s="27">
        <x:f t="shared" si="81"/>
        <x:v>44732</x:v>
      </x:c>
      <x:c r="C193" s="22" t="str">
        <x:f>IF($C$4="London",Assumptions!C202,Assumptions!E202)</x:f>
        <x:v>0343</x:v>
      </x:c>
      <x:c r="D193" s="22" t="str">
        <x:f>IF($C$4="London",Assumptions!D202,Assumptions!F202)</x:f>
        <x:v>2021</x:v>
      </x:c>
      <x:c r="F193" s="29">
        <x:v>44792</x:v>
      </x:c>
      <x:c r="G193" s="30">
        <x:f t="shared" si="82"/>
        <x:v>8</x:v>
      </x:c>
      <x:c r="H193" s="31" t="str">
        <x:v>0452</x:v>
      </x:c>
      <x:c r="I193" s="31" t="str">
        <x:v>1915</x:v>
      </x:c>
      <x:c r="J193" s="30">
        <x:f t="shared" si="83"/>
        <x:v>4</x:v>
      </x:c>
      <x:c r="K193" s="30">
        <x:f t="shared" si="84"/>
        <x:v>52</x:v>
      </x:c>
      <x:c r="L193" s="30">
        <x:f t="shared" si="85"/>
        <x:v>19</x:v>
      </x:c>
      <x:c r="M193" s="30">
        <x:f t="shared" si="86"/>
        <x:v>15</x:v>
      </x:c>
      <x:c r="N193" s="30">
        <x:f t="shared" si="89"/>
        <x:v>19</x:v>
      </x:c>
      <x:c r="O193" s="30">
        <x:f t="shared" si="87"/>
        <x:v>14.383333333333333</x:v>
      </x:c>
      <x:c r="P193" s="30" t="str" cm="1">
        <x:f t="array" ref="P193">INDEX($C$12:$N$12,G193)</x:f>
        <x:v>1.5″</x:v>
      </x:c>
      <x:c r="Q193" s="30" t="str" cm="1">
        <x:f t="array" ref="Q193">INDEX($C$11:$N$11,G193)</x:f>
        <x:v>72°F</x:v>
      </x:c>
      <x:c r="R193" s="30" cm="1">
        <x:f t="array" ref="R193">INDEX($C$13:$N$13,G193)</x:f>
        <x:v>31</x:v>
      </x:c>
      <x:c r="S193" s="30">
        <x:f t="shared" si="90"/>
        <x:v>4.8387096774193547E-2</x:v>
      </x:c>
      <x:c r="T193" s="30">
        <x:f t="shared" si="91"/>
        <x:v>72</x:v>
      </x:c>
      <x:c r="U193" s="32">
        <x:f t="shared" si="80"/>
        <x:v>1</x:v>
      </x:c>
      <x:c r="V193" s="31">
        <x:f t="shared" si="71"/>
        <x:v>0.1</x:v>
      </x:c>
      <x:c r="W193" s="31">
        <x:f t="shared" si="72"/>
        <x:v>65</x:v>
      </x:c>
      <x:c r="X193" s="32">
        <x:f t="shared" si="73"/>
        <x:v>0.25</x:v>
      </x:c>
      <x:c r="Y193" s="30">
        <x:f t="shared" si="92"/>
        <x:v>1</x:v>
      </x:c>
      <x:c r="Z193" s="33">
        <x:f t="shared" si="75"/>
        <x:v>0.98040000000000005</x:v>
      </x:c>
      <x:c r="AA193" s="31">
        <x:f t="shared" si="93"/>
        <x:v>78.109853500000014</x:v>
      </x:c>
      <x:c r="AB193" s="32">
        <x:f t="shared" si="77"/>
        <x:v>3.2545772291666673</x:v>
      </x:c>
      <x:c r="AC193" s="31">
        <x:f t="shared" si="78"/>
        <x:v>0.25</x:v>
      </x:c>
      <x:c r="AD193" s="30">
        <x:f t="shared" si="94"/>
        <x:v>0.35253550000000006</x:v>
      </x:c>
      <x:c r="AE193" s="31">
        <x:f t="shared" si="88"/>
        <x:v>78.462389000000016</x:v>
      </x:c>
    </x:row>
    <x:row r="194" spans="2:32" x14ac:dyDescent="0.35">
      <x:c r="B194" s="27">
        <x:f t="shared" si="81"/>
        <x:v>44733</x:v>
      </x:c>
      <x:c r="C194" s="22" t="str">
        <x:f>IF($C$4="London",Assumptions!C203,Assumptions!E203)</x:f>
        <x:v>0343</x:v>
      </x:c>
      <x:c r="D194" s="22" t="str">
        <x:f>IF($C$4="London",Assumptions!D203,Assumptions!F203)</x:f>
        <x:v>2021</x:v>
      </x:c>
      <x:c r="F194" s="29">
        <x:v>44793</x:v>
      </x:c>
      <x:c r="G194" s="30">
        <x:f t="shared" si="82"/>
        <x:v>8</x:v>
      </x:c>
      <x:c r="H194" s="31" t="str">
        <x:v>0454</x:v>
      </x:c>
      <x:c r="I194" s="31" t="str">
        <x:v>1913</x:v>
      </x:c>
      <x:c r="J194" s="30">
        <x:f t="shared" si="83"/>
        <x:v>4</x:v>
      </x:c>
      <x:c r="K194" s="30">
        <x:f t="shared" si="84"/>
        <x:v>54</x:v>
      </x:c>
      <x:c r="L194" s="30">
        <x:f t="shared" si="85"/>
        <x:v>19</x:v>
      </x:c>
      <x:c r="M194" s="30">
        <x:f t="shared" si="86"/>
        <x:v>13</x:v>
      </x:c>
      <x:c r="N194" s="30">
        <x:f t="shared" si="89"/>
        <x:v>19</x:v>
      </x:c>
      <x:c r="O194" s="30">
        <x:f t="shared" si="87"/>
        <x:v>14.316666666666666</x:v>
      </x:c>
      <x:c r="P194" s="30" t="str" cm="1">
        <x:f t="array" ref="P194">INDEX($C$12:$N$12,G194)</x:f>
        <x:v>1.5″</x:v>
      </x:c>
      <x:c r="Q194" s="30" t="str" cm="1">
        <x:f t="array" ref="Q194">INDEX($C$11:$N$11,G194)</x:f>
        <x:v>72°F</x:v>
      </x:c>
      <x:c r="R194" s="30" cm="1">
        <x:f t="array" ref="R194">INDEX($C$13:$N$13,G194)</x:f>
        <x:v>31</x:v>
      </x:c>
      <x:c r="S194" s="30">
        <x:f t="shared" si="90"/>
        <x:v>4.8387096774193547E-2</x:v>
      </x:c>
      <x:c r="T194" s="30">
        <x:f t="shared" si="91"/>
        <x:v>72</x:v>
      </x:c>
      <x:c r="U194" s="32">
        <x:f t="shared" si="80"/>
        <x:v>1</x:v>
      </x:c>
      <x:c r="V194" s="31">
        <x:f t="shared" si="71"/>
        <x:v>0.1</x:v>
      </x:c>
      <x:c r="W194" s="31">
        <x:f t="shared" si="72"/>
        <x:v>65</x:v>
      </x:c>
      <x:c r="X194" s="32">
        <x:f t="shared" si="73"/>
        <x:v>0.25</x:v>
      </x:c>
      <x:c r="Y194" s="30">
        <x:f t="shared" si="92"/>
        <x:v>1</x:v>
      </x:c>
      <x:c r="Z194" s="33">
        <x:f t="shared" si="75"/>
        <x:v>0.98040000000000005</x:v>
      </x:c>
      <x:c r="AA194" s="31">
        <x:f t="shared" si="93"/>
        <x:v>78.462389000000016</x:v>
      </x:c>
      <x:c r="AB194" s="32">
        <x:f t="shared" si="77"/>
        <x:v>3.2692662083333341</x:v>
      </x:c>
      <x:c r="AC194" s="31">
        <x:f t="shared" si="78"/>
        <x:v>0.25</x:v>
      </x:c>
      <x:c r="AD194" s="30">
        <x:f t="shared" si="94"/>
        <x:v>0.35090150000000003</x:v>
      </x:c>
      <x:c r="AE194" s="31">
        <x:f t="shared" si="88"/>
        <x:v>78.813290500000022</x:v>
      </x:c>
    </x:row>
    <x:row r="195" spans="2:32" x14ac:dyDescent="0.35">
      <x:c r="B195" s="27">
        <x:f t="shared" si="81"/>
        <x:v>44734</x:v>
      </x:c>
      <x:c r="C195" s="22" t="str">
        <x:f>IF($C$4="London",Assumptions!C204,Assumptions!E204)</x:f>
        <x:v>0343</x:v>
      </x:c>
      <x:c r="D195" s="22" t="str">
        <x:f>IF($C$4="London",Assumptions!D204,Assumptions!F204)</x:f>
        <x:v>2022</x:v>
      </x:c>
      <x:c r="F195" s="29">
        <x:v>44794</x:v>
      </x:c>
      <x:c r="G195" s="30">
        <x:f t="shared" si="82"/>
        <x:v>8</x:v>
      </x:c>
      <x:c r="H195" s="31" t="str">
        <x:v>0455</x:v>
      </x:c>
      <x:c r="I195" s="31" t="str">
        <x:v>1911</x:v>
      </x:c>
      <x:c r="J195" s="30">
        <x:f t="shared" si="83"/>
        <x:v>4</x:v>
      </x:c>
      <x:c r="K195" s="30">
        <x:f t="shared" si="84"/>
        <x:v>55</x:v>
      </x:c>
      <x:c r="L195" s="30">
        <x:f t="shared" si="85"/>
        <x:v>19</x:v>
      </x:c>
      <x:c r="M195" s="30">
        <x:f t="shared" si="86"/>
        <x:v>11</x:v>
      </x:c>
      <x:c r="N195" s="30">
        <x:f t="shared" si="89"/>
        <x:v>19</x:v>
      </x:c>
      <x:c r="O195" s="30">
        <x:f t="shared" si="87"/>
        <x:v>14.266666666666667</x:v>
      </x:c>
      <x:c r="P195" s="30" t="str" cm="1">
        <x:f t="array" ref="P195">INDEX($C$12:$N$12,G195)</x:f>
        <x:v>1.5″</x:v>
      </x:c>
      <x:c r="Q195" s="30" t="str" cm="1">
        <x:f t="array" ref="Q195">INDEX($C$11:$N$11,G195)</x:f>
        <x:v>72°F</x:v>
      </x:c>
      <x:c r="R195" s="30" cm="1">
        <x:f t="array" ref="R195">INDEX($C$13:$N$13,G195)</x:f>
        <x:v>31</x:v>
      </x:c>
      <x:c r="S195" s="30">
        <x:f t="shared" si="90"/>
        <x:v>4.8387096774193547E-2</x:v>
      </x:c>
      <x:c r="T195" s="30">
        <x:f t="shared" si="91"/>
        <x:v>72</x:v>
      </x:c>
      <x:c r="U195" s="32">
        <x:f t="shared" si="80"/>
        <x:v>1</x:v>
      </x:c>
      <x:c r="V195" s="31">
        <x:f t="shared" si="71"/>
        <x:v>0.1</x:v>
      </x:c>
      <x:c r="W195" s="31">
        <x:f t="shared" si="72"/>
        <x:v>65</x:v>
      </x:c>
      <x:c r="X195" s="32">
        <x:f t="shared" si="73"/>
        <x:v>0.25</x:v>
      </x:c>
      <x:c r="Y195" s="30">
        <x:f t="shared" si="92"/>
        <x:v>1</x:v>
      </x:c>
      <x:c r="Z195" s="33">
        <x:f t="shared" si="75"/>
        <x:v>0.98040000000000005</x:v>
      </x:c>
      <x:c r="AA195" s="31">
        <x:f t="shared" si="93"/>
        <x:v>78.813290500000022</x:v>
      </x:c>
      <x:c r="AB195" s="32">
        <x:f t="shared" si="77"/>
        <x:v>3.2838871041666677</x:v>
      </x:c>
      <x:c r="AC195" s="31">
        <x:f t="shared" si="78"/>
        <x:v>0.25</x:v>
      </x:c>
      <x:c r="AD195" s="30">
        <x:f t="shared" si="94"/>
        <x:v>0.34967600000000004</x:v>
      </x:c>
      <x:c r="AE195" s="31">
        <x:f t="shared" si="88"/>
        <x:v>79.162966500000024</x:v>
      </x:c>
    </x:row>
    <x:row r="196" spans="2:32" x14ac:dyDescent="0.35">
      <x:c r="B196" s="27">
        <x:f t="shared" si="81"/>
        <x:v>44735</x:v>
      </x:c>
      <x:c r="C196" s="22" t="str">
        <x:f>IF($C$4="London",Assumptions!C205,Assumptions!E205)</x:f>
        <x:v>0344</x:v>
      </x:c>
      <x:c r="D196" s="22" t="str">
        <x:f>IF($C$4="London",Assumptions!D205,Assumptions!F205)</x:f>
        <x:v>2022</x:v>
      </x:c>
      <x:c r="F196" s="29">
        <x:v>44795</x:v>
      </x:c>
      <x:c r="G196" s="30">
        <x:f t="shared" si="82"/>
        <x:v>8</x:v>
      </x:c>
      <x:c r="H196" s="31" t="str">
        <x:v>0457</x:v>
      </x:c>
      <x:c r="I196" s="31" t="str">
        <x:v>1909</x:v>
      </x:c>
      <x:c r="J196" s="30">
        <x:f t="shared" si="83"/>
        <x:v>4</x:v>
      </x:c>
      <x:c r="K196" s="30">
        <x:f t="shared" si="84"/>
        <x:v>57</x:v>
      </x:c>
      <x:c r="L196" s="30">
        <x:f t="shared" si="85"/>
        <x:v>19</x:v>
      </x:c>
      <x:c r="M196" s="30">
        <x:f t="shared" si="86"/>
        <x:v>9</x:v>
      </x:c>
      <x:c r="N196" s="30">
        <x:f t="shared" si="89"/>
        <x:v>19</x:v>
      </x:c>
      <x:c r="O196" s="30">
        <x:f t="shared" si="87"/>
        <x:v>14.2</x:v>
      </x:c>
      <x:c r="P196" s="30" t="str" cm="1">
        <x:f t="array" ref="P196">INDEX($C$12:$N$12,G196)</x:f>
        <x:v>1.5″</x:v>
      </x:c>
      <x:c r="Q196" s="30" t="str" cm="1">
        <x:f t="array" ref="Q196">INDEX($C$11:$N$11,G196)</x:f>
        <x:v>72°F</x:v>
      </x:c>
      <x:c r="R196" s="30" cm="1">
        <x:f t="array" ref="R196">INDEX($C$13:$N$13,G196)</x:f>
        <x:v>31</x:v>
      </x:c>
      <x:c r="S196" s="30">
        <x:f t="shared" si="90"/>
        <x:v>4.8387096774193547E-2</x:v>
      </x:c>
      <x:c r="T196" s="30">
        <x:f t="shared" si="91"/>
        <x:v>72</x:v>
      </x:c>
      <x:c r="U196" s="32">
        <x:f t="shared" si="80"/>
        <x:v>1</x:v>
      </x:c>
      <x:c r="V196" s="31">
        <x:f t="shared" si="71"/>
        <x:v>0.1</x:v>
      </x:c>
      <x:c r="W196" s="31">
        <x:f t="shared" si="72"/>
        <x:v>65</x:v>
      </x:c>
      <x:c r="X196" s="32">
        <x:f t="shared" si="73"/>
        <x:v>0.25</x:v>
      </x:c>
      <x:c r="Y196" s="30">
        <x:f t="shared" si="92"/>
        <x:v>1</x:v>
      </x:c>
      <x:c r="Z196" s="33">
        <x:f t="shared" si="75"/>
        <x:v>0.98040000000000005</x:v>
      </x:c>
      <x:c r="AA196" s="31">
        <x:f t="shared" si="93"/>
        <x:v>79.162966500000024</x:v>
      </x:c>
      <x:c r="AB196" s="32">
        <x:f t="shared" si="77"/>
        <x:v>3.298456937500001</x:v>
      </x:c>
      <x:c r="AC196" s="31">
        <x:f t="shared" si="78"/>
        <x:v>0.25</x:v>
      </x:c>
      <x:c r="AD196" s="30">
        <x:f t="shared" si="94"/>
        <x:v>0.34804200000000002</x:v>
      </x:c>
      <x:c r="AE196" s="31">
        <x:f t="shared" si="88"/>
        <x:v>79.511008500000031</x:v>
      </x:c>
    </x:row>
    <x:row r="197" spans="2:32" x14ac:dyDescent="0.35">
      <x:c r="B197" s="27">
        <x:f t="shared" si="81"/>
        <x:v>44736</x:v>
      </x:c>
      <x:c r="C197" s="22" t="str">
        <x:f>IF($C$4="London",Assumptions!C206,Assumptions!E206)</x:f>
        <x:v>0344</x:v>
      </x:c>
      <x:c r="D197" s="22" t="str">
        <x:f>IF($C$4="London",Assumptions!D206,Assumptions!F206)</x:f>
        <x:v>2022</x:v>
      </x:c>
      <x:c r="F197" s="29">
        <x:v>44796</x:v>
      </x:c>
      <x:c r="G197" s="30">
        <x:f t="shared" si="82"/>
        <x:v>8</x:v>
      </x:c>
      <x:c r="H197" s="31" t="str">
        <x:v>0459</x:v>
      </x:c>
      <x:c r="I197" s="31" t="str">
        <x:v>1907</x:v>
      </x:c>
      <x:c r="J197" s="30">
        <x:f t="shared" si="83"/>
        <x:v>4</x:v>
      </x:c>
      <x:c r="K197" s="30">
        <x:f t="shared" si="84"/>
        <x:v>59</x:v>
      </x:c>
      <x:c r="L197" s="30">
        <x:f t="shared" si="85"/>
        <x:v>19</x:v>
      </x:c>
      <x:c r="M197" s="30">
        <x:f t="shared" si="86"/>
        <x:v>7</x:v>
      </x:c>
      <x:c r="N197" s="30">
        <x:f t="shared" si="89"/>
        <x:v>19</x:v>
      </x:c>
      <x:c r="O197" s="30">
        <x:f t="shared" si="87"/>
        <x:v>14.133333333333333</x:v>
      </x:c>
      <x:c r="P197" s="30" t="str" cm="1">
        <x:f t="array" ref="P197">INDEX($C$12:$N$12,G197)</x:f>
        <x:v>1.5″</x:v>
      </x:c>
      <x:c r="Q197" s="30" t="str" cm="1">
        <x:f t="array" ref="Q197">INDEX($C$11:$N$11,G197)</x:f>
        <x:v>72°F</x:v>
      </x:c>
      <x:c r="R197" s="30" cm="1">
        <x:f t="array" ref="R197">INDEX($C$13:$N$13,G197)</x:f>
        <x:v>31</x:v>
      </x:c>
      <x:c r="S197" s="30">
        <x:f t="shared" si="90"/>
        <x:v>4.8387096774193547E-2</x:v>
      </x:c>
      <x:c r="T197" s="30">
        <x:f t="shared" si="91"/>
        <x:v>72</x:v>
      </x:c>
      <x:c r="U197" s="32">
        <x:f t="shared" si="80"/>
        <x:v>1</x:v>
      </x:c>
      <x:c r="V197" s="31">
        <x:f t="shared" si="71"/>
        <x:v>0.1</x:v>
      </x:c>
      <x:c r="W197" s="31">
        <x:f t="shared" si="72"/>
        <x:v>65</x:v>
      </x:c>
      <x:c r="X197" s="32">
        <x:f t="shared" si="73"/>
        <x:v>0.25</x:v>
      </x:c>
      <x:c r="Y197" s="30">
        <x:f t="shared" si="92"/>
        <x:v>1</x:v>
      </x:c>
      <x:c r="Z197" s="33">
        <x:f t="shared" si="75"/>
        <x:v>0.98040000000000005</x:v>
      </x:c>
      <x:c r="AA197" s="31">
        <x:f t="shared" si="93"/>
        <x:v>79.511008500000031</x:v>
      </x:c>
      <x:c r="AB197" s="32">
        <x:f t="shared" si="77"/>
        <x:v>3.3129586875000014</x:v>
      </x:c>
      <x:c r="AC197" s="31">
        <x:f t="shared" si="78"/>
        <x:v>0.25</x:v>
      </x:c>
      <x:c r="AD197" s="30">
        <x:f t="shared" si="94"/>
        <x:v>0.34640799999999999</x:v>
      </x:c>
      <x:c r="AE197" s="31">
        <x:f t="shared" si="88"/>
        <x:v>79.857416500000028</x:v>
      </x:c>
    </x:row>
    <x:row r="198" spans="2:32" x14ac:dyDescent="0.35">
      <x:c r="B198" s="27">
        <x:f t="shared" si="81"/>
        <x:v>44737</x:v>
      </x:c>
      <x:c r="C198" s="22" t="str">
        <x:f>IF($C$4="London",Assumptions!C207,Assumptions!E207)</x:f>
        <x:v>0344</x:v>
      </x:c>
      <x:c r="D198" s="22" t="str">
        <x:f>IF($C$4="London",Assumptions!D207,Assumptions!F207)</x:f>
        <x:v>2022</x:v>
      </x:c>
      <x:c r="F198" s="29">
        <x:v>44797</x:v>
      </x:c>
      <x:c r="G198" s="30">
        <x:f t="shared" si="82"/>
        <x:v>8</x:v>
      </x:c>
      <x:c r="H198" s="31" t="str">
        <x:v>0500</x:v>
      </x:c>
      <x:c r="I198" s="31" t="str">
        <x:v>1904</x:v>
      </x:c>
      <x:c r="J198" s="30">
        <x:f t="shared" si="83"/>
        <x:v>5</x:v>
      </x:c>
      <x:c r="K198" s="30">
        <x:f t="shared" si="84"/>
        <x:v>0</x:v>
      </x:c>
      <x:c r="L198" s="30">
        <x:f t="shared" si="85"/>
        <x:v>19</x:v>
      </x:c>
      <x:c r="M198" s="30">
        <x:f t="shared" si="86"/>
        <x:v>4</x:v>
      </x:c>
      <x:c r="N198" s="30">
        <x:f t="shared" si="89"/>
        <x:v>19</x:v>
      </x:c>
      <x:c r="O198" s="30">
        <x:f t="shared" si="87"/>
        <x:v>14.066666666666666</x:v>
      </x:c>
      <x:c r="P198" s="30" t="str" cm="1">
        <x:f t="array" ref="P198">INDEX($C$12:$N$12,G198)</x:f>
        <x:v>1.5″</x:v>
      </x:c>
      <x:c r="Q198" s="30" t="str" cm="1">
        <x:f t="array" ref="Q198">INDEX($C$11:$N$11,G198)</x:f>
        <x:v>72°F</x:v>
      </x:c>
      <x:c r="R198" s="30" cm="1">
        <x:f t="array" ref="R198">INDEX($C$13:$N$13,G198)</x:f>
        <x:v>31</x:v>
      </x:c>
      <x:c r="S198" s="30">
        <x:f t="shared" si="90"/>
        <x:v>4.8387096774193547E-2</x:v>
      </x:c>
      <x:c r="T198" s="30">
        <x:f t="shared" si="91"/>
        <x:v>72</x:v>
      </x:c>
      <x:c r="U198" s="32">
        <x:f t="shared" si="80"/>
        <x:v>1</x:v>
      </x:c>
      <x:c r="V198" s="31">
        <x:f t="shared" si="71"/>
        <x:v>0.1</x:v>
      </x:c>
      <x:c r="W198" s="31">
        <x:f t="shared" si="72"/>
        <x:v>65</x:v>
      </x:c>
      <x:c r="X198" s="32">
        <x:f t="shared" si="73"/>
        <x:v>0.25</x:v>
      </x:c>
      <x:c r="Y198" s="30">
        <x:f t="shared" si="92"/>
        <x:v>1</x:v>
      </x:c>
      <x:c r="Z198" s="33">
        <x:f t="shared" si="75"/>
        <x:v>0.98040000000000005</x:v>
      </x:c>
      <x:c r="AA198" s="31">
        <x:f t="shared" si="93"/>
        <x:v>79.857416500000028</x:v>
      </x:c>
      <x:c r="AB198" s="32">
        <x:f t="shared" si="77"/>
        <x:v>3.3273923541666677</x:v>
      </x:c>
      <x:c r="AC198" s="31">
        <x:f t="shared" si="78"/>
        <x:v>0.25</x:v>
      </x:c>
      <x:c r="AD198" s="30">
        <x:f t="shared" si="94"/>
        <x:v>0.34477400000000002</x:v>
      </x:c>
      <x:c r="AE198" s="31">
        <x:f t="shared" si="88"/>
        <x:v>80.202190500000029</x:v>
      </x:c>
    </x:row>
    <x:row r="199" spans="2:32" x14ac:dyDescent="0.35">
      <x:c r="B199" s="27">
        <x:f t="shared" si="81"/>
        <x:v>44738</x:v>
      </x:c>
      <x:c r="C199" s="22" t="str">
        <x:f>IF($C$4="London",Assumptions!C208,Assumptions!E208)</x:f>
        <x:v>0345</x:v>
      </x:c>
      <x:c r="D199" s="22" t="str">
        <x:f>IF($C$4="London",Assumptions!D208,Assumptions!F208)</x:f>
        <x:v>2022</x:v>
      </x:c>
      <x:c r="F199" s="29">
        <x:v>44798</x:v>
      </x:c>
      <x:c r="G199" s="30">
        <x:f t="shared" si="82"/>
        <x:v>8</x:v>
      </x:c>
      <x:c r="H199" s="31" t="str">
        <x:v>0502</x:v>
      </x:c>
      <x:c r="I199" s="31" t="str">
        <x:v>1902</x:v>
      </x:c>
      <x:c r="J199" s="30">
        <x:f t="shared" si="83"/>
        <x:v>5</x:v>
      </x:c>
      <x:c r="K199" s="30">
        <x:f t="shared" si="84"/>
        <x:v>2</x:v>
      </x:c>
      <x:c r="L199" s="30">
        <x:f t="shared" si="85"/>
        <x:v>19</x:v>
      </x:c>
      <x:c r="M199" s="30">
        <x:f t="shared" si="86"/>
        <x:v>2</x:v>
      </x:c>
      <x:c r="N199" s="30">
        <x:f t="shared" si="89"/>
        <x:v>19</x:v>
      </x:c>
      <x:c r="O199" s="30">
        <x:f t="shared" si="87"/>
        <x:v>14</x:v>
      </x:c>
      <x:c r="P199" s="30" t="str" cm="1">
        <x:f t="array" ref="P199">INDEX($C$12:$N$12,G199)</x:f>
        <x:v>1.5″</x:v>
      </x:c>
      <x:c r="Q199" s="30" t="str" cm="1">
        <x:f t="array" ref="Q199">INDEX($C$11:$N$11,G199)</x:f>
        <x:v>72°F</x:v>
      </x:c>
      <x:c r="R199" s="30" cm="1">
        <x:f t="array" ref="R199">INDEX($C$13:$N$13,G199)</x:f>
        <x:v>31</x:v>
      </x:c>
      <x:c r="S199" s="30">
        <x:f t="shared" si="90"/>
        <x:v>4.8387096774193547E-2</x:v>
      </x:c>
      <x:c r="T199" s="30">
        <x:f t="shared" si="91"/>
        <x:v>72</x:v>
      </x:c>
      <x:c r="U199" s="32">
        <x:f t="shared" si="80"/>
        <x:v>1</x:v>
      </x:c>
      <x:c r="V199" s="31">
        <x:f t="shared" si="71"/>
        <x:v>0.1</x:v>
      </x:c>
      <x:c r="W199" s="31">
        <x:f t="shared" si="72"/>
        <x:v>65</x:v>
      </x:c>
      <x:c r="X199" s="32">
        <x:f t="shared" si="73"/>
        <x:v>0.25</x:v>
      </x:c>
      <x:c r="Y199" s="30">
        <x:f t="shared" si="92"/>
        <x:v>1</x:v>
      </x:c>
      <x:c r="Z199" s="33">
        <x:f t="shared" si="75"/>
        <x:v>0.98040000000000005</x:v>
      </x:c>
      <x:c r="AA199" s="31">
        <x:f t="shared" si="93"/>
        <x:v>80.202190500000029</x:v>
      </x:c>
      <x:c r="AB199" s="32">
        <x:f t="shared" si="77"/>
        <x:v>3.3417579375000011</x:v>
      </x:c>
      <x:c r="AC199" s="31">
        <x:f t="shared" si="78"/>
        <x:v>0.25</x:v>
      </x:c>
      <x:c r="AD199" s="30">
        <x:f t="shared" si="94"/>
        <x:v>0.34314000000000006</x:v>
      </x:c>
      <x:c r="AE199" s="31">
        <x:f t="shared" si="88"/>
        <x:v>80.545330500000034</x:v>
      </x:c>
    </x:row>
    <x:row r="200" spans="2:32" x14ac:dyDescent="0.35">
      <x:c r="B200" s="27">
        <x:f t="shared" si="81"/>
        <x:v>44739</x:v>
      </x:c>
      <x:c r="C200" s="22" t="str">
        <x:f>IF($C$4="London",Assumptions!C209,Assumptions!E209)</x:f>
        <x:v>0345</x:v>
      </x:c>
      <x:c r="D200" s="22" t="str">
        <x:f>IF($C$4="London",Assumptions!D209,Assumptions!F209)</x:f>
        <x:v>2022</x:v>
      </x:c>
      <x:c r="F200" s="29">
        <x:v>44799</x:v>
      </x:c>
      <x:c r="G200" s="30">
        <x:f t="shared" si="82"/>
        <x:v>8</x:v>
      </x:c>
      <x:c r="H200" s="31" t="str">
        <x:v>0503</x:v>
      </x:c>
      <x:c r="I200" s="31" t="str">
        <x:v>1900</x:v>
      </x:c>
      <x:c r="J200" s="30">
        <x:f t="shared" si="83"/>
        <x:v>5</x:v>
      </x:c>
      <x:c r="K200" s="30">
        <x:f t="shared" si="84"/>
        <x:v>3</x:v>
      </x:c>
      <x:c r="L200" s="30">
        <x:f t="shared" si="85"/>
        <x:v>19</x:v>
      </x:c>
      <x:c r="M200" s="30">
        <x:f t="shared" si="86"/>
        <x:v>0</x:v>
      </x:c>
      <x:c r="N200" s="30">
        <x:f t="shared" si="89"/>
        <x:v>19</x:v>
      </x:c>
      <x:c r="O200" s="30">
        <x:f t="shared" si="87"/>
        <x:v>13.95</x:v>
      </x:c>
      <x:c r="P200" s="30" t="str" cm="1">
        <x:f t="array" ref="P200">INDEX($C$12:$N$12,G200)</x:f>
        <x:v>1.5″</x:v>
      </x:c>
      <x:c r="Q200" s="30" t="str" cm="1">
        <x:f t="array" ref="Q200">INDEX($C$11:$N$11,G200)</x:f>
        <x:v>72°F</x:v>
      </x:c>
      <x:c r="R200" s="30" cm="1">
        <x:f t="array" ref="R200">INDEX($C$13:$N$13,G200)</x:f>
        <x:v>31</x:v>
      </x:c>
      <x:c r="S200" s="30">
        <x:f t="shared" si="90"/>
        <x:v>4.8387096774193547E-2</x:v>
      </x:c>
      <x:c r="T200" s="30">
        <x:f t="shared" si="91"/>
        <x:v>72</x:v>
      </x:c>
      <x:c r="U200" s="32">
        <x:f t="shared" si="80"/>
        <x:v>1</x:v>
      </x:c>
      <x:c r="V200" s="31">
        <x:f t="shared" si="71"/>
        <x:v>0.1</x:v>
      </x:c>
      <x:c r="W200" s="31">
        <x:f t="shared" si="72"/>
        <x:v>65</x:v>
      </x:c>
      <x:c r="X200" s="32">
        <x:f t="shared" si="73"/>
        <x:v>0.25</x:v>
      </x:c>
      <x:c r="Y200" s="30">
        <x:f t="shared" si="92"/>
        <x:v>1</x:v>
      </x:c>
      <x:c r="Z200" s="33">
        <x:f t="shared" si="75"/>
        <x:v>0.98040000000000005</x:v>
      </x:c>
      <x:c r="AA200" s="31">
        <x:f t="shared" si="93"/>
        <x:v>80.545330500000034</x:v>
      </x:c>
      <x:c r="AB200" s="32">
        <x:f t="shared" si="77"/>
        <x:v>3.3560554375000016</x:v>
      </x:c>
      <x:c r="AC200" s="31">
        <x:f t="shared" si="78"/>
        <x:v>0.25</x:v>
      </x:c>
      <x:c r="AD200" s="30">
        <x:f t="shared" si="94"/>
        <x:v>0.34191450000000001</x:v>
      </x:c>
      <x:c r="AE200" s="31">
        <x:f t="shared" si="88"/>
        <x:v>80.887245000000036</x:v>
      </x:c>
    </x:row>
    <x:row r="201" spans="2:32" x14ac:dyDescent="0.35">
      <x:c r="B201" s="27">
        <x:f t="shared" si="81"/>
        <x:v>44740</x:v>
      </x:c>
      <x:c r="C201" s="22" t="str">
        <x:f>IF($C$4="London",Assumptions!C210,Assumptions!E210)</x:f>
        <x:v>0346</x:v>
      </x:c>
      <x:c r="D201" s="22" t="str">
        <x:f>IF($C$4="London",Assumptions!D210,Assumptions!F210)</x:f>
        <x:v>2022</x:v>
      </x:c>
      <x:c r="F201" s="29">
        <x:v>44800</x:v>
      </x:c>
      <x:c r="G201" s="30">
        <x:f t="shared" si="82"/>
        <x:v>8</x:v>
      </x:c>
      <x:c r="H201" s="31" t="str">
        <x:v>0505</x:v>
      </x:c>
      <x:c r="I201" s="31" t="str">
        <x:v>1858</x:v>
      </x:c>
      <x:c r="J201" s="30">
        <x:f t="shared" si="83"/>
        <x:v>5</x:v>
      </x:c>
      <x:c r="K201" s="30">
        <x:f t="shared" si="84"/>
        <x:v>5</x:v>
      </x:c>
      <x:c r="L201" s="30">
        <x:f t="shared" si="85"/>
        <x:v>18</x:v>
      </x:c>
      <x:c r="M201" s="30">
        <x:f t="shared" si="86"/>
        <x:v>58</x:v>
      </x:c>
      <x:c r="N201" s="30">
        <x:f t="shared" si="89"/>
        <x:v>18</x:v>
      </x:c>
      <x:c r="O201" s="30">
        <x:f t="shared" si="87"/>
        <x:v>13.883333333333333</x:v>
      </x:c>
      <x:c r="P201" s="30" t="str" cm="1">
        <x:f t="array" ref="P201">INDEX($C$12:$N$12,G201)</x:f>
        <x:v>1.5″</x:v>
      </x:c>
      <x:c r="Q201" s="30" t="str" cm="1">
        <x:f t="array" ref="Q201">INDEX($C$11:$N$11,G201)</x:f>
        <x:v>72°F</x:v>
      </x:c>
      <x:c r="R201" s="30" cm="1">
        <x:f t="array" ref="R201">INDEX($C$13:$N$13,G201)</x:f>
        <x:v>31</x:v>
      </x:c>
      <x:c r="S201" s="30">
        <x:f t="shared" si="90"/>
        <x:v>4.8387096774193547E-2</x:v>
      </x:c>
      <x:c r="T201" s="30">
        <x:f t="shared" si="91"/>
        <x:v>72</x:v>
      </x:c>
      <x:c r="U201" s="32">
        <x:f t="shared" si="80"/>
        <x:v>1</x:v>
      </x:c>
      <x:c r="V201" s="31">
        <x:f t="shared" si="71"/>
        <x:v>0.1</x:v>
      </x:c>
      <x:c r="W201" s="31">
        <x:f t="shared" si="72"/>
        <x:v>65</x:v>
      </x:c>
      <x:c r="X201" s="32">
        <x:f t="shared" si="73"/>
        <x:v>0.25</x:v>
      </x:c>
      <x:c r="Y201" s="30">
        <x:f t="shared" si="92"/>
        <x:v>1</x:v>
      </x:c>
      <x:c r="Z201" s="33">
        <x:f t="shared" si="75"/>
        <x:v>0.98040000000000005</x:v>
      </x:c>
      <x:c r="AA201" s="31">
        <x:f t="shared" si="93"/>
        <x:v>80.887245000000036</x:v>
      </x:c>
      <x:c r="AB201" s="32">
        <x:f t="shared" si="77"/>
        <x:v>3.3703018750000013</x:v>
      </x:c>
      <x:c r="AC201" s="31">
        <x:f t="shared" si="78"/>
        <x:v>0.25</x:v>
      </x:c>
      <x:c r="AD201" s="30">
        <x:f t="shared" si="94"/>
        <x:v>0.34028050000000004</x:v>
      </x:c>
      <x:c r="AE201" s="31">
        <x:f t="shared" si="88"/>
        <x:v>81.227525500000041</x:v>
      </x:c>
    </x:row>
    <x:row r="202" spans="2:32" x14ac:dyDescent="0.35">
      <x:c r="B202" s="27">
        <x:f t="shared" si="81"/>
        <x:v>44741</x:v>
      </x:c>
      <x:c r="C202" s="22" t="str">
        <x:f>IF($C$4="London",Assumptions!C211,Assumptions!E211)</x:f>
        <x:v>0346</x:v>
      </x:c>
      <x:c r="D202" s="22" t="str">
        <x:f>IF($C$4="London",Assumptions!D211,Assumptions!F211)</x:f>
        <x:v>2021</x:v>
      </x:c>
    </x:row>
    <x:row r="203" spans="2:32" x14ac:dyDescent="0.35">
      <x:c r="B203" s="27">
        <x:f t="shared" si="81"/>
        <x:v>44742</x:v>
      </x:c>
      <x:c r="C203" s="22" t="str">
        <x:f>IF($C$4="London",Assumptions!C212,Assumptions!E212)</x:f>
        <x:v>0347</x:v>
      </x:c>
      <x:c r="D203" s="22" t="str">
        <x:f>IF($C$4="London",Assumptions!D212,Assumptions!F212)</x:f>
        <x:v>2021</x:v>
      </x:c>
    </x:row>
    <x:row r="204" spans="2:32" x14ac:dyDescent="0.35">
      <x:c r="B204" s="27">
        <x:f t="shared" si="81"/>
        <x:v>44743</x:v>
      </x:c>
      <x:c r="C204" s="22" t="str">
        <x:f>IF($C$4="London",Assumptions!C213,Assumptions!E213)</x:f>
        <x:v>0348</x:v>
      </x:c>
      <x:c r="D204" s="22" t="str">
        <x:f>IF($C$4="London",Assumptions!D213,Assumptions!F213)</x:f>
        <x:v>2021</x:v>
      </x:c>
    </x:row>
    <x:row r="205" spans="2:32" x14ac:dyDescent="0.35">
      <x:c r="B205" s="27">
        <x:f t="shared" si="81"/>
        <x:v>44744</x:v>
      </x:c>
      <x:c r="C205" s="22" t="str">
        <x:f>IF($C$4="London",Assumptions!C214,Assumptions!E214)</x:f>
        <x:v>0348</x:v>
      </x:c>
      <x:c r="D205" s="22" t="str">
        <x:f>IF($C$4="London",Assumptions!D214,Assumptions!F214)</x:f>
        <x:v>2020</x:v>
      </x:c>
    </x:row>
    <x:row r="206" spans="2:32" x14ac:dyDescent="0.35">
      <x:c r="B206" s="27">
        <x:f t="shared" si="81"/>
        <x:v>44745</x:v>
      </x:c>
      <x:c r="C206" s="22" t="str">
        <x:f>IF($C$4="London",Assumptions!C215,Assumptions!E215)</x:f>
        <x:v>0349</x:v>
      </x:c>
      <x:c r="D206" s="22" t="str">
        <x:f>IF($C$4="London",Assumptions!D215,Assumptions!F215)</x:f>
        <x:v>2020</x:v>
      </x:c>
    </x:row>
    <x:row r="207" spans="2:32" x14ac:dyDescent="0.35">
      <x:c r="B207" s="27">
        <x:f t="shared" si="81"/>
        <x:v>44746</x:v>
      </x:c>
      <x:c r="C207" s="22" t="str">
        <x:f>IF($C$4="London",Assumptions!C216,Assumptions!E216)</x:f>
        <x:v>0350</x:v>
      </x:c>
      <x:c r="D207" s="22" t="str">
        <x:f>IF($C$4="London",Assumptions!D216,Assumptions!F216)</x:f>
        <x:v>2020</x:v>
      </x:c>
    </x:row>
    <x:row r="208" spans="2:32" x14ac:dyDescent="0.35">
      <x:c r="B208" s="27">
        <x:f t="shared" si="81"/>
        <x:v>44747</x:v>
      </x:c>
      <x:c r="C208" s="22" t="str">
        <x:f>IF($C$4="London",Assumptions!C217,Assumptions!E217)</x:f>
        <x:v>0351</x:v>
      </x:c>
      <x:c r="D208" s="22" t="str">
        <x:f>IF($C$4="London",Assumptions!D217,Assumptions!F217)</x:f>
        <x:v>2019</x:v>
      </x:c>
      <x:c r="G208" s="23"/>
      <x:c r="H208" s="24"/>
      <x:c r="I208" s="24"/>
      <x:c r="J208" s="24"/>
      <x:c r="V208" s="24"/>
      <x:c r="W208" s="24"/>
      <x:c r="X208" s="24"/>
      <x:c r="Y208" s="25"/>
      <x:c r="AA208" s="26"/>
      <x:c r="AB208" s="24"/>
      <x:c r="AC208" s="24"/>
      <x:c r="AD208" s="24"/>
      <x:c r="AF208" s="24"/>
    </x:row>
    <x:row r="209" spans="2:32" x14ac:dyDescent="0.35">
      <x:c r="B209" s="27">
        <x:f t="shared" si="81"/>
        <x:v>44748</x:v>
      </x:c>
      <x:c r="C209" s="22" t="str">
        <x:f>IF($C$4="London",Assumptions!C218,Assumptions!E218)</x:f>
        <x:v>0352</x:v>
      </x:c>
      <x:c r="D209" s="22" t="str">
        <x:f>IF($C$4="London",Assumptions!D218,Assumptions!F218)</x:f>
        <x:v>2019</x:v>
      </x:c>
      <x:c r="G209" s="23"/>
      <x:c r="H209" s="24"/>
      <x:c r="I209" s="24"/>
      <x:c r="J209" s="24"/>
      <x:c r="V209" s="24"/>
      <x:c r="W209" s="24"/>
      <x:c r="X209" s="24"/>
      <x:c r="Y209" s="25"/>
      <x:c r="AA209" s="26"/>
      <x:c r="AB209" s="24"/>
      <x:c r="AC209" s="24"/>
      <x:c r="AD209" s="24"/>
      <x:c r="AF209" s="24"/>
    </x:row>
    <x:row r="210" spans="2:32" x14ac:dyDescent="0.35">
      <x:c r="B210" s="27">
        <x:f t="shared" si="81"/>
        <x:v>44749</x:v>
      </x:c>
      <x:c r="C210" s="22" t="str">
        <x:f>IF($C$4="London",Assumptions!C219,Assumptions!E219)</x:f>
        <x:v>0353</x:v>
      </x:c>
      <x:c r="D210" s="22" t="str">
        <x:f>IF($C$4="London",Assumptions!D219,Assumptions!F219)</x:f>
        <x:v>2018</x:v>
      </x:c>
      <x:c r="G210" s="23"/>
      <x:c r="H210" s="24"/>
      <x:c r="I210" s="24"/>
      <x:c r="J210" s="24"/>
      <x:c r="V210" s="24"/>
      <x:c r="W210" s="24"/>
      <x:c r="X210" s="24"/>
      <x:c r="Y210" s="25"/>
      <x:c r="AA210" s="26"/>
      <x:c r="AB210" s="24"/>
      <x:c r="AC210" s="24"/>
      <x:c r="AD210" s="24"/>
      <x:c r="AF210" s="24"/>
    </x:row>
    <x:row r="211" spans="2:32" x14ac:dyDescent="0.35">
      <x:c r="B211" s="27">
        <x:f t="shared" si="81"/>
        <x:v>44750</x:v>
      </x:c>
      <x:c r="C211" s="22" t="str">
        <x:f>IF($C$4="London",Assumptions!C220,Assumptions!E220)</x:f>
        <x:v>0353</x:v>
      </x:c>
      <x:c r="D211" s="22" t="str">
        <x:f>IF($C$4="London",Assumptions!D220,Assumptions!F220)</x:f>
        <x:v>2017</x:v>
      </x:c>
      <x:c r="G211" s="23"/>
      <x:c r="H211" s="24"/>
      <x:c r="I211" s="24"/>
      <x:c r="J211" s="24"/>
      <x:c r="V211" s="24"/>
      <x:c r="W211" s="24"/>
      <x:c r="X211" s="24"/>
      <x:c r="Y211" s="25"/>
      <x:c r="AA211" s="26"/>
      <x:c r="AB211" s="24"/>
      <x:c r="AC211" s="24"/>
      <x:c r="AD211" s="24"/>
      <x:c r="AF211" s="24"/>
    </x:row>
    <x:row r="212" spans="2:32" x14ac:dyDescent="0.35">
      <x:c r="B212" s="27">
        <x:f t="shared" si="81"/>
        <x:v>44751</x:v>
      </x:c>
      <x:c r="C212" s="22" t="str">
        <x:f>IF($C$4="London",Assumptions!C221,Assumptions!E221)</x:f>
        <x:v>0354</x:v>
      </x:c>
      <x:c r="D212" s="22" t="str">
        <x:f>IF($C$4="London",Assumptions!D221,Assumptions!F221)</x:f>
        <x:v>2017</x:v>
      </x:c>
      <x:c r="G212" s="23"/>
      <x:c r="H212" s="24"/>
      <x:c r="I212" s="24"/>
      <x:c r="J212" s="24"/>
      <x:c r="V212" s="24"/>
      <x:c r="W212" s="24"/>
      <x:c r="X212" s="24"/>
      <x:c r="Y212" s="25"/>
      <x:c r="AA212" s="26"/>
      <x:c r="AB212" s="24"/>
      <x:c r="AC212" s="24"/>
      <x:c r="AD212" s="24"/>
      <x:c r="AF212" s="24"/>
    </x:row>
    <x:row r="213" spans="2:32" x14ac:dyDescent="0.35">
      <x:c r="B213" s="27">
        <x:f t="shared" si="81"/>
        <x:v>44752</x:v>
      </x:c>
      <x:c r="C213" s="22" t="str">
        <x:f>IF($C$4="London",Assumptions!C222,Assumptions!E222)</x:f>
        <x:v>0355</x:v>
      </x:c>
      <x:c r="D213" s="22" t="str">
        <x:f>IF($C$4="London",Assumptions!D222,Assumptions!F222)</x:f>
        <x:v>2016</x:v>
      </x:c>
      <x:c r="G213" s="23"/>
      <x:c r="H213" s="24"/>
      <x:c r="I213" s="24"/>
      <x:c r="J213" s="24"/>
      <x:c r="V213" s="24"/>
      <x:c r="W213" s="24"/>
      <x:c r="X213" s="24"/>
      <x:c r="Y213" s="25"/>
      <x:c r="AA213" s="26"/>
      <x:c r="AB213" s="24"/>
      <x:c r="AC213" s="24"/>
      <x:c r="AD213" s="24"/>
      <x:c r="AF213" s="24"/>
    </x:row>
    <x:row r="214" spans="2:32" x14ac:dyDescent="0.35">
      <x:c r="B214" s="27">
        <x:f t="shared" si="81"/>
        <x:v>44753</x:v>
      </x:c>
      <x:c r="C214" s="22" t="str">
        <x:f>IF($C$4="London",Assumptions!C223,Assumptions!E223)</x:f>
        <x:v>0356</x:v>
      </x:c>
      <x:c r="D214" s="22" t="str">
        <x:f>IF($C$4="London",Assumptions!D223,Assumptions!F223)</x:f>
        <x:v>2015</x:v>
      </x:c>
      <x:c r="G214" s="23"/>
      <x:c r="H214" s="24"/>
      <x:c r="I214" s="24"/>
      <x:c r="J214" s="24"/>
      <x:c r="V214" s="24"/>
      <x:c r="W214" s="24"/>
      <x:c r="X214" s="24"/>
      <x:c r="Y214" s="25"/>
      <x:c r="AA214" s="26"/>
      <x:c r="AB214" s="24"/>
      <x:c r="AC214" s="24"/>
      <x:c r="AD214" s="24"/>
      <x:c r="AF214" s="24"/>
    </x:row>
    <x:row r="215" spans="2:32" x14ac:dyDescent="0.35">
      <x:c r="B215" s="27">
        <x:f t="shared" si="81"/>
        <x:v>44754</x:v>
      </x:c>
      <x:c r="C215" s="22" t="str">
        <x:f>IF($C$4="London",Assumptions!C224,Assumptions!E224)</x:f>
        <x:v>0358</x:v>
      </x:c>
      <x:c r="D215" s="22" t="str">
        <x:f>IF($C$4="London",Assumptions!D224,Assumptions!F224)</x:f>
        <x:v>2014</x:v>
      </x:c>
      <x:c r="G215" s="23"/>
      <x:c r="H215" s="24"/>
      <x:c r="I215" s="24"/>
      <x:c r="J215" s="24"/>
      <x:c r="V215" s="24"/>
      <x:c r="W215" s="24"/>
      <x:c r="X215" s="24"/>
      <x:c r="Y215" s="25"/>
      <x:c r="AA215" s="26"/>
      <x:c r="AB215" s="24"/>
      <x:c r="AC215" s="24"/>
      <x:c r="AD215" s="24"/>
      <x:c r="AF215" s="24"/>
    </x:row>
    <x:row r="216" spans="2:32" x14ac:dyDescent="0.35">
      <x:c r="B216" s="27">
        <x:f t="shared" si="81"/>
        <x:v>44755</x:v>
      </x:c>
      <x:c r="C216" s="22" t="str">
        <x:f>IF($C$4="London",Assumptions!C225,Assumptions!E225)</x:f>
        <x:v>0359</x:v>
      </x:c>
      <x:c r="D216" s="22" t="str">
        <x:f>IF($C$4="London",Assumptions!D225,Assumptions!F225)</x:f>
        <x:v>2013</x:v>
      </x:c>
      <x:c r="G216" s="23"/>
      <x:c r="H216" s="24"/>
      <x:c r="I216" s="24"/>
      <x:c r="J216" s="24"/>
      <x:c r="V216" s="24"/>
      <x:c r="W216" s="24"/>
      <x:c r="X216" s="24"/>
      <x:c r="Y216" s="25"/>
      <x:c r="AA216" s="26"/>
      <x:c r="AB216" s="24"/>
      <x:c r="AC216" s="24"/>
      <x:c r="AD216" s="24"/>
      <x:c r="AF216" s="24"/>
    </x:row>
    <x:row r="217" spans="2:32" x14ac:dyDescent="0.35">
      <x:c r="B217" s="27">
        <x:f t="shared" ref="B217:B280" si="95">B216+1</x:f>
        <x:v>44756</x:v>
      </x:c>
      <x:c r="C217" s="22" t="str">
        <x:f>IF($C$4="London",Assumptions!C226,Assumptions!E226)</x:f>
        <x:v>0400</x:v>
      </x:c>
      <x:c r="D217" s="22" t="str">
        <x:f>IF($C$4="London",Assumptions!D226,Assumptions!F226)</x:f>
        <x:v>2012</x:v>
      </x:c>
      <x:c r="G217" s="23"/>
      <x:c r="H217" s="24"/>
      <x:c r="I217" s="24"/>
      <x:c r="J217" s="24"/>
      <x:c r="V217" s="24"/>
      <x:c r="W217" s="24"/>
      <x:c r="X217" s="24"/>
      <x:c r="Y217" s="25"/>
      <x:c r="AA217" s="26"/>
      <x:c r="AB217" s="24"/>
      <x:c r="AC217" s="24"/>
      <x:c r="AD217" s="24"/>
      <x:c r="AF217" s="24"/>
    </x:row>
    <x:row r="218" spans="2:32" x14ac:dyDescent="0.35">
      <x:c r="B218" s="27">
        <x:f t="shared" si="95"/>
        <x:v>44757</x:v>
      </x:c>
      <x:c r="C218" s="22" t="str">
        <x:f>IF($C$4="London",Assumptions!C227,Assumptions!E227)</x:f>
        <x:v>0401</x:v>
      </x:c>
      <x:c r="D218" s="22" t="str">
        <x:f>IF($C$4="London",Assumptions!D227,Assumptions!F227)</x:f>
        <x:v>2011</x:v>
      </x:c>
    </x:row>
    <x:row r="219" spans="2:32" x14ac:dyDescent="0.35">
      <x:c r="B219" s="27">
        <x:f t="shared" si="95"/>
        <x:v>44758</x:v>
      </x:c>
      <x:c r="C219" s="22" t="str">
        <x:f>IF($C$4="London",Assumptions!C228,Assumptions!E228)</x:f>
        <x:v>0402</x:v>
      </x:c>
      <x:c r="D219" s="22" t="str">
        <x:f>IF($C$4="London",Assumptions!D228,Assumptions!F228)</x:f>
        <x:v>2010</x:v>
      </x:c>
    </x:row>
    <x:row r="220" spans="2:32" x14ac:dyDescent="0.35">
      <x:c r="B220" s="27">
        <x:f t="shared" si="95"/>
        <x:v>44759</x:v>
      </x:c>
      <x:c r="C220" s="22" t="str">
        <x:f>IF($C$4="London",Assumptions!C229,Assumptions!E229)</x:f>
        <x:v>0403</x:v>
      </x:c>
      <x:c r="D220" s="22" t="str">
        <x:f>IF($C$4="London",Assumptions!D229,Assumptions!F229)</x:f>
        <x:v>2009</x:v>
      </x:c>
    </x:row>
    <x:row r="221" spans="2:32" x14ac:dyDescent="0.35">
      <x:c r="B221" s="27">
        <x:f t="shared" si="95"/>
        <x:v>44760</x:v>
      </x:c>
      <x:c r="C221" s="22" t="str">
        <x:f>IF($C$4="London",Assumptions!C230,Assumptions!E230)</x:f>
        <x:v>0405</x:v>
      </x:c>
      <x:c r="D221" s="22" t="str">
        <x:f>IF($C$4="London",Assumptions!D230,Assumptions!F230)</x:f>
        <x:v>2008</x:v>
      </x:c>
    </x:row>
    <x:row r="222" spans="2:32" x14ac:dyDescent="0.35">
      <x:c r="B222" s="27">
        <x:f t="shared" si="95"/>
        <x:v>44761</x:v>
      </x:c>
      <x:c r="C222" s="22" t="str">
        <x:f>IF($C$4="London",Assumptions!C231,Assumptions!E231)</x:f>
        <x:v>0406</x:v>
      </x:c>
      <x:c r="D222" s="22" t="str">
        <x:f>IF($C$4="London",Assumptions!D231,Assumptions!F231)</x:f>
        <x:v>2007</x:v>
      </x:c>
    </x:row>
    <x:row r="223" spans="2:32" x14ac:dyDescent="0.35">
      <x:c r="B223" s="27">
        <x:f t="shared" si="95"/>
        <x:v>44762</x:v>
      </x:c>
      <x:c r="C223" s="22" t="str">
        <x:f>IF($C$4="London",Assumptions!C232,Assumptions!E232)</x:f>
        <x:v>0407</x:v>
      </x:c>
      <x:c r="D223" s="22" t="str">
        <x:f>IF($C$4="London",Assumptions!D232,Assumptions!F232)</x:f>
        <x:v>2006</x:v>
      </x:c>
    </x:row>
    <x:row r="224" spans="2:32" x14ac:dyDescent="0.35">
      <x:c r="B224" s="27">
        <x:f t="shared" si="95"/>
        <x:v>44763</x:v>
      </x:c>
      <x:c r="C224" s="22" t="str">
        <x:f>IF($C$4="London",Assumptions!C233,Assumptions!E233)</x:f>
        <x:v>0408</x:v>
      </x:c>
      <x:c r="D224" s="22" t="str">
        <x:f>IF($C$4="London",Assumptions!D233,Assumptions!F233)</x:f>
        <x:v>2005</x:v>
      </x:c>
    </x:row>
    <x:row r="225" spans="2:38" x14ac:dyDescent="0.35">
      <x:c r="B225" s="27">
        <x:f t="shared" si="95"/>
        <x:v>44764</x:v>
      </x:c>
      <x:c r="C225" s="22" t="str">
        <x:f>IF($C$4="London",Assumptions!C234,Assumptions!E234)</x:f>
        <x:v>0410</x:v>
      </x:c>
      <x:c r="D225" s="22" t="str">
        <x:f>IF($C$4="London",Assumptions!D234,Assumptions!F234)</x:f>
        <x:v>2003</x:v>
      </x:c>
    </x:row>
    <x:row r="226" spans="2:38" x14ac:dyDescent="0.35">
      <x:c r="B226" s="27">
        <x:f t="shared" si="95"/>
        <x:v>44765</x:v>
      </x:c>
      <x:c r="C226" s="22" t="str">
        <x:f>IF($C$4="London",Assumptions!C235,Assumptions!E235)</x:f>
        <x:v>0411</x:v>
      </x:c>
      <x:c r="D226" s="22" t="str">
        <x:f>IF($C$4="London",Assumptions!D235,Assumptions!F235)</x:f>
        <x:v>2002</x:v>
      </x:c>
    </x:row>
    <x:row r="227" spans="2:38" x14ac:dyDescent="0.35">
      <x:c r="B227" s="27">
        <x:f t="shared" si="95"/>
        <x:v>44766</x:v>
      </x:c>
      <x:c r="C227" s="22" t="str">
        <x:f>IF($C$4="London",Assumptions!C236,Assumptions!E236)</x:f>
        <x:v>0413</x:v>
      </x:c>
      <x:c r="D227" s="22" t="str">
        <x:f>IF($C$4="London",Assumptions!D236,Assumptions!F236)</x:f>
        <x:v>2001</x:v>
      </x:c>
    </x:row>
    <x:row r="228" spans="2:38" x14ac:dyDescent="0.35">
      <x:c r="B228" s="27">
        <x:f t="shared" si="95"/>
        <x:v>44767</x:v>
      </x:c>
      <x:c r="C228" s="22" t="str">
        <x:f>IF($C$4="London",Assumptions!C237,Assumptions!E237)</x:f>
        <x:v>0414</x:v>
      </x:c>
      <x:c r="D228" s="22" t="str">
        <x:f>IF($C$4="London",Assumptions!D237,Assumptions!F237)</x:f>
        <x:v>1959</x:v>
      </x:c>
    </x:row>
    <x:row r="229" spans="2:38" x14ac:dyDescent="0.35">
      <x:c r="B229" s="27">
        <x:f t="shared" si="95"/>
        <x:v>44768</x:v>
      </x:c>
      <x:c r="C229" s="22" t="str">
        <x:f>IF($C$4="London",Assumptions!C238,Assumptions!E238)</x:f>
        <x:v>0415</x:v>
      </x:c>
      <x:c r="D229" s="22" t="str">
        <x:f>IF($C$4="London",Assumptions!D238,Assumptions!F238)</x:f>
        <x:v>1958</x:v>
      </x:c>
    </x:row>
    <x:row r="230" spans="2:38" x14ac:dyDescent="0.35">
      <x:c r="B230" s="27">
        <x:f t="shared" si="95"/>
        <x:v>44769</x:v>
      </x:c>
      <x:c r="C230" s="22" t="str">
        <x:f>IF($C$4="London",Assumptions!C239,Assumptions!E239)</x:f>
        <x:v>0417</x:v>
      </x:c>
      <x:c r="D230" s="22" t="str">
        <x:f>IF($C$4="London",Assumptions!D239,Assumptions!F239)</x:f>
        <x:v>1956</x:v>
      </x:c>
    </x:row>
    <x:row r="231" spans="2:38" x14ac:dyDescent="0.35">
      <x:c r="B231" s="27">
        <x:f t="shared" si="95"/>
        <x:v>44770</x:v>
      </x:c>
      <x:c r="C231" s="22" t="str">
        <x:f>IF($C$4="London",Assumptions!C240,Assumptions!E240)</x:f>
        <x:v>0418</x:v>
      </x:c>
      <x:c r="D231" s="22" t="str">
        <x:f>IF($C$4="London",Assumptions!D240,Assumptions!F240)</x:f>
        <x:v>1955</x:v>
      </x:c>
    </x:row>
    <x:row r="232" spans="2:38" x14ac:dyDescent="0.35">
      <x:c r="B232" s="27">
        <x:f t="shared" si="95"/>
        <x:v>44771</x:v>
      </x:c>
      <x:c r="C232" s="22" t="str">
        <x:f>IF($C$4="London",Assumptions!C241,Assumptions!E241)</x:f>
        <x:v>0420</x:v>
      </x:c>
      <x:c r="D232" s="22" t="str">
        <x:f>IF($C$4="London",Assumptions!D241,Assumptions!F241)</x:f>
        <x:v>1953</x:v>
      </x:c>
    </x:row>
    <x:row r="233" spans="2:38" x14ac:dyDescent="0.35">
      <x:c r="B233" s="27">
        <x:f t="shared" si="95"/>
        <x:v>44772</x:v>
      </x:c>
      <x:c r="C233" s="22" t="str">
        <x:f>IF($C$4="London",Assumptions!C242,Assumptions!E242)</x:f>
        <x:v>0421</x:v>
      </x:c>
      <x:c r="D233" s="22" t="str">
        <x:f>IF($C$4="London",Assumptions!D242,Assumptions!F242)</x:f>
        <x:v>1952</x:v>
      </x:c>
    </x:row>
    <x:row r="234" spans="2:38" x14ac:dyDescent="0.35">
      <x:c r="B234" s="27">
        <x:f t="shared" si="95"/>
        <x:v>44773</x:v>
      </x:c>
      <x:c r="C234" s="22" t="str">
        <x:f>IF($C$4="London",Assumptions!C243,Assumptions!E243)</x:f>
        <x:v>0423</x:v>
      </x:c>
      <x:c r="D234" s="22" t="str">
        <x:f>IF($C$4="London",Assumptions!D243,Assumptions!F243)</x:f>
        <x:v>1950</x:v>
      </x:c>
    </x:row>
    <x:row r="235" spans="2:38" x14ac:dyDescent="0.35">
      <x:c r="B235" s="27">
        <x:f t="shared" si="95"/>
        <x:v>44774</x:v>
      </x:c>
      <x:c r="C235" s="22" t="str">
        <x:f>IF($C$4="London",Assumptions!C244,Assumptions!E244)</x:f>
        <x:v>0424</x:v>
      </x:c>
      <x:c r="D235" s="22" t="str">
        <x:f>IF($C$4="London",Assumptions!D244,Assumptions!F244)</x:f>
        <x:v>1949</x:v>
      </x:c>
    </x:row>
    <x:row r="236" spans="2:38" x14ac:dyDescent="0.35">
      <x:c r="B236" s="27">
        <x:f t="shared" si="95"/>
        <x:v>44775</x:v>
      </x:c>
      <x:c r="C236" s="22" t="str">
        <x:f>IF($C$4="London",Assumptions!C245,Assumptions!E245)</x:f>
        <x:v>0426</x:v>
      </x:c>
      <x:c r="D236" s="22" t="str">
        <x:f>IF($C$4="London",Assumptions!D245,Assumptions!F245)</x:f>
        <x:v>1947</x:v>
      </x:c>
    </x:row>
    <x:row r="237" spans="2:38" x14ac:dyDescent="0.35">
      <x:c r="B237" s="27">
        <x:f t="shared" si="95"/>
        <x:v>44776</x:v>
      </x:c>
      <x:c r="C237" s="22" t="str">
        <x:f>IF($C$4="London",Assumptions!C246,Assumptions!E246)</x:f>
        <x:v>0427</x:v>
      </x:c>
      <x:c r="D237" s="22" t="str">
        <x:f>IF($C$4="London",Assumptions!D246,Assumptions!F246)</x:f>
        <x:v>1945</x:v>
      </x:c>
    </x:row>
    <x:row r="238" spans="2:38" x14ac:dyDescent="0.35">
      <x:c r="B238" s="27">
        <x:f t="shared" si="95"/>
        <x:v>44777</x:v>
      </x:c>
      <x:c r="C238" s="22" t="str">
        <x:f>IF($C$4="London",Assumptions!C247,Assumptions!E247)</x:f>
        <x:v>0429</x:v>
      </x:c>
      <x:c r="D238" s="22" t="str">
        <x:f>IF($C$4="London",Assumptions!D247,Assumptions!F247)</x:f>
        <x:v>1944</x:v>
      </x:c>
      <x:c r="M238" s="23"/>
      <x:c r="N238" s="24"/>
      <x:c r="O238" s="24"/>
      <x:c r="AB238" s="24"/>
      <x:c r="AC238" s="24"/>
      <x:c r="AD238" s="24"/>
      <x:c r="AE238" s="25"/>
      <x:c r="AG238" s="26"/>
      <x:c r="AH238" s="24"/>
      <x:c r="AI238" s="24"/>
      <x:c r="AJ238" s="24"/>
      <x:c r="AL238" s="24"/>
    </x:row>
    <x:row r="239" spans="2:38" x14ac:dyDescent="0.35">
      <x:c r="B239" s="27">
        <x:f t="shared" si="95"/>
        <x:v>44778</x:v>
      </x:c>
      <x:c r="C239" s="22" t="str">
        <x:f>IF($C$4="London",Assumptions!C248,Assumptions!E248)</x:f>
        <x:v>0430</x:v>
      </x:c>
      <x:c r="D239" s="22" t="str">
        <x:f>IF($C$4="London",Assumptions!D248,Assumptions!F248)</x:f>
        <x:v>1942</x:v>
      </x:c>
      <x:c r="M239" s="23"/>
      <x:c r="N239" s="24"/>
      <x:c r="O239" s="24"/>
      <x:c r="AB239" s="24"/>
      <x:c r="AC239" s="24"/>
      <x:c r="AD239" s="24"/>
      <x:c r="AE239" s="25"/>
      <x:c r="AG239" s="26"/>
      <x:c r="AH239" s="24"/>
      <x:c r="AI239" s="24"/>
      <x:c r="AJ239" s="24"/>
      <x:c r="AL239" s="24"/>
    </x:row>
    <x:row r="240" spans="2:38" x14ac:dyDescent="0.35">
      <x:c r="B240" s="27">
        <x:f t="shared" si="95"/>
        <x:v>44779</x:v>
      </x:c>
      <x:c r="C240" s="22" t="str">
        <x:f>IF($C$4="London",Assumptions!C249,Assumptions!E249)</x:f>
        <x:v>0432</x:v>
      </x:c>
      <x:c r="D240" s="22" t="str">
        <x:f>IF($C$4="London",Assumptions!D249,Assumptions!F249)</x:f>
        <x:v>1940</x:v>
      </x:c>
      <x:c r="M240" s="23"/>
      <x:c r="N240" s="24"/>
      <x:c r="O240" s="24"/>
      <x:c r="AB240" s="24"/>
      <x:c r="AC240" s="24"/>
      <x:c r="AD240" s="24"/>
      <x:c r="AE240" s="25"/>
      <x:c r="AG240" s="26"/>
      <x:c r="AH240" s="24"/>
      <x:c r="AI240" s="24"/>
      <x:c r="AJ240" s="24"/>
      <x:c r="AL240" s="24"/>
    </x:row>
    <x:row r="241" spans="2:38" x14ac:dyDescent="0.35">
      <x:c r="B241" s="27">
        <x:f t="shared" si="95"/>
        <x:v>44780</x:v>
      </x:c>
      <x:c r="C241" s="22" t="str">
        <x:f>IF($C$4="London",Assumptions!C250,Assumptions!E250)</x:f>
        <x:v>0433</x:v>
      </x:c>
      <x:c r="D241" s="22" t="str">
        <x:f>IF($C$4="London",Assumptions!D250,Assumptions!F250)</x:f>
        <x:v>1938</x:v>
      </x:c>
      <x:c r="M241" s="23"/>
      <x:c r="N241" s="24"/>
      <x:c r="O241" s="24"/>
      <x:c r="AB241" s="24"/>
      <x:c r="AC241" s="24"/>
      <x:c r="AD241" s="24"/>
      <x:c r="AE241" s="25"/>
      <x:c r="AG241" s="26"/>
      <x:c r="AH241" s="24"/>
      <x:c r="AI241" s="24"/>
      <x:c r="AJ241" s="24"/>
      <x:c r="AL241" s="24"/>
    </x:row>
    <x:row r="242" spans="2:38" x14ac:dyDescent="0.35">
      <x:c r="B242" s="27">
        <x:f t="shared" si="95"/>
        <x:v>44781</x:v>
      </x:c>
      <x:c r="C242" s="22" t="str">
        <x:f>IF($C$4="London",Assumptions!C251,Assumptions!E251)</x:f>
        <x:v>0435</x:v>
      </x:c>
      <x:c r="D242" s="22" t="str">
        <x:f>IF($C$4="London",Assumptions!D251,Assumptions!F251)</x:f>
        <x:v>1936</x:v>
      </x:c>
      <x:c r="M242" s="23"/>
      <x:c r="N242" s="24"/>
      <x:c r="O242" s="24"/>
      <x:c r="AB242" s="24"/>
      <x:c r="AC242" s="24"/>
      <x:c r="AD242" s="24"/>
      <x:c r="AE242" s="25"/>
      <x:c r="AG242" s="26"/>
      <x:c r="AH242" s="24"/>
      <x:c r="AI242" s="24"/>
      <x:c r="AJ242" s="24"/>
      <x:c r="AL242" s="24"/>
    </x:row>
    <x:row r="243" spans="2:38" x14ac:dyDescent="0.35">
      <x:c r="B243" s="27">
        <x:f t="shared" si="95"/>
        <x:v>44782</x:v>
      </x:c>
      <x:c r="C243" s="22" t="str">
        <x:f>IF($C$4="London",Assumptions!C252,Assumptions!E252)</x:f>
        <x:v>0436</x:v>
      </x:c>
      <x:c r="D243" s="22" t="str">
        <x:f>IF($C$4="London",Assumptions!D252,Assumptions!F252)</x:f>
        <x:v>1935</x:v>
      </x:c>
      <x:c r="M243" s="23"/>
      <x:c r="N243" s="24"/>
      <x:c r="O243" s="24"/>
      <x:c r="AB243" s="24"/>
      <x:c r="AC243" s="24"/>
      <x:c r="AD243" s="24"/>
      <x:c r="AE243" s="25"/>
      <x:c r="AG243" s="26"/>
      <x:c r="AH243" s="24"/>
      <x:c r="AI243" s="24"/>
      <x:c r="AJ243" s="24"/>
      <x:c r="AL243" s="24"/>
    </x:row>
    <x:row r="244" spans="2:38" x14ac:dyDescent="0.35">
      <x:c r="B244" s="27">
        <x:f t="shared" si="95"/>
        <x:v>44783</x:v>
      </x:c>
      <x:c r="C244" s="22" t="str">
        <x:f>IF($C$4="London",Assumptions!C253,Assumptions!E253)</x:f>
        <x:v>0438</x:v>
      </x:c>
      <x:c r="D244" s="22" t="str">
        <x:f>IF($C$4="London",Assumptions!D253,Assumptions!F253)</x:f>
        <x:v>1933</x:v>
      </x:c>
      <x:c r="M244" s="23"/>
      <x:c r="N244" s="24"/>
      <x:c r="O244" s="24"/>
      <x:c r="AB244" s="24"/>
      <x:c r="AC244" s="24"/>
      <x:c r="AD244" s="24"/>
      <x:c r="AE244" s="25"/>
      <x:c r="AG244" s="26"/>
      <x:c r="AH244" s="24"/>
      <x:c r="AI244" s="24"/>
      <x:c r="AJ244" s="24"/>
      <x:c r="AL244" s="24"/>
    </x:row>
    <x:row r="245" spans="2:38" x14ac:dyDescent="0.35">
      <x:c r="B245" s="27">
        <x:f t="shared" si="95"/>
        <x:v>44784</x:v>
      </x:c>
      <x:c r="C245" s="22" t="str">
        <x:f>IF($C$4="London",Assumptions!C254,Assumptions!E254)</x:f>
        <x:v>0440</x:v>
      </x:c>
      <x:c r="D245" s="22" t="str">
        <x:f>IF($C$4="London",Assumptions!D254,Assumptions!F254)</x:f>
        <x:v>1931</x:v>
      </x:c>
      <x:c r="M245" s="23"/>
      <x:c r="N245" s="24"/>
      <x:c r="O245" s="24"/>
      <x:c r="AB245" s="24"/>
      <x:c r="AC245" s="24"/>
      <x:c r="AD245" s="24"/>
      <x:c r="AE245" s="25"/>
      <x:c r="AG245" s="26"/>
      <x:c r="AH245" s="24"/>
      <x:c r="AI245" s="24"/>
      <x:c r="AJ245" s="24"/>
      <x:c r="AL245" s="24"/>
    </x:row>
    <x:row r="246" spans="2:38" x14ac:dyDescent="0.35">
      <x:c r="B246" s="27">
        <x:f t="shared" si="95"/>
        <x:v>44785</x:v>
      </x:c>
      <x:c r="C246" s="22" t="str">
        <x:f>IF($C$4="London",Assumptions!C255,Assumptions!E255)</x:f>
        <x:v>0441</x:v>
      </x:c>
      <x:c r="D246" s="22" t="str">
        <x:f>IF($C$4="London",Assumptions!D255,Assumptions!F255)</x:f>
        <x:v>1929</x:v>
      </x:c>
      <x:c r="M246" s="23"/>
      <x:c r="N246" s="24"/>
      <x:c r="O246" s="24"/>
      <x:c r="AB246" s="24"/>
      <x:c r="AC246" s="24"/>
      <x:c r="AD246" s="24"/>
      <x:c r="AE246" s="25"/>
      <x:c r="AG246" s="26"/>
      <x:c r="AH246" s="24"/>
      <x:c r="AI246" s="24"/>
      <x:c r="AJ246" s="24"/>
      <x:c r="AL246" s="24"/>
    </x:row>
    <x:row r="247" spans="2:38" x14ac:dyDescent="0.35">
      <x:c r="B247" s="27">
        <x:f t="shared" si="95"/>
        <x:v>44786</x:v>
      </x:c>
      <x:c r="C247" s="22" t="str">
        <x:f>IF($C$4="London",Assumptions!C256,Assumptions!E256)</x:f>
        <x:v>0443</x:v>
      </x:c>
      <x:c r="D247" s="22" t="str">
        <x:f>IF($C$4="London",Assumptions!D256,Assumptions!F256)</x:f>
        <x:v>1927</x:v>
      </x:c>
      <x:c r="M247" s="23"/>
      <x:c r="N247" s="24"/>
      <x:c r="O247" s="24"/>
      <x:c r="AB247" s="24"/>
      <x:c r="AC247" s="24"/>
      <x:c r="AD247" s="24"/>
      <x:c r="AE247" s="25"/>
      <x:c r="AG247" s="26"/>
      <x:c r="AH247" s="24"/>
      <x:c r="AI247" s="24"/>
      <x:c r="AJ247" s="24"/>
      <x:c r="AL247" s="24"/>
    </x:row>
    <x:row r="248" spans="2:38" x14ac:dyDescent="0.35">
      <x:c r="B248" s="27">
        <x:f t="shared" si="95"/>
        <x:v>44787</x:v>
      </x:c>
      <x:c r="C248" s="22" t="str">
        <x:f>IF($C$4="London",Assumptions!C257,Assumptions!E257)</x:f>
        <x:v>0444</x:v>
      </x:c>
      <x:c r="D248" s="22" t="str">
        <x:f>IF($C$4="London",Assumptions!D257,Assumptions!F257)</x:f>
        <x:v>1925</x:v>
      </x:c>
      <x:c r="M248" s="23"/>
      <x:c r="N248" s="24"/>
      <x:c r="O248" s="24"/>
      <x:c r="AB248" s="24"/>
      <x:c r="AC248" s="24"/>
      <x:c r="AD248" s="24"/>
      <x:c r="AE248" s="25"/>
      <x:c r="AG248" s="26"/>
      <x:c r="AH248" s="24"/>
      <x:c r="AI248" s="24"/>
      <x:c r="AJ248" s="24"/>
      <x:c r="AL248" s="24"/>
    </x:row>
    <x:row r="249" spans="2:38" x14ac:dyDescent="0.35">
      <x:c r="B249" s="27">
        <x:f t="shared" si="95"/>
        <x:v>44788</x:v>
      </x:c>
      <x:c r="C249" s="22" t="str">
        <x:f>IF($C$4="London",Assumptions!C258,Assumptions!E258)</x:f>
        <x:v>0446</x:v>
      </x:c>
      <x:c r="D249" s="22" t="str">
        <x:f>IF($C$4="London",Assumptions!D258,Assumptions!F258)</x:f>
        <x:v>1923</x:v>
      </x:c>
      <x:c r="M249" s="23"/>
      <x:c r="N249" s="24"/>
      <x:c r="O249" s="24"/>
      <x:c r="AB249" s="24"/>
      <x:c r="AC249" s="24"/>
      <x:c r="AD249" s="24"/>
      <x:c r="AE249" s="25"/>
      <x:c r="AG249" s="26"/>
      <x:c r="AH249" s="24"/>
      <x:c r="AI249" s="24"/>
      <x:c r="AJ249" s="24"/>
      <x:c r="AL249" s="24"/>
    </x:row>
    <x:row r="250" spans="2:38" x14ac:dyDescent="0.35">
      <x:c r="B250" s="27">
        <x:f t="shared" si="95"/>
        <x:v>44789</x:v>
      </x:c>
      <x:c r="C250" s="22" t="str">
        <x:f>IF($C$4="London",Assumptions!C259,Assumptions!E259)</x:f>
        <x:v>0448</x:v>
      </x:c>
      <x:c r="D250" s="22" t="str">
        <x:f>IF($C$4="London",Assumptions!D259,Assumptions!F259)</x:f>
        <x:v>1921</x:v>
      </x:c>
      <x:c r="M250" s="23"/>
      <x:c r="N250" s="24"/>
      <x:c r="O250" s="24"/>
      <x:c r="AB250" s="24"/>
      <x:c r="AC250" s="24"/>
      <x:c r="AD250" s="24"/>
      <x:c r="AE250" s="25"/>
      <x:c r="AG250" s="26"/>
      <x:c r="AH250" s="24"/>
      <x:c r="AI250" s="24"/>
      <x:c r="AJ250" s="24"/>
      <x:c r="AL250" s="24"/>
    </x:row>
    <x:row r="251" spans="2:38" x14ac:dyDescent="0.35">
      <x:c r="B251" s="27">
        <x:f t="shared" si="95"/>
        <x:v>44790</x:v>
      </x:c>
      <x:c r="C251" s="22" t="str">
        <x:f>IF($C$4="London",Assumptions!C260,Assumptions!E260)</x:f>
        <x:v>0449</x:v>
      </x:c>
      <x:c r="D251" s="22" t="str">
        <x:f>IF($C$4="London",Assumptions!D260,Assumptions!F260)</x:f>
        <x:v>1919</x:v>
      </x:c>
      <x:c r="M251" s="23"/>
      <x:c r="N251" s="24"/>
      <x:c r="O251" s="24"/>
      <x:c r="AB251" s="24"/>
      <x:c r="AC251" s="24"/>
      <x:c r="AD251" s="24"/>
      <x:c r="AE251" s="25"/>
      <x:c r="AG251" s="26"/>
      <x:c r="AH251" s="24"/>
      <x:c r="AI251" s="24"/>
      <x:c r="AJ251" s="24"/>
      <x:c r="AL251" s="24"/>
    </x:row>
    <x:row r="252" spans="2:38" x14ac:dyDescent="0.35">
      <x:c r="B252" s="27">
        <x:f t="shared" si="95"/>
        <x:v>44791</x:v>
      </x:c>
      <x:c r="C252" s="22" t="str">
        <x:f>IF($C$4="London",Assumptions!C261,Assumptions!E261)</x:f>
        <x:v>0451</x:v>
      </x:c>
      <x:c r="D252" s="22" t="str">
        <x:f>IF($C$4="London",Assumptions!D261,Assumptions!F261)</x:f>
        <x:v>1917</x:v>
      </x:c>
      <x:c r="M252" s="23"/>
      <x:c r="N252" s="24"/>
      <x:c r="O252" s="24"/>
      <x:c r="AB252" s="24"/>
      <x:c r="AC252" s="24"/>
      <x:c r="AD252" s="24"/>
      <x:c r="AE252" s="25"/>
      <x:c r="AG252" s="26"/>
      <x:c r="AH252" s="24"/>
      <x:c r="AI252" s="24"/>
      <x:c r="AJ252" s="24"/>
      <x:c r="AL252" s="24"/>
    </x:row>
    <x:row r="253" spans="2:38" x14ac:dyDescent="0.35">
      <x:c r="B253" s="27">
        <x:f t="shared" si="95"/>
        <x:v>44792</x:v>
      </x:c>
      <x:c r="C253" s="22" t="str">
        <x:f>IF($C$4="London",Assumptions!C262,Assumptions!E262)</x:f>
        <x:v>0452</x:v>
      </x:c>
      <x:c r="D253" s="22" t="str">
        <x:f>IF($C$4="London",Assumptions!D262,Assumptions!F262)</x:f>
        <x:v>1915</x:v>
      </x:c>
      <x:c r="M253" s="23"/>
      <x:c r="N253" s="24"/>
      <x:c r="O253" s="24"/>
      <x:c r="AB253" s="24"/>
      <x:c r="AC253" s="24"/>
      <x:c r="AD253" s="24"/>
      <x:c r="AE253" s="25"/>
      <x:c r="AG253" s="26"/>
      <x:c r="AH253" s="24"/>
      <x:c r="AI253" s="24"/>
      <x:c r="AJ253" s="24"/>
      <x:c r="AL253" s="24"/>
    </x:row>
    <x:row r="254" spans="2:38" x14ac:dyDescent="0.35">
      <x:c r="B254" s="27">
        <x:f t="shared" si="95"/>
        <x:v>44793</x:v>
      </x:c>
      <x:c r="C254" s="22" t="str">
        <x:f>IF($C$4="London",Assumptions!C263,Assumptions!E263)</x:f>
        <x:v>0454</x:v>
      </x:c>
      <x:c r="D254" s="22" t="str">
        <x:f>IF($C$4="London",Assumptions!D263,Assumptions!F263)</x:f>
        <x:v>1913</x:v>
      </x:c>
      <x:c r="M254" s="23"/>
      <x:c r="N254" s="24"/>
      <x:c r="O254" s="24"/>
      <x:c r="AB254" s="24"/>
      <x:c r="AC254" s="24"/>
      <x:c r="AD254" s="24"/>
      <x:c r="AE254" s="25"/>
      <x:c r="AG254" s="26"/>
      <x:c r="AH254" s="24"/>
      <x:c r="AI254" s="24"/>
      <x:c r="AJ254" s="24"/>
      <x:c r="AL254" s="24"/>
    </x:row>
    <x:row r="255" spans="2:38" x14ac:dyDescent="0.35">
      <x:c r="B255" s="27">
        <x:f t="shared" si="95"/>
        <x:v>44794</x:v>
      </x:c>
      <x:c r="C255" s="22" t="str">
        <x:f>IF($C$4="London",Assumptions!C264,Assumptions!E264)</x:f>
        <x:v>0455</x:v>
      </x:c>
      <x:c r="D255" s="22" t="str">
        <x:f>IF($C$4="London",Assumptions!D264,Assumptions!F264)</x:f>
        <x:v>1911</x:v>
      </x:c>
      <x:c r="M255" s="23"/>
      <x:c r="N255" s="24"/>
      <x:c r="O255" s="24"/>
      <x:c r="AB255" s="24"/>
      <x:c r="AC255" s="24"/>
      <x:c r="AD255" s="24"/>
      <x:c r="AE255" s="25"/>
      <x:c r="AG255" s="26"/>
      <x:c r="AH255" s="24"/>
      <x:c r="AI255" s="24"/>
      <x:c r="AJ255" s="24"/>
      <x:c r="AL255" s="24"/>
    </x:row>
    <x:row r="256" spans="2:38" x14ac:dyDescent="0.35">
      <x:c r="B256" s="27">
        <x:f t="shared" si="95"/>
        <x:v>44795</x:v>
      </x:c>
      <x:c r="C256" s="22" t="str">
        <x:f>IF($C$4="London",Assumptions!C265,Assumptions!E265)</x:f>
        <x:v>0457</x:v>
      </x:c>
      <x:c r="D256" s="22" t="str">
        <x:f>IF($C$4="London",Assumptions!D265,Assumptions!F265)</x:f>
        <x:v>1909</x:v>
      </x:c>
      <x:c r="M256" s="23"/>
      <x:c r="N256" s="24"/>
      <x:c r="O256" s="24"/>
      <x:c r="AB256" s="24"/>
      <x:c r="AC256" s="24"/>
      <x:c r="AD256" s="24"/>
      <x:c r="AE256" s="25"/>
      <x:c r="AG256" s="26"/>
      <x:c r="AH256" s="24"/>
      <x:c r="AI256" s="24"/>
      <x:c r="AJ256" s="24"/>
      <x:c r="AL256" s="24"/>
    </x:row>
    <x:row r="257" spans="2:38" x14ac:dyDescent="0.35">
      <x:c r="B257" s="27">
        <x:f t="shared" si="95"/>
        <x:v>44796</x:v>
      </x:c>
      <x:c r="C257" s="22" t="str">
        <x:f>IF($C$4="London",Assumptions!C266,Assumptions!E266)</x:f>
        <x:v>0459</x:v>
      </x:c>
      <x:c r="D257" s="22" t="str">
        <x:f>IF($C$4="London",Assumptions!D266,Assumptions!F266)</x:f>
        <x:v>1907</x:v>
      </x:c>
      <x:c r="M257" s="23"/>
      <x:c r="N257" s="24"/>
      <x:c r="O257" s="24"/>
      <x:c r="AB257" s="24"/>
      <x:c r="AC257" s="24"/>
      <x:c r="AD257" s="24"/>
      <x:c r="AE257" s="25"/>
      <x:c r="AG257" s="26"/>
      <x:c r="AH257" s="24"/>
      <x:c r="AI257" s="24"/>
      <x:c r="AJ257" s="24"/>
      <x:c r="AL257" s="24"/>
    </x:row>
    <x:row r="258" spans="2:38" x14ac:dyDescent="0.35">
      <x:c r="B258" s="27">
        <x:f t="shared" si="95"/>
        <x:v>44797</x:v>
      </x:c>
      <x:c r="C258" s="22" t="str">
        <x:f>IF($C$4="London",Assumptions!C267,Assumptions!E267)</x:f>
        <x:v>0500</x:v>
      </x:c>
      <x:c r="D258" s="22" t="str">
        <x:f>IF($C$4="London",Assumptions!D267,Assumptions!F267)</x:f>
        <x:v>1904</x:v>
      </x:c>
      <x:c r="M258" s="23"/>
      <x:c r="N258" s="24"/>
      <x:c r="O258" s="24"/>
      <x:c r="AB258" s="24"/>
      <x:c r="AC258" s="24"/>
      <x:c r="AD258" s="24"/>
      <x:c r="AE258" s="25"/>
      <x:c r="AG258" s="26"/>
      <x:c r="AH258" s="24"/>
      <x:c r="AI258" s="24"/>
      <x:c r="AJ258" s="24"/>
      <x:c r="AL258" s="24"/>
    </x:row>
    <x:row r="259" spans="2:38" x14ac:dyDescent="0.35">
      <x:c r="B259" s="27">
        <x:f t="shared" si="95"/>
        <x:v>44798</x:v>
      </x:c>
      <x:c r="C259" s="22" t="str">
        <x:f>IF($C$4="London",Assumptions!C268,Assumptions!E268)</x:f>
        <x:v>0502</x:v>
      </x:c>
      <x:c r="D259" s="22" t="str">
        <x:f>IF($C$4="London",Assumptions!D268,Assumptions!F268)</x:f>
        <x:v>1902</x:v>
      </x:c>
      <x:c r="M259" s="23"/>
      <x:c r="N259" s="24"/>
      <x:c r="O259" s="24"/>
      <x:c r="AB259" s="24"/>
      <x:c r="AC259" s="24"/>
      <x:c r="AD259" s="24"/>
      <x:c r="AE259" s="25"/>
      <x:c r="AG259" s="26"/>
      <x:c r="AH259" s="24"/>
      <x:c r="AI259" s="24"/>
      <x:c r="AJ259" s="24"/>
      <x:c r="AL259" s="24"/>
    </x:row>
    <x:row r="260" spans="2:38" x14ac:dyDescent="0.35">
      <x:c r="B260" s="27">
        <x:f t="shared" si="95"/>
        <x:v>44799</x:v>
      </x:c>
      <x:c r="C260" s="22" t="str">
        <x:f>IF($C$4="London",Assumptions!C269,Assumptions!E269)</x:f>
        <x:v>0503</x:v>
      </x:c>
      <x:c r="D260" s="22" t="str">
        <x:f>IF($C$4="London",Assumptions!D269,Assumptions!F269)</x:f>
        <x:v>1900</x:v>
      </x:c>
      <x:c r="M260" s="23"/>
      <x:c r="N260" s="24"/>
      <x:c r="O260" s="24"/>
      <x:c r="AB260" s="24"/>
      <x:c r="AC260" s="24"/>
      <x:c r="AD260" s="24"/>
      <x:c r="AE260" s="25"/>
      <x:c r="AG260" s="26"/>
      <x:c r="AH260" s="24"/>
      <x:c r="AI260" s="24"/>
      <x:c r="AJ260" s="24"/>
      <x:c r="AL260" s="24"/>
    </x:row>
    <x:row r="261" spans="2:38" x14ac:dyDescent="0.35">
      <x:c r="B261" s="27">
        <x:f t="shared" si="95"/>
        <x:v>44800</x:v>
      </x:c>
      <x:c r="C261" s="22" t="str">
        <x:f>IF($C$4="London",Assumptions!C270,Assumptions!E270)</x:f>
        <x:v>0505</x:v>
      </x:c>
      <x:c r="D261" s="22" t="str">
        <x:f>IF($C$4="London",Assumptions!D270,Assumptions!F270)</x:f>
        <x:v>1858</x:v>
      </x:c>
      <x:c r="M261" s="23"/>
      <x:c r="N261" s="24"/>
      <x:c r="O261" s="24"/>
      <x:c r="AB261" s="24"/>
      <x:c r="AC261" s="24"/>
      <x:c r="AD261" s="24"/>
      <x:c r="AE261" s="25"/>
      <x:c r="AG261" s="26"/>
      <x:c r="AH261" s="24"/>
      <x:c r="AI261" s="24"/>
      <x:c r="AJ261" s="24"/>
      <x:c r="AL261" s="24"/>
    </x:row>
    <x:row r="262" spans="2:38" x14ac:dyDescent="0.35">
      <x:c r="B262" s="27">
        <x:f t="shared" si="95"/>
        <x:v>44801</x:v>
      </x:c>
      <x:c r="C262" s="22" t="str">
        <x:f>IF($C$4="London",Assumptions!C271,Assumptions!E271)</x:f>
        <x:v>0507</x:v>
      </x:c>
      <x:c r="D262" s="22" t="str">
        <x:f>IF($C$4="London",Assumptions!D271,Assumptions!F271)</x:f>
        <x:v>1856</x:v>
      </x:c>
      <x:c r="M262" s="23"/>
      <x:c r="N262" s="24"/>
      <x:c r="O262" s="24"/>
      <x:c r="AB262" s="24"/>
      <x:c r="AC262" s="24"/>
      <x:c r="AD262" s="24"/>
      <x:c r="AE262" s="25"/>
      <x:c r="AG262" s="26"/>
      <x:c r="AH262" s="24"/>
      <x:c r="AI262" s="24"/>
      <x:c r="AJ262" s="24"/>
      <x:c r="AL262" s="24"/>
    </x:row>
    <x:row r="263" spans="2:38" x14ac:dyDescent="0.35">
      <x:c r="B263" s="27">
        <x:f t="shared" si="95"/>
        <x:v>44802</x:v>
      </x:c>
      <x:c r="C263" s="22" t="str">
        <x:f>IF($C$4="London",Assumptions!C272,Assumptions!E272)</x:f>
        <x:v>0508</x:v>
      </x:c>
      <x:c r="D263" s="22" t="str">
        <x:f>IF($C$4="London",Assumptions!D272,Assumptions!F272)</x:f>
        <x:v>1854</x:v>
      </x:c>
      <x:c r="M263" s="23"/>
      <x:c r="N263" s="24"/>
      <x:c r="O263" s="24"/>
      <x:c r="AB263" s="24"/>
      <x:c r="AC263" s="24"/>
      <x:c r="AD263" s="24"/>
      <x:c r="AE263" s="25"/>
      <x:c r="AG263" s="26"/>
      <x:c r="AH263" s="24"/>
      <x:c r="AI263" s="24"/>
      <x:c r="AJ263" s="24"/>
      <x:c r="AL263" s="24"/>
    </x:row>
    <x:row r="264" spans="2:38" x14ac:dyDescent="0.35">
      <x:c r="B264" s="27">
        <x:f t="shared" si="95"/>
        <x:v>44803</x:v>
      </x:c>
      <x:c r="C264" s="22" t="str">
        <x:f>IF($C$4="London",Assumptions!C273,Assumptions!E273)</x:f>
        <x:v>0510</x:v>
      </x:c>
      <x:c r="D264" s="22" t="str">
        <x:f>IF($C$4="London",Assumptions!D273,Assumptions!F273)</x:f>
        <x:v>1851</x:v>
      </x:c>
      <x:c r="M264" s="23"/>
      <x:c r="N264" s="24"/>
      <x:c r="O264" s="24"/>
      <x:c r="AB264" s="24"/>
      <x:c r="AC264" s="24"/>
      <x:c r="AD264" s="24"/>
      <x:c r="AE264" s="25"/>
      <x:c r="AG264" s="26"/>
      <x:c r="AH264" s="24"/>
      <x:c r="AI264" s="24"/>
      <x:c r="AJ264" s="24"/>
      <x:c r="AL264" s="24"/>
    </x:row>
    <x:row r="265" spans="2:38" x14ac:dyDescent="0.35">
      <x:c r="B265" s="27">
        <x:f t="shared" si="95"/>
        <x:v>44804</x:v>
      </x:c>
      <x:c r="C265" s="22" t="str">
        <x:f>IF($C$4="London",Assumptions!C274,Assumptions!E274)</x:f>
        <x:v>0511</x:v>
      </x:c>
      <x:c r="D265" s="22" t="str">
        <x:f>IF($C$4="London",Assumptions!D274,Assumptions!F274)</x:f>
        <x:v>1849</x:v>
      </x:c>
      <x:c r="M265" s="23"/>
      <x:c r="N265" s="24"/>
      <x:c r="O265" s="24"/>
      <x:c r="AB265" s="24"/>
      <x:c r="AC265" s="24"/>
      <x:c r="AD265" s="24"/>
      <x:c r="AE265" s="25"/>
      <x:c r="AG265" s="26"/>
      <x:c r="AH265" s="24"/>
      <x:c r="AI265" s="24"/>
      <x:c r="AJ265" s="24"/>
      <x:c r="AL265" s="24"/>
    </x:row>
    <x:row r="266" spans="2:38" x14ac:dyDescent="0.35">
      <x:c r="B266" s="27">
        <x:f t="shared" si="95"/>
        <x:v>44805</x:v>
      </x:c>
      <x:c r="C266" s="22" t="str">
        <x:f>IF($C$4="London",Assumptions!C275,Assumptions!E275)</x:f>
        <x:v>0513</x:v>
      </x:c>
      <x:c r="D266" s="22" t="str">
        <x:f>IF($C$4="London",Assumptions!D275,Assumptions!F275)</x:f>
        <x:v>1847</x:v>
      </x:c>
      <x:c r="M266" s="23"/>
      <x:c r="N266" s="24"/>
      <x:c r="O266" s="24"/>
      <x:c r="AB266" s="24"/>
      <x:c r="AC266" s="24"/>
      <x:c r="AD266" s="24"/>
      <x:c r="AE266" s="25"/>
      <x:c r="AG266" s="26"/>
      <x:c r="AH266" s="24"/>
      <x:c r="AI266" s="24"/>
      <x:c r="AJ266" s="24"/>
      <x:c r="AL266" s="24"/>
    </x:row>
    <x:row r="267" spans="2:38" x14ac:dyDescent="0.35">
      <x:c r="B267" s="27">
        <x:f t="shared" si="95"/>
        <x:v>44806</x:v>
      </x:c>
      <x:c r="C267" s="22" t="str">
        <x:f>IF($C$4="London",Assumptions!C276,Assumptions!E276)</x:f>
        <x:v>0515</x:v>
      </x:c>
      <x:c r="D267" s="22" t="str">
        <x:f>IF($C$4="London",Assumptions!D276,Assumptions!F276)</x:f>
        <x:v>1845</x:v>
      </x:c>
      <x:c r="M267" s="23"/>
      <x:c r="N267" s="24"/>
      <x:c r="O267" s="24"/>
      <x:c r="AB267" s="24"/>
      <x:c r="AC267" s="24"/>
      <x:c r="AD267" s="24"/>
      <x:c r="AE267" s="25"/>
      <x:c r="AG267" s="26"/>
      <x:c r="AH267" s="24"/>
      <x:c r="AI267" s="24"/>
      <x:c r="AJ267" s="24"/>
      <x:c r="AL267" s="24"/>
    </x:row>
    <x:row r="268" spans="2:38" x14ac:dyDescent="0.35">
      <x:c r="B268" s="27">
        <x:f t="shared" si="95"/>
        <x:v>44807</x:v>
      </x:c>
      <x:c r="C268" s="22" t="str">
        <x:f>IF($C$4="London",Assumptions!C277,Assumptions!E277)</x:f>
        <x:v>0516</x:v>
      </x:c>
      <x:c r="D268" s="22" t="str">
        <x:f>IF($C$4="London",Assumptions!D277,Assumptions!F277)</x:f>
        <x:v>1843</x:v>
      </x:c>
      <x:c r="M268" s="23"/>
      <x:c r="N268" s="24"/>
      <x:c r="O268" s="24"/>
      <x:c r="AB268" s="24"/>
      <x:c r="AC268" s="24"/>
      <x:c r="AD268" s="24"/>
      <x:c r="AE268" s="25"/>
      <x:c r="AG268" s="26"/>
      <x:c r="AH268" s="24"/>
      <x:c r="AI268" s="24"/>
      <x:c r="AJ268" s="24"/>
      <x:c r="AL268" s="24"/>
    </x:row>
    <x:row r="269" spans="2:38" x14ac:dyDescent="0.35">
      <x:c r="B269" s="27">
        <x:f t="shared" si="95"/>
        <x:v>44808</x:v>
      </x:c>
      <x:c r="C269" s="22" t="str">
        <x:f>IF($C$4="London",Assumptions!C278,Assumptions!E278)</x:f>
        <x:v>0518</x:v>
      </x:c>
      <x:c r="D269" s="22" t="str">
        <x:f>IF($C$4="London",Assumptions!D278,Assumptions!F278)</x:f>
        <x:v>1840</x:v>
      </x:c>
      <x:c r="M269" s="23"/>
      <x:c r="N269" s="24"/>
      <x:c r="O269" s="24"/>
      <x:c r="AB269" s="24"/>
      <x:c r="AC269" s="24"/>
      <x:c r="AD269" s="24"/>
      <x:c r="AE269" s="25"/>
      <x:c r="AG269" s="26"/>
      <x:c r="AH269" s="24"/>
      <x:c r="AI269" s="24"/>
      <x:c r="AJ269" s="24"/>
      <x:c r="AL269" s="24"/>
    </x:row>
    <x:row r="270" spans="2:38" x14ac:dyDescent="0.35">
      <x:c r="B270" s="27">
        <x:f t="shared" si="95"/>
        <x:v>44809</x:v>
      </x:c>
      <x:c r="C270" s="22" t="str">
        <x:f>IF($C$4="London",Assumptions!C279,Assumptions!E279)</x:f>
        <x:v>0519</x:v>
      </x:c>
      <x:c r="D270" s="22" t="str">
        <x:f>IF($C$4="London",Assumptions!D279,Assumptions!F279)</x:f>
        <x:v>1838</x:v>
      </x:c>
      <x:c r="M270" s="23"/>
      <x:c r="N270" s="24"/>
      <x:c r="O270" s="24"/>
      <x:c r="AB270" s="24"/>
      <x:c r="AC270" s="24"/>
      <x:c r="AD270" s="24"/>
      <x:c r="AE270" s="25"/>
      <x:c r="AG270" s="26"/>
      <x:c r="AH270" s="24"/>
      <x:c r="AI270" s="24"/>
      <x:c r="AJ270" s="24"/>
      <x:c r="AL270" s="24"/>
    </x:row>
    <x:row r="271" spans="2:38" x14ac:dyDescent="0.35">
      <x:c r="B271" s="27">
        <x:f t="shared" si="95"/>
        <x:v>44810</x:v>
      </x:c>
      <x:c r="C271" s="22" t="str">
        <x:f>IF($C$4="London",Assumptions!C280,Assumptions!E280)</x:f>
        <x:v>0521</x:v>
      </x:c>
      <x:c r="D271" s="22" t="str">
        <x:f>IF($C$4="London",Assumptions!D280,Assumptions!F280)</x:f>
        <x:v>1836</x:v>
      </x:c>
      <x:c r="M271" s="23"/>
      <x:c r="N271" s="24"/>
      <x:c r="O271" s="24"/>
      <x:c r="AB271" s="24"/>
      <x:c r="AC271" s="24"/>
      <x:c r="AD271" s="24"/>
      <x:c r="AE271" s="25"/>
      <x:c r="AG271" s="26"/>
      <x:c r="AH271" s="24"/>
      <x:c r="AI271" s="24"/>
      <x:c r="AJ271" s="24"/>
      <x:c r="AL271" s="24"/>
    </x:row>
    <x:row r="272" spans="2:38" x14ac:dyDescent="0.35">
      <x:c r="B272" s="27">
        <x:f t="shared" si="95"/>
        <x:v>44811</x:v>
      </x:c>
      <x:c r="C272" s="22" t="str">
        <x:f>IF($C$4="London",Assumptions!C281,Assumptions!E281)</x:f>
        <x:v>0523</x:v>
      </x:c>
      <x:c r="D272" s="22" t="str">
        <x:f>IF($C$4="London",Assumptions!D281,Assumptions!F281)</x:f>
        <x:v>1834</x:v>
      </x:c>
      <x:c r="M272" s="23"/>
      <x:c r="N272" s="24"/>
      <x:c r="O272" s="24"/>
      <x:c r="AB272" s="24"/>
      <x:c r="AC272" s="24"/>
      <x:c r="AD272" s="24"/>
      <x:c r="AE272" s="25"/>
      <x:c r="AG272" s="26"/>
      <x:c r="AH272" s="24"/>
      <x:c r="AI272" s="24"/>
      <x:c r="AJ272" s="24"/>
      <x:c r="AL272" s="24"/>
    </x:row>
    <x:row r="273" spans="2:38" x14ac:dyDescent="0.35">
      <x:c r="B273" s="27">
        <x:f t="shared" si="95"/>
        <x:v>44812</x:v>
      </x:c>
      <x:c r="C273" s="22" t="str">
        <x:f>IF($C$4="London",Assumptions!C282,Assumptions!E282)</x:f>
        <x:v>0524</x:v>
      </x:c>
      <x:c r="D273" s="22" t="str">
        <x:f>IF($C$4="London",Assumptions!D282,Assumptions!F282)</x:f>
        <x:v>1831</x:v>
      </x:c>
      <x:c r="M273" s="23"/>
      <x:c r="N273" s="24"/>
      <x:c r="O273" s="24"/>
      <x:c r="AB273" s="24"/>
      <x:c r="AC273" s="24"/>
      <x:c r="AD273" s="24"/>
      <x:c r="AE273" s="25"/>
      <x:c r="AG273" s="26"/>
      <x:c r="AH273" s="24"/>
      <x:c r="AI273" s="24"/>
      <x:c r="AJ273" s="24"/>
      <x:c r="AL273" s="24"/>
    </x:row>
    <x:row r="274" spans="2:38" x14ac:dyDescent="0.35">
      <x:c r="B274" s="27">
        <x:f t="shared" si="95"/>
        <x:v>44813</x:v>
      </x:c>
      <x:c r="C274" s="22" t="str">
        <x:f>IF($C$4="London",Assumptions!C283,Assumptions!E283)</x:f>
        <x:v>0526</x:v>
      </x:c>
      <x:c r="D274" s="22" t="str">
        <x:f>IF($C$4="London",Assumptions!D283,Assumptions!F283)</x:f>
        <x:v>1829</x:v>
      </x:c>
      <x:c r="M274" s="23"/>
      <x:c r="N274" s="24"/>
      <x:c r="O274" s="24"/>
      <x:c r="AB274" s="24"/>
      <x:c r="AC274" s="24"/>
      <x:c r="AD274" s="24"/>
      <x:c r="AE274" s="25"/>
      <x:c r="AG274" s="26"/>
      <x:c r="AH274" s="24"/>
      <x:c r="AI274" s="24"/>
      <x:c r="AJ274" s="24"/>
      <x:c r="AL274" s="24"/>
    </x:row>
    <x:row r="275" spans="2:38" x14ac:dyDescent="0.35">
      <x:c r="B275" s="27">
        <x:f t="shared" si="95"/>
        <x:v>44814</x:v>
      </x:c>
      <x:c r="C275" s="22" t="str">
        <x:f>IF($C$4="London",Assumptions!C284,Assumptions!E284)</x:f>
        <x:v>0527</x:v>
      </x:c>
      <x:c r="D275" s="22" t="str">
        <x:f>IF($C$4="London",Assumptions!D284,Assumptions!F284)</x:f>
        <x:v>1827</x:v>
      </x:c>
      <x:c r="M275" s="23"/>
      <x:c r="N275" s="24"/>
      <x:c r="O275" s="24"/>
      <x:c r="AB275" s="24"/>
      <x:c r="AC275" s="24"/>
      <x:c r="AD275" s="24"/>
      <x:c r="AE275" s="25"/>
      <x:c r="AG275" s="26"/>
      <x:c r="AH275" s="24"/>
      <x:c r="AI275" s="24"/>
      <x:c r="AJ275" s="24"/>
      <x:c r="AL275" s="24"/>
    </x:row>
    <x:row r="276" spans="2:38" x14ac:dyDescent="0.35">
      <x:c r="B276" s="27">
        <x:f t="shared" si="95"/>
        <x:v>44815</x:v>
      </x:c>
      <x:c r="C276" s="22" t="str">
        <x:f>IF($C$4="London",Assumptions!C285,Assumptions!E285)</x:f>
        <x:v>0529</x:v>
      </x:c>
      <x:c r="D276" s="22" t="str">
        <x:f>IF($C$4="London",Assumptions!D285,Assumptions!F285)</x:f>
        <x:v>1824</x:v>
      </x:c>
      <x:c r="M276" s="23"/>
      <x:c r="N276" s="24"/>
      <x:c r="O276" s="24"/>
      <x:c r="AB276" s="24"/>
      <x:c r="AC276" s="24"/>
      <x:c r="AD276" s="24"/>
      <x:c r="AE276" s="25"/>
      <x:c r="AG276" s="26"/>
      <x:c r="AH276" s="24"/>
      <x:c r="AI276" s="24"/>
      <x:c r="AJ276" s="24"/>
      <x:c r="AL276" s="24"/>
    </x:row>
    <x:row r="277" spans="2:38" x14ac:dyDescent="0.35">
      <x:c r="B277" s="27">
        <x:f t="shared" si="95"/>
        <x:v>44816</x:v>
      </x:c>
      <x:c r="C277" s="22" t="str">
        <x:f>IF($C$4="London",Assumptions!C286,Assumptions!E286)</x:f>
        <x:v>0530</x:v>
      </x:c>
      <x:c r="D277" s="22" t="str">
        <x:f>IF($C$4="London",Assumptions!D286,Assumptions!F286)</x:f>
        <x:v>1822</x:v>
      </x:c>
      <x:c r="M277" s="23"/>
      <x:c r="N277" s="24"/>
      <x:c r="O277" s="24"/>
      <x:c r="AB277" s="24"/>
      <x:c r="AC277" s="24"/>
      <x:c r="AD277" s="24"/>
      <x:c r="AE277" s="25"/>
      <x:c r="AG277" s="26"/>
      <x:c r="AH277" s="24"/>
      <x:c r="AI277" s="24"/>
      <x:c r="AJ277" s="24"/>
      <x:c r="AL277" s="24"/>
    </x:row>
    <x:row r="278" spans="2:38" x14ac:dyDescent="0.35">
      <x:c r="B278" s="27">
        <x:f t="shared" si="95"/>
        <x:v>44817</x:v>
      </x:c>
      <x:c r="C278" s="22" t="str">
        <x:f>IF($C$4="London",Assumptions!C287,Assumptions!E287)</x:f>
        <x:v>0532</x:v>
      </x:c>
      <x:c r="D278" s="22" t="str">
        <x:f>IF($C$4="London",Assumptions!D287,Assumptions!F287)</x:f>
        <x:v>1820</x:v>
      </x:c>
      <x:c r="M278" s="23"/>
      <x:c r="N278" s="24"/>
      <x:c r="O278" s="24"/>
      <x:c r="AB278" s="24"/>
      <x:c r="AC278" s="24"/>
      <x:c r="AD278" s="24"/>
      <x:c r="AE278" s="25"/>
      <x:c r="AG278" s="26"/>
      <x:c r="AH278" s="24"/>
      <x:c r="AI278" s="24"/>
      <x:c r="AJ278" s="24"/>
      <x:c r="AL278" s="24"/>
    </x:row>
    <x:row r="279" spans="2:38" x14ac:dyDescent="0.35">
      <x:c r="B279" s="27">
        <x:f t="shared" si="95"/>
        <x:v>44818</x:v>
      </x:c>
      <x:c r="C279" s="22" t="str">
        <x:f>IF($C$4="London",Assumptions!C288,Assumptions!E288)</x:f>
        <x:v>0534</x:v>
      </x:c>
      <x:c r="D279" s="22" t="str">
        <x:f>IF($C$4="London",Assumptions!D288,Assumptions!F288)</x:f>
        <x:v>1817</x:v>
      </x:c>
      <x:c r="M279" s="23"/>
      <x:c r="N279" s="24"/>
      <x:c r="O279" s="24"/>
      <x:c r="AB279" s="24"/>
      <x:c r="AC279" s="24"/>
      <x:c r="AD279" s="24"/>
      <x:c r="AE279" s="25"/>
      <x:c r="AG279" s="26"/>
      <x:c r="AH279" s="24"/>
      <x:c r="AI279" s="24"/>
      <x:c r="AJ279" s="24"/>
      <x:c r="AL279" s="24"/>
    </x:row>
    <x:row r="280" spans="2:38" x14ac:dyDescent="0.35">
      <x:c r="B280" s="27">
        <x:f t="shared" si="95"/>
        <x:v>44819</x:v>
      </x:c>
      <x:c r="C280" s="22" t="str">
        <x:f>IF($C$4="London",Assumptions!C289,Assumptions!E289)</x:f>
        <x:v>0535</x:v>
      </x:c>
      <x:c r="D280" s="22" t="str">
        <x:f>IF($C$4="London",Assumptions!D289,Assumptions!F289)</x:f>
        <x:v>1815</x:v>
      </x:c>
      <x:c r="M280" s="23"/>
      <x:c r="N280" s="24"/>
      <x:c r="O280" s="24"/>
      <x:c r="AB280" s="24"/>
      <x:c r="AC280" s="24"/>
      <x:c r="AD280" s="24"/>
      <x:c r="AE280" s="25"/>
      <x:c r="AG280" s="26"/>
      <x:c r="AH280" s="24"/>
      <x:c r="AI280" s="24"/>
      <x:c r="AJ280" s="24"/>
      <x:c r="AL280" s="24"/>
    </x:row>
    <x:row r="281" spans="2:38" x14ac:dyDescent="0.35">
      <x:c r="B281" s="27">
        <x:f t="shared" ref="B281:B344" si="96">B280+1</x:f>
        <x:v>44820</x:v>
      </x:c>
      <x:c r="C281" s="22" t="str">
        <x:f>IF($C$4="London",Assumptions!C290,Assumptions!E290)</x:f>
        <x:v>0537</x:v>
      </x:c>
      <x:c r="D281" s="22" t="str">
        <x:f>IF($C$4="London",Assumptions!D290,Assumptions!F290)</x:f>
        <x:v>1813</x:v>
      </x:c>
      <x:c r="M281" s="23"/>
      <x:c r="N281" s="24"/>
      <x:c r="O281" s="24"/>
      <x:c r="AB281" s="24"/>
      <x:c r="AC281" s="24"/>
      <x:c r="AD281" s="24"/>
      <x:c r="AE281" s="25"/>
      <x:c r="AG281" s="26"/>
      <x:c r="AH281" s="24"/>
      <x:c r="AI281" s="24"/>
      <x:c r="AJ281" s="24"/>
      <x:c r="AL281" s="24"/>
    </x:row>
    <x:row r="282" spans="2:38" x14ac:dyDescent="0.35">
      <x:c r="B282" s="27">
        <x:f t="shared" si="96"/>
        <x:v>44821</x:v>
      </x:c>
      <x:c r="C282" s="22" t="str">
        <x:f>IF($C$4="London",Assumptions!C291,Assumptions!E291)</x:f>
        <x:v>0538</x:v>
      </x:c>
      <x:c r="D282" s="22" t="str">
        <x:f>IF($C$4="London",Assumptions!D291,Assumptions!F291)</x:f>
        <x:v>1811</x:v>
      </x:c>
      <x:c r="M282" s="23"/>
      <x:c r="N282" s="24"/>
      <x:c r="O282" s="24"/>
      <x:c r="AB282" s="24"/>
      <x:c r="AC282" s="24"/>
      <x:c r="AD282" s="24"/>
      <x:c r="AE282" s="25"/>
      <x:c r="AG282" s="26"/>
      <x:c r="AH282" s="24"/>
      <x:c r="AI282" s="24"/>
      <x:c r="AJ282" s="24"/>
      <x:c r="AL282" s="24"/>
    </x:row>
    <x:row r="283" spans="2:38" x14ac:dyDescent="0.35">
      <x:c r="B283" s="27">
        <x:f t="shared" si="96"/>
        <x:v>44822</x:v>
      </x:c>
      <x:c r="C283" s="22" t="str">
        <x:f>IF($C$4="London",Assumptions!C292,Assumptions!E292)</x:f>
        <x:v>0540</x:v>
      </x:c>
      <x:c r="D283" s="22" t="str">
        <x:f>IF($C$4="London",Assumptions!D292,Assumptions!F292)</x:f>
        <x:v>1808</x:v>
      </x:c>
      <x:c r="M283" s="23"/>
      <x:c r="N283" s="24"/>
      <x:c r="O283" s="24"/>
      <x:c r="AB283" s="24"/>
      <x:c r="AC283" s="24"/>
      <x:c r="AD283" s="24"/>
      <x:c r="AE283" s="25"/>
      <x:c r="AG283" s="26"/>
      <x:c r="AH283" s="24"/>
      <x:c r="AI283" s="24"/>
      <x:c r="AJ283" s="24"/>
      <x:c r="AL283" s="24"/>
    </x:row>
    <x:row r="284" spans="2:38" x14ac:dyDescent="0.35">
      <x:c r="B284" s="27">
        <x:f t="shared" si="96"/>
        <x:v>44823</x:v>
      </x:c>
      <x:c r="C284" s="22" t="str">
        <x:f>IF($C$4="London",Assumptions!C293,Assumptions!E293)</x:f>
        <x:v>0542</x:v>
      </x:c>
      <x:c r="D284" s="22" t="str">
        <x:f>IF($C$4="London",Assumptions!D293,Assumptions!F293)</x:f>
        <x:v>1806</x:v>
      </x:c>
      <x:c r="M284" s="23"/>
      <x:c r="N284" s="24"/>
      <x:c r="O284" s="24"/>
      <x:c r="AB284" s="24"/>
      <x:c r="AC284" s="24"/>
      <x:c r="AD284" s="24"/>
      <x:c r="AE284" s="25"/>
      <x:c r="AG284" s="26"/>
      <x:c r="AH284" s="24"/>
      <x:c r="AI284" s="24"/>
      <x:c r="AJ284" s="24"/>
      <x:c r="AL284" s="24"/>
    </x:row>
    <x:row r="285" spans="2:38" x14ac:dyDescent="0.35">
      <x:c r="B285" s="27">
        <x:f t="shared" si="96"/>
        <x:v>44824</x:v>
      </x:c>
      <x:c r="C285" s="22" t="str">
        <x:f>IF($C$4="London",Assumptions!C294,Assumptions!E294)</x:f>
        <x:v>0543</x:v>
      </x:c>
      <x:c r="D285" s="22" t="str">
        <x:f>IF($C$4="London",Assumptions!D294,Assumptions!F294)</x:f>
        <x:v>1804</x:v>
      </x:c>
      <x:c r="M285" s="23"/>
      <x:c r="N285" s="24"/>
      <x:c r="O285" s="24"/>
      <x:c r="AB285" s="24"/>
      <x:c r="AC285" s="24"/>
      <x:c r="AD285" s="24"/>
      <x:c r="AE285" s="25"/>
      <x:c r="AG285" s="26"/>
      <x:c r="AH285" s="24"/>
      <x:c r="AI285" s="24"/>
      <x:c r="AJ285" s="24"/>
      <x:c r="AL285" s="24"/>
    </x:row>
    <x:row r="286" spans="2:38" x14ac:dyDescent="0.35">
      <x:c r="B286" s="27">
        <x:f t="shared" si="96"/>
        <x:v>44825</x:v>
      </x:c>
      <x:c r="C286" s="22" t="str">
        <x:f>IF($C$4="London",Assumptions!C295,Assumptions!E295)</x:f>
        <x:v>0545</x:v>
      </x:c>
      <x:c r="D286" s="22" t="str">
        <x:f>IF($C$4="London",Assumptions!D295,Assumptions!F295)</x:f>
        <x:v>1801</x:v>
      </x:c>
      <x:c r="M286" s="23"/>
      <x:c r="N286" s="24"/>
      <x:c r="O286" s="24"/>
      <x:c r="AB286" s="24"/>
      <x:c r="AC286" s="24"/>
      <x:c r="AD286" s="24"/>
      <x:c r="AE286" s="25"/>
      <x:c r="AG286" s="26"/>
      <x:c r="AH286" s="24"/>
      <x:c r="AI286" s="24"/>
      <x:c r="AJ286" s="24"/>
      <x:c r="AL286" s="24"/>
    </x:row>
    <x:row r="287" spans="2:38" x14ac:dyDescent="0.35">
      <x:c r="B287" s="27">
        <x:f t="shared" si="96"/>
        <x:v>44826</x:v>
      </x:c>
      <x:c r="C287" s="22" t="str">
        <x:f>IF($C$4="London",Assumptions!C296,Assumptions!E296)</x:f>
        <x:v>0546</x:v>
      </x:c>
      <x:c r="D287" s="22" t="str">
        <x:f>IF($C$4="London",Assumptions!D296,Assumptions!F296)</x:f>
        <x:v>1759</x:v>
      </x:c>
      <x:c r="M287" s="23"/>
      <x:c r="N287" s="24"/>
      <x:c r="O287" s="24"/>
      <x:c r="AB287" s="24"/>
      <x:c r="AC287" s="24"/>
      <x:c r="AD287" s="24"/>
      <x:c r="AE287" s="25"/>
      <x:c r="AG287" s="26"/>
      <x:c r="AH287" s="24"/>
      <x:c r="AI287" s="24"/>
      <x:c r="AJ287" s="24"/>
      <x:c r="AL287" s="24"/>
    </x:row>
    <x:row r="288" spans="2:38" x14ac:dyDescent="0.35">
      <x:c r="B288" s="27">
        <x:f t="shared" si="96"/>
        <x:v>44827</x:v>
      </x:c>
      <x:c r="C288" s="22" t="str">
        <x:f>IF($C$4="London",Assumptions!C297,Assumptions!E297)</x:f>
        <x:v>0548</x:v>
      </x:c>
      <x:c r="D288" s="22" t="str">
        <x:f>IF($C$4="London",Assumptions!D297,Assumptions!F297)</x:f>
        <x:v>1757</x:v>
      </x:c>
      <x:c r="M288" s="23"/>
      <x:c r="N288" s="24"/>
      <x:c r="O288" s="24"/>
      <x:c r="AB288" s="24"/>
      <x:c r="AC288" s="24"/>
      <x:c r="AD288" s="24"/>
      <x:c r="AE288" s="25"/>
      <x:c r="AG288" s="26"/>
      <x:c r="AH288" s="24"/>
      <x:c r="AI288" s="24"/>
      <x:c r="AJ288" s="24"/>
      <x:c r="AL288" s="24"/>
    </x:row>
    <x:row r="289" spans="2:38" x14ac:dyDescent="0.35">
      <x:c r="B289" s="27">
        <x:f t="shared" si="96"/>
        <x:v>44828</x:v>
      </x:c>
      <x:c r="C289" s="22" t="str">
        <x:f>IF($C$4="London",Assumptions!C298,Assumptions!E298)</x:f>
        <x:v>0550</x:v>
      </x:c>
      <x:c r="D289" s="22" t="str">
        <x:f>IF($C$4="London",Assumptions!D298,Assumptions!F298)</x:f>
        <x:v>1754</x:v>
      </x:c>
      <x:c r="M289" s="23"/>
      <x:c r="N289" s="24"/>
      <x:c r="O289" s="24"/>
      <x:c r="AB289" s="24"/>
      <x:c r="AC289" s="24"/>
      <x:c r="AD289" s="24"/>
      <x:c r="AE289" s="25"/>
      <x:c r="AG289" s="26"/>
      <x:c r="AH289" s="24"/>
      <x:c r="AI289" s="24"/>
      <x:c r="AJ289" s="24"/>
      <x:c r="AL289" s="24"/>
    </x:row>
    <x:row r="290" spans="2:38" x14ac:dyDescent="0.35">
      <x:c r="B290" s="27">
        <x:f t="shared" si="96"/>
        <x:v>44829</x:v>
      </x:c>
      <x:c r="C290" s="22" t="str">
        <x:f>IF($C$4="London",Assumptions!C299,Assumptions!E299)</x:f>
        <x:v>0551</x:v>
      </x:c>
      <x:c r="D290" s="22" t="str">
        <x:f>IF($C$4="London",Assumptions!D299,Assumptions!F299)</x:f>
        <x:v>1752</x:v>
      </x:c>
      <x:c r="M290" s="23"/>
      <x:c r="N290" s="24"/>
      <x:c r="O290" s="24"/>
      <x:c r="AB290" s="24"/>
      <x:c r="AC290" s="24"/>
      <x:c r="AD290" s="24"/>
      <x:c r="AE290" s="25"/>
      <x:c r="AG290" s="26"/>
      <x:c r="AH290" s="24"/>
      <x:c r="AI290" s="24"/>
      <x:c r="AJ290" s="24"/>
      <x:c r="AL290" s="24"/>
    </x:row>
    <x:row r="291" spans="2:38" x14ac:dyDescent="0.35">
      <x:c r="B291" s="27">
        <x:f t="shared" si="96"/>
        <x:v>44830</x:v>
      </x:c>
      <x:c r="C291" s="22" t="str">
        <x:f>IF($C$4="London",Assumptions!C300,Assumptions!E300)</x:f>
        <x:v>0553</x:v>
      </x:c>
      <x:c r="D291" s="22" t="str">
        <x:f>IF($C$4="London",Assumptions!D300,Assumptions!F300)</x:f>
        <x:v>1750</x:v>
      </x:c>
      <x:c r="M291" s="23"/>
      <x:c r="N291" s="24"/>
      <x:c r="O291" s="24"/>
      <x:c r="AB291" s="24"/>
      <x:c r="AC291" s="24"/>
      <x:c r="AD291" s="24"/>
      <x:c r="AE291" s="25"/>
      <x:c r="AG291" s="26"/>
      <x:c r="AH291" s="24"/>
      <x:c r="AI291" s="24"/>
      <x:c r="AJ291" s="24"/>
      <x:c r="AL291" s="24"/>
    </x:row>
    <x:row r="292" spans="2:38" x14ac:dyDescent="0.35">
      <x:c r="B292" s="27">
        <x:f t="shared" si="96"/>
        <x:v>44831</x:v>
      </x:c>
      <x:c r="C292" s="22" t="str">
        <x:f>IF($C$4="London",Assumptions!C301,Assumptions!E301)</x:f>
        <x:v>0555</x:v>
      </x:c>
      <x:c r="D292" s="22" t="str">
        <x:f>IF($C$4="London",Assumptions!D301,Assumptions!F301)</x:f>
        <x:v>1748</x:v>
      </x:c>
      <x:c r="M292" s="23"/>
      <x:c r="N292" s="24"/>
      <x:c r="O292" s="24"/>
      <x:c r="AB292" s="24"/>
      <x:c r="AC292" s="24"/>
      <x:c r="AD292" s="24"/>
      <x:c r="AE292" s="25"/>
      <x:c r="AG292" s="26"/>
      <x:c r="AH292" s="24"/>
      <x:c r="AI292" s="24"/>
      <x:c r="AJ292" s="24"/>
      <x:c r="AL292" s="24"/>
    </x:row>
    <x:row r="293" spans="2:38" x14ac:dyDescent="0.35">
      <x:c r="B293" s="27">
        <x:f t="shared" si="96"/>
        <x:v>44832</x:v>
      </x:c>
      <x:c r="C293" s="22" t="str">
        <x:f>IF($C$4="London",Assumptions!C302,Assumptions!E302)</x:f>
        <x:v>0556</x:v>
      </x:c>
      <x:c r="D293" s="22" t="str">
        <x:f>IF($C$4="London",Assumptions!D302,Assumptions!F302)</x:f>
        <x:v>1745</x:v>
      </x:c>
      <x:c r="M293" s="23"/>
      <x:c r="N293" s="24"/>
      <x:c r="O293" s="24"/>
      <x:c r="AB293" s="24"/>
      <x:c r="AC293" s="24"/>
      <x:c r="AD293" s="24"/>
      <x:c r="AE293" s="25"/>
      <x:c r="AG293" s="26"/>
      <x:c r="AH293" s="24"/>
      <x:c r="AI293" s="24"/>
      <x:c r="AJ293" s="24"/>
      <x:c r="AL293" s="24"/>
    </x:row>
    <x:row r="294" spans="2:38" x14ac:dyDescent="0.35">
      <x:c r="B294" s="27">
        <x:f t="shared" si="96"/>
        <x:v>44833</x:v>
      </x:c>
      <x:c r="C294" s="22" t="str">
        <x:f>IF($C$4="London",Assumptions!C303,Assumptions!E303)</x:f>
        <x:v>0558</x:v>
      </x:c>
      <x:c r="D294" s="22" t="str">
        <x:f>IF($C$4="London",Assumptions!D303,Assumptions!F303)</x:f>
        <x:v>1743</x:v>
      </x:c>
      <x:c r="M294" s="23"/>
      <x:c r="N294" s="24"/>
      <x:c r="O294" s="24"/>
      <x:c r="AB294" s="24"/>
      <x:c r="AC294" s="24"/>
      <x:c r="AD294" s="24"/>
      <x:c r="AE294" s="25"/>
      <x:c r="AG294" s="26"/>
      <x:c r="AH294" s="24"/>
      <x:c r="AI294" s="24"/>
      <x:c r="AJ294" s="24"/>
      <x:c r="AL294" s="24"/>
    </x:row>
    <x:row r="295" spans="2:38" x14ac:dyDescent="0.35">
      <x:c r="B295" s="27">
        <x:f t="shared" si="96"/>
        <x:v>44834</x:v>
      </x:c>
      <x:c r="C295" s="22" t="str">
        <x:f>IF($C$4="London",Assumptions!C304,Assumptions!E304)</x:f>
        <x:v>0559</x:v>
      </x:c>
      <x:c r="D295" s="22" t="str">
        <x:f>IF($C$4="London",Assumptions!D304,Assumptions!F304)</x:f>
        <x:v>1741</x:v>
      </x:c>
      <x:c r="M295" s="23"/>
      <x:c r="N295" s="24"/>
      <x:c r="O295" s="24"/>
      <x:c r="AB295" s="24"/>
      <x:c r="AC295" s="24"/>
      <x:c r="AD295" s="24"/>
      <x:c r="AE295" s="25"/>
      <x:c r="AG295" s="26"/>
      <x:c r="AH295" s="24"/>
      <x:c r="AI295" s="24"/>
      <x:c r="AJ295" s="24"/>
      <x:c r="AL295" s="24"/>
    </x:row>
    <x:row r="296" spans="2:38" x14ac:dyDescent="0.35">
      <x:c r="B296" s="27">
        <x:f t="shared" si="96"/>
        <x:v>44835</x:v>
      </x:c>
      <x:c r="C296" s="22" t="str">
        <x:f>IF($C$4="London",Assumptions!C305,Assumptions!E305)</x:f>
        <x:v>0601</x:v>
      </x:c>
      <x:c r="D296" s="22" t="str">
        <x:f>IF($C$4="London",Assumptions!D305,Assumptions!F305)</x:f>
        <x:v>1738</x:v>
      </x:c>
      <x:c r="M296" s="23"/>
      <x:c r="N296" s="24"/>
      <x:c r="O296" s="24"/>
      <x:c r="AB296" s="24"/>
      <x:c r="AC296" s="24"/>
      <x:c r="AD296" s="24"/>
      <x:c r="AE296" s="25"/>
      <x:c r="AG296" s="26"/>
      <x:c r="AH296" s="24"/>
      <x:c r="AI296" s="24"/>
      <x:c r="AJ296" s="24"/>
      <x:c r="AL296" s="24"/>
    </x:row>
    <x:row r="297" spans="2:38" x14ac:dyDescent="0.35">
      <x:c r="B297" s="27">
        <x:f t="shared" si="96"/>
        <x:v>44836</x:v>
      </x:c>
      <x:c r="C297" s="22" t="str">
        <x:f>IF($C$4="London",Assumptions!C306,Assumptions!E306)</x:f>
        <x:v>0603</x:v>
      </x:c>
      <x:c r="D297" s="22" t="str">
        <x:f>IF($C$4="London",Assumptions!D306,Assumptions!F306)</x:f>
        <x:v>1736</x:v>
      </x:c>
      <x:c r="M297" s="23"/>
      <x:c r="N297" s="24"/>
      <x:c r="O297" s="24"/>
      <x:c r="AB297" s="24"/>
      <x:c r="AC297" s="24"/>
      <x:c r="AD297" s="24"/>
      <x:c r="AE297" s="25"/>
      <x:c r="AG297" s="26"/>
      <x:c r="AH297" s="24"/>
      <x:c r="AI297" s="24"/>
      <x:c r="AJ297" s="24"/>
      <x:c r="AL297" s="24"/>
    </x:row>
    <x:row r="298" spans="2:38" x14ac:dyDescent="0.35">
      <x:c r="B298" s="27">
        <x:f t="shared" si="96"/>
        <x:v>44837</x:v>
      </x:c>
      <x:c r="C298" s="22" t="str">
        <x:f>IF($C$4="London",Assumptions!C307,Assumptions!E307)</x:f>
        <x:v>0604</x:v>
      </x:c>
      <x:c r="D298" s="22" t="str">
        <x:f>IF($C$4="London",Assumptions!D307,Assumptions!F307)</x:f>
        <x:v>1734</x:v>
      </x:c>
      <x:c r="M298" s="23"/>
      <x:c r="N298" s="24"/>
      <x:c r="O298" s="24"/>
      <x:c r="AB298" s="24"/>
      <x:c r="AC298" s="24"/>
      <x:c r="AD298" s="24"/>
      <x:c r="AE298" s="25"/>
      <x:c r="AG298" s="26"/>
      <x:c r="AH298" s="24"/>
      <x:c r="AI298" s="24"/>
      <x:c r="AJ298" s="24"/>
      <x:c r="AL298" s="24"/>
    </x:row>
    <x:row r="299" spans="2:38" x14ac:dyDescent="0.35">
      <x:c r="B299" s="27">
        <x:f t="shared" si="96"/>
        <x:v>44838</x:v>
      </x:c>
      <x:c r="C299" s="22" t="str">
        <x:f>IF($C$4="London",Assumptions!C308,Assumptions!E308)</x:f>
        <x:v>0606</x:v>
      </x:c>
      <x:c r="D299" s="22" t="str">
        <x:f>IF($C$4="London",Assumptions!D308,Assumptions!F308)</x:f>
        <x:v>1732</x:v>
      </x:c>
      <x:c r="M299" s="23"/>
      <x:c r="N299" s="24"/>
      <x:c r="O299" s="24"/>
      <x:c r="AB299" s="24"/>
      <x:c r="AC299" s="24"/>
      <x:c r="AD299" s="24"/>
      <x:c r="AE299" s="25"/>
      <x:c r="AG299" s="26"/>
      <x:c r="AH299" s="24"/>
      <x:c r="AI299" s="24"/>
      <x:c r="AJ299" s="24"/>
      <x:c r="AL299" s="24"/>
    </x:row>
    <x:row r="300" spans="2:38" x14ac:dyDescent="0.35">
      <x:c r="B300" s="27">
        <x:f t="shared" si="96"/>
        <x:v>44839</x:v>
      </x:c>
      <x:c r="C300" s="22" t="str">
        <x:f>IF($C$4="London",Assumptions!C309,Assumptions!E309)</x:f>
        <x:v>0608</x:v>
      </x:c>
      <x:c r="D300" s="22" t="str">
        <x:f>IF($C$4="London",Assumptions!D309,Assumptions!F309)</x:f>
        <x:v>1729</x:v>
      </x:c>
      <x:c r="M300" s="23"/>
      <x:c r="N300" s="24"/>
      <x:c r="O300" s="24"/>
      <x:c r="AB300" s="24"/>
      <x:c r="AC300" s="24"/>
      <x:c r="AD300" s="24"/>
      <x:c r="AE300" s="25"/>
      <x:c r="AG300" s="26"/>
      <x:c r="AH300" s="24"/>
      <x:c r="AI300" s="24"/>
      <x:c r="AJ300" s="24"/>
      <x:c r="AL300" s="24"/>
    </x:row>
    <x:row r="301" spans="2:38" x14ac:dyDescent="0.35">
      <x:c r="B301" s="27">
        <x:f t="shared" si="96"/>
        <x:v>44840</x:v>
      </x:c>
      <x:c r="C301" s="22" t="str">
        <x:f>IF($C$4="London",Assumptions!C310,Assumptions!E310)</x:f>
        <x:v>0609</x:v>
      </x:c>
      <x:c r="D301" s="22" t="str">
        <x:f>IF($C$4="London",Assumptions!D310,Assumptions!F310)</x:f>
        <x:v>1727</x:v>
      </x:c>
      <x:c r="M301" s="23"/>
      <x:c r="N301" s="24"/>
      <x:c r="O301" s="24"/>
      <x:c r="AB301" s="24"/>
      <x:c r="AC301" s="24"/>
      <x:c r="AD301" s="24"/>
      <x:c r="AE301" s="25"/>
      <x:c r="AG301" s="26"/>
      <x:c r="AH301" s="24"/>
      <x:c r="AI301" s="24"/>
      <x:c r="AJ301" s="24"/>
      <x:c r="AL301" s="24"/>
    </x:row>
    <x:row r="302" spans="2:38" x14ac:dyDescent="0.35">
      <x:c r="B302" s="27">
        <x:f t="shared" si="96"/>
        <x:v>44841</x:v>
      </x:c>
      <x:c r="C302" s="22" t="str">
        <x:f>IF($C$4="London",Assumptions!C311,Assumptions!E311)</x:f>
        <x:v>0611</x:v>
      </x:c>
      <x:c r="D302" s="22" t="str">
        <x:f>IF($C$4="London",Assumptions!D311,Assumptions!F311)</x:f>
        <x:v>1725</x:v>
      </x:c>
      <x:c r="M302" s="23"/>
      <x:c r="N302" s="24"/>
      <x:c r="O302" s="24"/>
      <x:c r="AB302" s="24"/>
      <x:c r="AC302" s="24"/>
      <x:c r="AD302" s="24"/>
      <x:c r="AE302" s="25"/>
      <x:c r="AG302" s="26"/>
      <x:c r="AH302" s="24"/>
      <x:c r="AI302" s="24"/>
      <x:c r="AJ302" s="24"/>
      <x:c r="AL302" s="24"/>
    </x:row>
    <x:row r="303" spans="2:38" x14ac:dyDescent="0.35">
      <x:c r="B303" s="27">
        <x:f t="shared" si="96"/>
        <x:v>44842</x:v>
      </x:c>
      <x:c r="C303" s="22" t="str">
        <x:f>IF($C$4="London",Assumptions!C312,Assumptions!E312)</x:f>
        <x:v>0613</x:v>
      </x:c>
      <x:c r="D303" s="22" t="str">
        <x:f>IF($C$4="London",Assumptions!D312,Assumptions!F312)</x:f>
        <x:v>1723</x:v>
      </x:c>
      <x:c r="M303" s="23"/>
      <x:c r="N303" s="24"/>
      <x:c r="O303" s="24"/>
      <x:c r="AB303" s="24"/>
      <x:c r="AC303" s="24"/>
      <x:c r="AD303" s="24"/>
      <x:c r="AE303" s="25"/>
      <x:c r="AG303" s="26"/>
      <x:c r="AH303" s="24"/>
      <x:c r="AI303" s="24"/>
      <x:c r="AJ303" s="24"/>
      <x:c r="AL303" s="24"/>
    </x:row>
    <x:row r="304" spans="2:38" x14ac:dyDescent="0.35">
      <x:c r="B304" s="27">
        <x:f t="shared" si="96"/>
        <x:v>44843</x:v>
      </x:c>
      <x:c r="C304" s="22" t="str">
        <x:f>IF($C$4="London",Assumptions!C313,Assumptions!E313)</x:f>
        <x:v>0614</x:v>
      </x:c>
      <x:c r="D304" s="22" t="str">
        <x:f>IF($C$4="London",Assumptions!D313,Assumptions!F313)</x:f>
        <x:v>1720</x:v>
      </x:c>
      <x:c r="M304" s="23"/>
      <x:c r="N304" s="24"/>
      <x:c r="O304" s="24"/>
      <x:c r="AB304" s="24"/>
      <x:c r="AC304" s="24"/>
      <x:c r="AD304" s="24"/>
      <x:c r="AE304" s="25"/>
      <x:c r="AG304" s="26"/>
      <x:c r="AH304" s="24"/>
      <x:c r="AI304" s="24"/>
      <x:c r="AJ304" s="24"/>
      <x:c r="AL304" s="24"/>
    </x:row>
    <x:row r="305" spans="2:38" x14ac:dyDescent="0.35">
      <x:c r="B305" s="27">
        <x:f t="shared" si="96"/>
        <x:v>44844</x:v>
      </x:c>
      <x:c r="C305" s="22" t="str">
        <x:f>IF($C$4="London",Assumptions!C314,Assumptions!E314)</x:f>
        <x:v>0616</x:v>
      </x:c>
      <x:c r="D305" s="22" t="str">
        <x:f>IF($C$4="London",Assumptions!D314,Assumptions!F314)</x:f>
        <x:v>1718</x:v>
      </x:c>
      <x:c r="M305" s="23"/>
      <x:c r="N305" s="24"/>
      <x:c r="O305" s="24"/>
      <x:c r="AB305" s="24"/>
      <x:c r="AC305" s="24"/>
      <x:c r="AD305" s="24"/>
      <x:c r="AE305" s="25"/>
      <x:c r="AG305" s="26"/>
      <x:c r="AH305" s="24"/>
      <x:c r="AI305" s="24"/>
      <x:c r="AJ305" s="24"/>
      <x:c r="AL305" s="24"/>
    </x:row>
    <x:row r="306" spans="2:38" x14ac:dyDescent="0.35">
      <x:c r="B306" s="27">
        <x:f t="shared" si="96"/>
        <x:v>44845</x:v>
      </x:c>
      <x:c r="C306" s="22" t="str">
        <x:f>IF($C$4="London",Assumptions!C315,Assumptions!E315)</x:f>
        <x:v>0618</x:v>
      </x:c>
      <x:c r="D306" s="22" t="str">
        <x:f>IF($C$4="London",Assumptions!D315,Assumptions!F315)</x:f>
        <x:v>1716</x:v>
      </x:c>
      <x:c r="M306" s="23"/>
      <x:c r="N306" s="24"/>
      <x:c r="O306" s="24"/>
      <x:c r="AB306" s="24"/>
      <x:c r="AC306" s="24"/>
      <x:c r="AD306" s="24"/>
      <x:c r="AE306" s="25"/>
      <x:c r="AG306" s="26"/>
      <x:c r="AH306" s="24"/>
      <x:c r="AI306" s="24"/>
      <x:c r="AJ306" s="24"/>
      <x:c r="AL306" s="24"/>
    </x:row>
    <x:row r="307" spans="2:38" x14ac:dyDescent="0.35">
      <x:c r="B307" s="27">
        <x:f t="shared" si="96"/>
        <x:v>44846</x:v>
      </x:c>
      <x:c r="C307" s="22" t="str">
        <x:f>IF($C$4="London",Assumptions!C316,Assumptions!E316)</x:f>
        <x:v>0619</x:v>
      </x:c>
      <x:c r="D307" s="22" t="str">
        <x:f>IF($C$4="London",Assumptions!D316,Assumptions!F316)</x:f>
        <x:v>1714</x:v>
      </x:c>
      <x:c r="M307" s="23"/>
      <x:c r="N307" s="24"/>
      <x:c r="O307" s="24"/>
      <x:c r="AB307" s="24"/>
      <x:c r="AC307" s="24"/>
      <x:c r="AD307" s="24"/>
      <x:c r="AE307" s="25"/>
      <x:c r="AG307" s="26"/>
      <x:c r="AH307" s="24"/>
      <x:c r="AI307" s="24"/>
      <x:c r="AJ307" s="24"/>
      <x:c r="AL307" s="24"/>
    </x:row>
    <x:row r="308" spans="2:38" x14ac:dyDescent="0.35">
      <x:c r="B308" s="27">
        <x:f t="shared" si="96"/>
        <x:v>44847</x:v>
      </x:c>
      <x:c r="C308" s="22" t="str">
        <x:f>IF($C$4="London",Assumptions!C317,Assumptions!E317)</x:f>
        <x:v>0621</x:v>
      </x:c>
      <x:c r="D308" s="22" t="str">
        <x:f>IF($C$4="London",Assumptions!D317,Assumptions!F317)</x:f>
        <x:v>1712</x:v>
      </x:c>
      <x:c r="M308" s="23"/>
      <x:c r="N308" s="24"/>
      <x:c r="O308" s="24"/>
      <x:c r="AB308" s="24"/>
      <x:c r="AC308" s="24"/>
      <x:c r="AD308" s="24"/>
      <x:c r="AE308" s="25"/>
      <x:c r="AG308" s="26"/>
      <x:c r="AH308" s="24"/>
      <x:c r="AI308" s="24"/>
      <x:c r="AJ308" s="24"/>
      <x:c r="AL308" s="24"/>
    </x:row>
    <x:row r="309" spans="2:38" x14ac:dyDescent="0.35">
      <x:c r="B309" s="27">
        <x:f t="shared" si="96"/>
        <x:v>44848</x:v>
      </x:c>
      <x:c r="C309" s="22" t="str">
        <x:f>IF($C$4="London",Assumptions!C318,Assumptions!E318)</x:f>
        <x:v>0623</x:v>
      </x:c>
      <x:c r="D309" s="22" t="str">
        <x:f>IF($C$4="London",Assumptions!D318,Assumptions!F318)</x:f>
        <x:v>1710</x:v>
      </x:c>
      <x:c r="M309" s="23"/>
      <x:c r="N309" s="24"/>
      <x:c r="O309" s="24"/>
      <x:c r="AB309" s="24"/>
      <x:c r="AC309" s="24"/>
      <x:c r="AD309" s="24"/>
      <x:c r="AE309" s="25"/>
      <x:c r="AG309" s="26"/>
      <x:c r="AH309" s="24"/>
      <x:c r="AI309" s="24"/>
      <x:c r="AJ309" s="24"/>
      <x:c r="AL309" s="24"/>
    </x:row>
    <x:row r="310" spans="2:38" x14ac:dyDescent="0.35">
      <x:c r="B310" s="27">
        <x:f t="shared" si="96"/>
        <x:v>44849</x:v>
      </x:c>
      <x:c r="C310" s="22" t="str">
        <x:f>IF($C$4="London",Assumptions!C319,Assumptions!E319)</x:f>
        <x:v>0624</x:v>
      </x:c>
      <x:c r="D310" s="22" t="str">
        <x:f>IF($C$4="London",Assumptions!D319,Assumptions!F319)</x:f>
        <x:v>1707</x:v>
      </x:c>
      <x:c r="M310" s="23"/>
      <x:c r="N310" s="24"/>
      <x:c r="O310" s="24"/>
      <x:c r="AB310" s="24"/>
      <x:c r="AC310" s="24"/>
      <x:c r="AD310" s="24"/>
      <x:c r="AE310" s="25"/>
      <x:c r="AG310" s="26"/>
      <x:c r="AH310" s="24"/>
      <x:c r="AI310" s="24"/>
      <x:c r="AJ310" s="24"/>
      <x:c r="AL310" s="24"/>
    </x:row>
    <x:row r="311" spans="2:38" x14ac:dyDescent="0.35">
      <x:c r="B311" s="27">
        <x:f t="shared" si="96"/>
        <x:v>44850</x:v>
      </x:c>
      <x:c r="C311" s="22" t="str">
        <x:f>IF($C$4="London",Assumptions!C320,Assumptions!E320)</x:f>
        <x:v>0626</x:v>
      </x:c>
      <x:c r="D311" s="22" t="str">
        <x:f>IF($C$4="London",Assumptions!D320,Assumptions!F320)</x:f>
        <x:v>1705</x:v>
      </x:c>
      <x:c r="M311" s="23"/>
      <x:c r="N311" s="24"/>
      <x:c r="O311" s="24"/>
      <x:c r="AB311" s="24"/>
      <x:c r="AC311" s="24"/>
      <x:c r="AD311" s="24"/>
      <x:c r="AE311" s="25"/>
      <x:c r="AG311" s="26"/>
      <x:c r="AH311" s="24"/>
      <x:c r="AI311" s="24"/>
      <x:c r="AJ311" s="24"/>
      <x:c r="AL311" s="24"/>
    </x:row>
    <x:row r="312" spans="2:38" x14ac:dyDescent="0.35">
      <x:c r="B312" s="27">
        <x:f t="shared" si="96"/>
        <x:v>44851</x:v>
      </x:c>
      <x:c r="C312" s="22" t="str">
        <x:f>IF($C$4="London",Assumptions!C321,Assumptions!E321)</x:f>
        <x:v>0628</x:v>
      </x:c>
      <x:c r="D312" s="22" t="str">
        <x:f>IF($C$4="London",Assumptions!D321,Assumptions!F321)</x:f>
        <x:v>1703</x:v>
      </x:c>
      <x:c r="M312" s="23"/>
      <x:c r="N312" s="24"/>
      <x:c r="O312" s="24"/>
      <x:c r="AB312" s="24"/>
      <x:c r="AC312" s="24"/>
      <x:c r="AD312" s="24"/>
      <x:c r="AE312" s="25"/>
      <x:c r="AG312" s="26"/>
      <x:c r="AH312" s="24"/>
      <x:c r="AI312" s="24"/>
      <x:c r="AJ312" s="24"/>
      <x:c r="AL312" s="24"/>
    </x:row>
    <x:row r="313" spans="2:38" x14ac:dyDescent="0.35">
      <x:c r="B313" s="27">
        <x:f t="shared" si="96"/>
        <x:v>44852</x:v>
      </x:c>
      <x:c r="C313" s="22" t="str">
        <x:f>IF($C$4="London",Assumptions!C322,Assumptions!E322)</x:f>
        <x:v>0629</x:v>
      </x:c>
      <x:c r="D313" s="22" t="str">
        <x:f>IF($C$4="London",Assumptions!D322,Assumptions!F322)</x:f>
        <x:v>1701</x:v>
      </x:c>
      <x:c r="M313" s="23"/>
      <x:c r="N313" s="24"/>
      <x:c r="O313" s="24"/>
      <x:c r="AB313" s="24"/>
      <x:c r="AC313" s="24"/>
      <x:c r="AD313" s="24"/>
      <x:c r="AE313" s="25"/>
      <x:c r="AG313" s="26"/>
      <x:c r="AH313" s="24"/>
      <x:c r="AI313" s="24"/>
      <x:c r="AJ313" s="24"/>
      <x:c r="AL313" s="24"/>
    </x:row>
    <x:row r="314" spans="2:38" x14ac:dyDescent="0.35">
      <x:c r="B314" s="27">
        <x:f t="shared" si="96"/>
        <x:v>44853</x:v>
      </x:c>
      <x:c r="C314" s="22" t="str">
        <x:f>IF($C$4="London",Assumptions!C323,Assumptions!E323)</x:f>
        <x:v>0631</x:v>
      </x:c>
      <x:c r="D314" s="22" t="str">
        <x:f>IF($C$4="London",Assumptions!D323,Assumptions!F323)</x:f>
        <x:v>1659</x:v>
      </x:c>
      <x:c r="M314" s="23"/>
      <x:c r="N314" s="24"/>
      <x:c r="O314" s="24"/>
      <x:c r="AB314" s="24"/>
      <x:c r="AC314" s="24"/>
      <x:c r="AD314" s="24"/>
      <x:c r="AE314" s="25"/>
      <x:c r="AG314" s="26"/>
      <x:c r="AH314" s="24"/>
      <x:c r="AI314" s="24"/>
      <x:c r="AJ314" s="24"/>
      <x:c r="AL314" s="24"/>
    </x:row>
    <x:row r="315" spans="2:38" x14ac:dyDescent="0.35">
      <x:c r="B315" s="27">
        <x:f t="shared" si="96"/>
        <x:v>44854</x:v>
      </x:c>
      <x:c r="C315" s="22" t="str">
        <x:f>IF($C$4="London",Assumptions!C324,Assumptions!E324)</x:f>
        <x:v>0633</x:v>
      </x:c>
      <x:c r="D315" s="22" t="str">
        <x:f>IF($C$4="London",Assumptions!D324,Assumptions!F324)</x:f>
        <x:v>1657</x:v>
      </x:c>
      <x:c r="M315" s="23"/>
      <x:c r="N315" s="24"/>
      <x:c r="O315" s="24"/>
      <x:c r="AB315" s="24"/>
      <x:c r="AC315" s="24"/>
      <x:c r="AD315" s="24"/>
      <x:c r="AE315" s="25"/>
      <x:c r="AG315" s="26"/>
      <x:c r="AH315" s="24"/>
      <x:c r="AI315" s="24"/>
      <x:c r="AJ315" s="24"/>
      <x:c r="AL315" s="24"/>
    </x:row>
    <x:row r="316" spans="2:38" x14ac:dyDescent="0.35">
      <x:c r="B316" s="27">
        <x:f t="shared" si="96"/>
        <x:v>44855</x:v>
      </x:c>
      <x:c r="C316" s="22" t="str">
        <x:f>IF($C$4="London",Assumptions!C325,Assumptions!E325)</x:f>
        <x:v>0635</x:v>
      </x:c>
      <x:c r="D316" s="22" t="str">
        <x:f>IF($C$4="London",Assumptions!D325,Assumptions!F325)</x:f>
        <x:v>1655</x:v>
      </x:c>
      <x:c r="M316" s="23"/>
      <x:c r="N316" s="24"/>
      <x:c r="O316" s="24"/>
      <x:c r="AB316" s="24"/>
      <x:c r="AC316" s="24"/>
      <x:c r="AD316" s="24"/>
      <x:c r="AE316" s="25"/>
      <x:c r="AG316" s="26"/>
      <x:c r="AH316" s="24"/>
      <x:c r="AI316" s="24"/>
      <x:c r="AJ316" s="24"/>
      <x:c r="AL316" s="24"/>
    </x:row>
    <x:row r="317" spans="2:38" x14ac:dyDescent="0.35">
      <x:c r="B317" s="27">
        <x:f t="shared" si="96"/>
        <x:v>44856</x:v>
      </x:c>
      <x:c r="C317" s="22" t="str">
        <x:f>IF($C$4="London",Assumptions!C326,Assumptions!E326)</x:f>
        <x:v>0636</x:v>
      </x:c>
      <x:c r="D317" s="22" t="str">
        <x:f>IF($C$4="London",Assumptions!D326,Assumptions!F326)</x:f>
        <x:v>1653</x:v>
      </x:c>
      <x:c r="M317" s="23"/>
      <x:c r="N317" s="24"/>
      <x:c r="O317" s="24"/>
      <x:c r="AB317" s="24"/>
      <x:c r="AC317" s="24"/>
      <x:c r="AD317" s="24"/>
      <x:c r="AE317" s="25"/>
      <x:c r="AG317" s="26"/>
      <x:c r="AH317" s="24"/>
      <x:c r="AI317" s="24"/>
      <x:c r="AJ317" s="24"/>
      <x:c r="AL317" s="24"/>
    </x:row>
    <x:row r="318" spans="2:38" x14ac:dyDescent="0.35">
      <x:c r="B318" s="27">
        <x:f t="shared" si="96"/>
        <x:v>44857</x:v>
      </x:c>
      <x:c r="C318" s="22" t="str">
        <x:f>IF($C$4="London",Assumptions!C327,Assumptions!E327)</x:f>
        <x:v>0638</x:v>
      </x:c>
      <x:c r="D318" s="22" t="str">
        <x:f>IF($C$4="London",Assumptions!D327,Assumptions!F327)</x:f>
        <x:v>1651</x:v>
      </x:c>
      <x:c r="M318" s="23"/>
      <x:c r="N318" s="24"/>
      <x:c r="O318" s="24"/>
      <x:c r="AB318" s="24"/>
      <x:c r="AC318" s="24"/>
      <x:c r="AD318" s="24"/>
      <x:c r="AE318" s="25"/>
      <x:c r="AG318" s="26"/>
      <x:c r="AH318" s="24"/>
      <x:c r="AI318" s="24"/>
      <x:c r="AJ318" s="24"/>
      <x:c r="AL318" s="24"/>
    </x:row>
    <x:row r="319" spans="2:38" x14ac:dyDescent="0.35">
      <x:c r="B319" s="27">
        <x:f t="shared" si="96"/>
        <x:v>44858</x:v>
      </x:c>
      <x:c r="C319" s="22" t="str">
        <x:f>IF($C$4="London",Assumptions!C328,Assumptions!E328)</x:f>
        <x:v>0640</x:v>
      </x:c>
      <x:c r="D319" s="22" t="str">
        <x:f>IF($C$4="London",Assumptions!D328,Assumptions!F328)</x:f>
        <x:v>1649</x:v>
      </x:c>
      <x:c r="M319" s="23"/>
      <x:c r="N319" s="24"/>
      <x:c r="O319" s="24"/>
      <x:c r="AB319" s="24"/>
      <x:c r="AC319" s="24"/>
      <x:c r="AD319" s="24"/>
      <x:c r="AE319" s="25"/>
      <x:c r="AG319" s="26"/>
      <x:c r="AH319" s="24"/>
      <x:c r="AI319" s="24"/>
      <x:c r="AJ319" s="24"/>
      <x:c r="AL319" s="24"/>
    </x:row>
    <x:row r="320" spans="2:38" x14ac:dyDescent="0.35">
      <x:c r="B320" s="27">
        <x:f t="shared" si="96"/>
        <x:v>44859</x:v>
      </x:c>
      <x:c r="C320" s="22" t="str">
        <x:f>IF($C$4="London",Assumptions!C329,Assumptions!E329)</x:f>
        <x:v>0642</x:v>
      </x:c>
      <x:c r="D320" s="22" t="str">
        <x:f>IF($C$4="London",Assumptions!D329,Assumptions!F329)</x:f>
        <x:v>1647</x:v>
      </x:c>
      <x:c r="M320" s="23"/>
      <x:c r="N320" s="24"/>
      <x:c r="O320" s="24"/>
      <x:c r="AB320" s="24"/>
      <x:c r="AC320" s="24"/>
      <x:c r="AD320" s="24"/>
      <x:c r="AE320" s="25"/>
      <x:c r="AG320" s="26"/>
      <x:c r="AH320" s="24"/>
      <x:c r="AI320" s="24"/>
      <x:c r="AJ320" s="24"/>
      <x:c r="AL320" s="24"/>
    </x:row>
    <x:row r="321" spans="2:38" x14ac:dyDescent="0.35">
      <x:c r="B321" s="27">
        <x:f t="shared" si="96"/>
        <x:v>44860</x:v>
      </x:c>
      <x:c r="C321" s="22" t="str">
        <x:f>IF($C$4="London",Assumptions!C330,Assumptions!E330)</x:f>
        <x:v>0643</x:v>
      </x:c>
      <x:c r="D321" s="22" t="str">
        <x:f>IF($C$4="London",Assumptions!D330,Assumptions!F330)</x:f>
        <x:v>1645</x:v>
      </x:c>
      <x:c r="M321" s="23"/>
      <x:c r="N321" s="24"/>
      <x:c r="O321" s="24"/>
      <x:c r="AB321" s="24"/>
      <x:c r="AC321" s="24"/>
      <x:c r="AD321" s="24"/>
      <x:c r="AE321" s="25"/>
      <x:c r="AG321" s="26"/>
      <x:c r="AH321" s="24"/>
      <x:c r="AI321" s="24"/>
      <x:c r="AJ321" s="24"/>
      <x:c r="AL321" s="24"/>
    </x:row>
    <x:row r="322" spans="2:38" x14ac:dyDescent="0.35">
      <x:c r="B322" s="27">
        <x:f t="shared" si="96"/>
        <x:v>44861</x:v>
      </x:c>
      <x:c r="C322" s="22" t="str">
        <x:f>IF($C$4="London",Assumptions!C331,Assumptions!E331)</x:f>
        <x:v>0645</x:v>
      </x:c>
      <x:c r="D322" s="22" t="str">
        <x:f>IF($C$4="London",Assumptions!D331,Assumptions!F331)</x:f>
        <x:v>1643</x:v>
      </x:c>
      <x:c r="M322" s="23"/>
      <x:c r="N322" s="24"/>
      <x:c r="O322" s="24"/>
      <x:c r="AB322" s="24"/>
      <x:c r="AC322" s="24"/>
      <x:c r="AD322" s="24"/>
      <x:c r="AE322" s="25"/>
      <x:c r="AG322" s="26"/>
      <x:c r="AH322" s="24"/>
      <x:c r="AI322" s="24"/>
      <x:c r="AJ322" s="24"/>
      <x:c r="AL322" s="24"/>
    </x:row>
    <x:row r="323" spans="2:38" x14ac:dyDescent="0.35">
      <x:c r="B323" s="27">
        <x:f t="shared" si="96"/>
        <x:v>44862</x:v>
      </x:c>
      <x:c r="C323" s="22" t="str">
        <x:f>IF($C$4="London",Assumptions!C332,Assumptions!E332)</x:f>
        <x:v>0647</x:v>
      </x:c>
      <x:c r="D323" s="22" t="str">
        <x:f>IF($C$4="London",Assumptions!D332,Assumptions!F332)</x:f>
        <x:v>1641</x:v>
      </x:c>
      <x:c r="M323" s="23"/>
      <x:c r="N323" s="24"/>
      <x:c r="O323" s="24"/>
      <x:c r="AB323" s="24"/>
      <x:c r="AC323" s="24"/>
      <x:c r="AD323" s="24"/>
      <x:c r="AE323" s="25"/>
      <x:c r="AG323" s="26"/>
      <x:c r="AH323" s="24"/>
      <x:c r="AI323" s="24"/>
      <x:c r="AJ323" s="24"/>
      <x:c r="AL323" s="24"/>
    </x:row>
    <x:row r="324" spans="2:38" x14ac:dyDescent="0.35">
      <x:c r="B324" s="27">
        <x:f t="shared" si="96"/>
        <x:v>44863</x:v>
      </x:c>
      <x:c r="C324" s="22" t="str">
        <x:f>IF($C$4="London",Assumptions!C333,Assumptions!E333)</x:f>
        <x:v>0649</x:v>
      </x:c>
      <x:c r="D324" s="22" t="str">
        <x:f>IF($C$4="London",Assumptions!D333,Assumptions!F333)</x:f>
        <x:v>1639</x:v>
      </x:c>
      <x:c r="M324" s="23"/>
      <x:c r="N324" s="24"/>
      <x:c r="O324" s="24"/>
      <x:c r="AB324" s="24"/>
      <x:c r="AC324" s="24"/>
      <x:c r="AD324" s="24"/>
      <x:c r="AE324" s="25"/>
      <x:c r="AG324" s="26"/>
      <x:c r="AH324" s="24"/>
      <x:c r="AI324" s="24"/>
      <x:c r="AJ324" s="24"/>
      <x:c r="AL324" s="24"/>
    </x:row>
    <x:row r="325" spans="2:38" x14ac:dyDescent="0.35">
      <x:c r="B325" s="27">
        <x:f t="shared" si="96"/>
        <x:v>44864</x:v>
      </x:c>
      <x:c r="C325" s="22" t="str">
        <x:f>IF($C$4="London",Assumptions!C334,Assumptions!E334)</x:f>
        <x:v>0650</x:v>
      </x:c>
      <x:c r="D325" s="22" t="str">
        <x:f>IF($C$4="London",Assumptions!D334,Assumptions!F334)</x:f>
        <x:v>1637</x:v>
      </x:c>
      <x:c r="M325" s="23"/>
      <x:c r="N325" s="24"/>
      <x:c r="O325" s="24"/>
      <x:c r="AB325" s="24"/>
      <x:c r="AC325" s="24"/>
      <x:c r="AD325" s="24"/>
      <x:c r="AE325" s="25"/>
      <x:c r="AG325" s="26"/>
      <x:c r="AH325" s="24"/>
      <x:c r="AI325" s="24"/>
      <x:c r="AJ325" s="24"/>
      <x:c r="AL325" s="24"/>
    </x:row>
    <x:row r="326" spans="2:38" x14ac:dyDescent="0.35">
      <x:c r="B326" s="27">
        <x:f t="shared" si="96"/>
        <x:v>44865</x:v>
      </x:c>
      <x:c r="C326" s="22" t="str">
        <x:f>IF($C$4="London",Assumptions!C335,Assumptions!E335)</x:f>
        <x:v>0652</x:v>
      </x:c>
      <x:c r="D326" s="22" t="str">
        <x:f>IF($C$4="London",Assumptions!D335,Assumptions!F335)</x:f>
        <x:v>1635</x:v>
      </x:c>
      <x:c r="M326" s="23"/>
      <x:c r="N326" s="24"/>
      <x:c r="O326" s="24"/>
      <x:c r="AB326" s="24"/>
      <x:c r="AC326" s="24"/>
      <x:c r="AD326" s="24"/>
      <x:c r="AE326" s="25"/>
      <x:c r="AG326" s="26"/>
      <x:c r="AH326" s="24"/>
      <x:c r="AI326" s="24"/>
      <x:c r="AJ326" s="24"/>
      <x:c r="AL326" s="24"/>
    </x:row>
    <x:row r="327" spans="2:38" x14ac:dyDescent="0.35">
      <x:c r="B327" s="27">
        <x:f t="shared" si="96"/>
        <x:v>44866</x:v>
      </x:c>
      <x:c r="C327" s="22" t="str">
        <x:f>IF($C$4="London",Assumptions!C336,Assumptions!E336)</x:f>
        <x:v>0654</x:v>
      </x:c>
      <x:c r="D327" s="22" t="str">
        <x:f>IF($C$4="London",Assumptions!D336,Assumptions!F336)</x:f>
        <x:v>1634</x:v>
      </x:c>
      <x:c r="M327" s="23"/>
      <x:c r="N327" s="24"/>
      <x:c r="O327" s="24"/>
      <x:c r="AB327" s="24"/>
      <x:c r="AC327" s="24"/>
      <x:c r="AD327" s="24"/>
      <x:c r="AE327" s="25"/>
      <x:c r="AG327" s="26"/>
      <x:c r="AH327" s="24"/>
      <x:c r="AI327" s="24"/>
      <x:c r="AJ327" s="24"/>
      <x:c r="AL327" s="24"/>
    </x:row>
    <x:row r="328" spans="2:38" x14ac:dyDescent="0.35">
      <x:c r="B328" s="27">
        <x:f t="shared" si="96"/>
        <x:v>44867</x:v>
      </x:c>
      <x:c r="C328" s="22" t="str">
        <x:f>IF($C$4="London",Assumptions!C337,Assumptions!E337)</x:f>
        <x:v>0656</x:v>
      </x:c>
      <x:c r="D328" s="22" t="str">
        <x:f>IF($C$4="London",Assumptions!D337,Assumptions!F337)</x:f>
        <x:v>1632</x:v>
      </x:c>
      <x:c r="M328" s="23"/>
      <x:c r="N328" s="24"/>
      <x:c r="O328" s="24"/>
      <x:c r="AB328" s="24"/>
      <x:c r="AC328" s="24"/>
      <x:c r="AD328" s="24"/>
      <x:c r="AE328" s="25"/>
      <x:c r="AG328" s="26"/>
      <x:c r="AH328" s="24"/>
      <x:c r="AI328" s="24"/>
      <x:c r="AJ328" s="24"/>
      <x:c r="AL328" s="24"/>
    </x:row>
    <x:row r="329" spans="2:38" x14ac:dyDescent="0.35">
      <x:c r="B329" s="27">
        <x:f t="shared" si="96"/>
        <x:v>44868</x:v>
      </x:c>
      <x:c r="C329" s="22" t="str">
        <x:f>IF($C$4="London",Assumptions!C338,Assumptions!E338)</x:f>
        <x:v>0657</x:v>
      </x:c>
      <x:c r="D329" s="22" t="str">
        <x:f>IF($C$4="London",Assumptions!D338,Assumptions!F338)</x:f>
        <x:v>1630</x:v>
      </x:c>
      <x:c r="M329" s="23"/>
      <x:c r="N329" s="24"/>
      <x:c r="O329" s="24"/>
      <x:c r="AB329" s="24"/>
      <x:c r="AC329" s="24"/>
      <x:c r="AD329" s="24"/>
      <x:c r="AE329" s="25"/>
      <x:c r="AG329" s="26"/>
      <x:c r="AH329" s="24"/>
      <x:c r="AI329" s="24"/>
      <x:c r="AJ329" s="24"/>
      <x:c r="AL329" s="24"/>
    </x:row>
    <x:row r="330" spans="2:38" x14ac:dyDescent="0.35">
      <x:c r="B330" s="27">
        <x:f t="shared" si="96"/>
        <x:v>44869</x:v>
      </x:c>
      <x:c r="C330" s="22" t="str">
        <x:f>IF($C$4="London",Assumptions!C339,Assumptions!E339)</x:f>
        <x:v>0659</x:v>
      </x:c>
      <x:c r="D330" s="22" t="str">
        <x:f>IF($C$4="London",Assumptions!D339,Assumptions!F339)</x:f>
        <x:v>1628</x:v>
      </x:c>
      <x:c r="M330" s="23"/>
      <x:c r="N330" s="24"/>
      <x:c r="O330" s="24"/>
      <x:c r="AB330" s="24"/>
      <x:c r="AC330" s="24"/>
      <x:c r="AD330" s="24"/>
      <x:c r="AE330" s="25"/>
      <x:c r="AG330" s="26"/>
      <x:c r="AH330" s="24"/>
      <x:c r="AI330" s="24"/>
      <x:c r="AJ330" s="24"/>
      <x:c r="AL330" s="24"/>
    </x:row>
    <x:row r="331" spans="2:38" x14ac:dyDescent="0.35">
      <x:c r="B331" s="27">
        <x:f t="shared" si="96"/>
        <x:v>44870</x:v>
      </x:c>
      <x:c r="C331" s="22" t="str">
        <x:f>IF($C$4="London",Assumptions!C340,Assumptions!E340)</x:f>
        <x:v>0701</x:v>
      </x:c>
      <x:c r="D331" s="22" t="str">
        <x:f>IF($C$4="London",Assumptions!D340,Assumptions!F340)</x:f>
        <x:v>1627</x:v>
      </x:c>
      <x:c r="M331" s="23"/>
      <x:c r="N331" s="24"/>
      <x:c r="O331" s="24"/>
      <x:c r="AB331" s="24"/>
      <x:c r="AC331" s="24"/>
      <x:c r="AD331" s="24"/>
      <x:c r="AE331" s="25"/>
      <x:c r="AG331" s="26"/>
      <x:c r="AH331" s="24"/>
      <x:c r="AI331" s="24"/>
      <x:c r="AJ331" s="24"/>
      <x:c r="AL331" s="24"/>
    </x:row>
    <x:row r="332" spans="2:38" x14ac:dyDescent="0.35">
      <x:c r="B332" s="27">
        <x:f t="shared" si="96"/>
        <x:v>44871</x:v>
      </x:c>
      <x:c r="C332" s="22" t="str">
        <x:f>IF($C$4="London",Assumptions!C341,Assumptions!E341)</x:f>
        <x:v>0703</x:v>
      </x:c>
      <x:c r="D332" s="22" t="str">
        <x:f>IF($C$4="London",Assumptions!D341,Assumptions!F341)</x:f>
        <x:v>1625</x:v>
      </x:c>
      <x:c r="M332" s="23"/>
      <x:c r="N332" s="24"/>
      <x:c r="O332" s="24"/>
      <x:c r="AB332" s="24"/>
      <x:c r="AC332" s="24"/>
      <x:c r="AD332" s="24"/>
      <x:c r="AE332" s="25"/>
      <x:c r="AG332" s="26"/>
      <x:c r="AH332" s="24"/>
      <x:c r="AI332" s="24"/>
      <x:c r="AJ332" s="24"/>
      <x:c r="AL332" s="24"/>
    </x:row>
    <x:row r="333" spans="2:38" x14ac:dyDescent="0.35">
      <x:c r="B333" s="27">
        <x:f t="shared" si="96"/>
        <x:v>44872</x:v>
      </x:c>
      <x:c r="C333" s="22" t="str">
        <x:f>IF($C$4="London",Assumptions!C342,Assumptions!E342)</x:f>
        <x:v>0704</x:v>
      </x:c>
      <x:c r="D333" s="22" t="str">
        <x:f>IF($C$4="London",Assumptions!D342,Assumptions!F342)</x:f>
        <x:v>1623</x:v>
      </x:c>
      <x:c r="M333" s="23"/>
      <x:c r="N333" s="24"/>
      <x:c r="O333" s="24"/>
      <x:c r="AB333" s="24"/>
      <x:c r="AC333" s="24"/>
      <x:c r="AD333" s="24"/>
      <x:c r="AE333" s="25"/>
      <x:c r="AG333" s="26"/>
      <x:c r="AH333" s="24"/>
      <x:c r="AI333" s="24"/>
      <x:c r="AJ333" s="24"/>
      <x:c r="AL333" s="24"/>
    </x:row>
    <x:row r="334" spans="2:38" x14ac:dyDescent="0.35">
      <x:c r="B334" s="27">
        <x:f t="shared" si="96"/>
        <x:v>44873</x:v>
      </x:c>
      <x:c r="C334" s="22" t="str">
        <x:f>IF($C$4="London",Assumptions!C343,Assumptions!E343)</x:f>
        <x:v>0706</x:v>
      </x:c>
      <x:c r="D334" s="22" t="str">
        <x:f>IF($C$4="London",Assumptions!D343,Assumptions!F343)</x:f>
        <x:v>1622</x:v>
      </x:c>
      <x:c r="M334" s="23"/>
      <x:c r="N334" s="24"/>
      <x:c r="O334" s="24"/>
      <x:c r="AB334" s="24"/>
      <x:c r="AC334" s="24"/>
      <x:c r="AD334" s="24"/>
      <x:c r="AE334" s="25"/>
      <x:c r="AG334" s="26"/>
      <x:c r="AH334" s="24"/>
      <x:c r="AI334" s="24"/>
      <x:c r="AJ334" s="24"/>
      <x:c r="AL334" s="24"/>
    </x:row>
    <x:row r="335" spans="2:38" x14ac:dyDescent="0.35">
      <x:c r="B335" s="27">
        <x:f t="shared" si="96"/>
        <x:v>44874</x:v>
      </x:c>
      <x:c r="C335" s="22" t="str">
        <x:f>IF($C$4="London",Assumptions!C344,Assumptions!E344)</x:f>
        <x:v>0708</x:v>
      </x:c>
      <x:c r="D335" s="22" t="str">
        <x:f>IF($C$4="London",Assumptions!D344,Assumptions!F344)</x:f>
        <x:v>1620</x:v>
      </x:c>
      <x:c r="M335" s="23"/>
      <x:c r="N335" s="24"/>
      <x:c r="O335" s="24"/>
      <x:c r="AB335" s="24"/>
      <x:c r="AC335" s="24"/>
      <x:c r="AD335" s="24"/>
      <x:c r="AE335" s="25"/>
      <x:c r="AG335" s="26"/>
      <x:c r="AH335" s="24"/>
      <x:c r="AI335" s="24"/>
      <x:c r="AJ335" s="24"/>
      <x:c r="AL335" s="24"/>
    </x:row>
    <x:row r="336" spans="2:38" x14ac:dyDescent="0.35">
      <x:c r="B336" s="27">
        <x:f t="shared" si="96"/>
        <x:v>44875</x:v>
      </x:c>
      <x:c r="C336" s="22" t="str">
        <x:f>IF($C$4="London",Assumptions!C345,Assumptions!E345)</x:f>
        <x:v>0710</x:v>
      </x:c>
      <x:c r="D336" s="22" t="str">
        <x:f>IF($C$4="London",Assumptions!D345,Assumptions!F345)</x:f>
        <x:v>1619</x:v>
      </x:c>
      <x:c r="M336" s="23"/>
      <x:c r="N336" s="24"/>
      <x:c r="O336" s="24"/>
      <x:c r="AB336" s="24"/>
      <x:c r="AC336" s="24"/>
      <x:c r="AD336" s="24"/>
      <x:c r="AE336" s="25"/>
      <x:c r="AG336" s="26"/>
      <x:c r="AH336" s="24"/>
      <x:c r="AI336" s="24"/>
      <x:c r="AJ336" s="24"/>
      <x:c r="AL336" s="24"/>
    </x:row>
    <x:row r="337" spans="2:38" x14ac:dyDescent="0.35">
      <x:c r="B337" s="27">
        <x:f t="shared" si="96"/>
        <x:v>44876</x:v>
      </x:c>
      <x:c r="C337" s="22" t="str">
        <x:f>IF($C$4="London",Assumptions!C346,Assumptions!E346)</x:f>
        <x:v>0711</x:v>
      </x:c>
      <x:c r="D337" s="22" t="str">
        <x:f>IF($C$4="London",Assumptions!D346,Assumptions!F346)</x:f>
        <x:v>1617</x:v>
      </x:c>
      <x:c r="M337" s="23"/>
      <x:c r="N337" s="24"/>
      <x:c r="O337" s="24"/>
      <x:c r="AB337" s="24"/>
      <x:c r="AC337" s="24"/>
      <x:c r="AD337" s="24"/>
      <x:c r="AE337" s="25"/>
      <x:c r="AG337" s="26"/>
      <x:c r="AH337" s="24"/>
      <x:c r="AI337" s="24"/>
      <x:c r="AJ337" s="24"/>
      <x:c r="AL337" s="24"/>
    </x:row>
    <x:row r="338" spans="2:38" x14ac:dyDescent="0.35">
      <x:c r="B338" s="27">
        <x:f t="shared" si="96"/>
        <x:v>44877</x:v>
      </x:c>
      <x:c r="C338" s="22" t="str">
        <x:f>IF($C$4="London",Assumptions!C347,Assumptions!E347)</x:f>
        <x:v>0713</x:v>
      </x:c>
      <x:c r="D338" s="22" t="str">
        <x:f>IF($C$4="London",Assumptions!D347,Assumptions!F347)</x:f>
        <x:v>1615</x:v>
      </x:c>
      <x:c r="M338" s="23"/>
      <x:c r="N338" s="24"/>
      <x:c r="O338" s="24"/>
      <x:c r="AB338" s="24"/>
      <x:c r="AC338" s="24"/>
      <x:c r="AD338" s="24"/>
      <x:c r="AE338" s="25"/>
      <x:c r="AG338" s="26"/>
      <x:c r="AH338" s="24"/>
      <x:c r="AI338" s="24"/>
      <x:c r="AJ338" s="24"/>
      <x:c r="AL338" s="24"/>
    </x:row>
    <x:row r="339" spans="2:38" x14ac:dyDescent="0.35">
      <x:c r="B339" s="27">
        <x:f t="shared" si="96"/>
        <x:v>44878</x:v>
      </x:c>
      <x:c r="C339" s="22" t="str">
        <x:f>IF($C$4="London",Assumptions!C348,Assumptions!E348)</x:f>
        <x:v>0715</x:v>
      </x:c>
      <x:c r="D339" s="22" t="str">
        <x:f>IF($C$4="London",Assumptions!D348,Assumptions!F348)</x:f>
        <x:v>1614</x:v>
      </x:c>
      <x:c r="M339" s="23"/>
      <x:c r="N339" s="24"/>
      <x:c r="O339" s="24"/>
      <x:c r="AB339" s="24"/>
      <x:c r="AC339" s="24"/>
      <x:c r="AD339" s="24"/>
      <x:c r="AE339" s="25"/>
      <x:c r="AG339" s="26"/>
      <x:c r="AH339" s="24"/>
      <x:c r="AI339" s="24"/>
      <x:c r="AJ339" s="24"/>
      <x:c r="AL339" s="24"/>
    </x:row>
    <x:row r="340" spans="2:38" x14ac:dyDescent="0.35">
      <x:c r="B340" s="27">
        <x:f t="shared" si="96"/>
        <x:v>44879</x:v>
      </x:c>
      <x:c r="C340" s="22" t="str">
        <x:f>IF($C$4="London",Assumptions!C349,Assumptions!E349)</x:f>
        <x:v>0717</x:v>
      </x:c>
      <x:c r="D340" s="22" t="str">
        <x:f>IF($C$4="London",Assumptions!D349,Assumptions!F349)</x:f>
        <x:v>1613</x:v>
      </x:c>
      <x:c r="M340" s="23"/>
      <x:c r="N340" s="24"/>
      <x:c r="O340" s="24"/>
      <x:c r="AB340" s="24"/>
      <x:c r="AC340" s="24"/>
      <x:c r="AD340" s="24"/>
      <x:c r="AE340" s="25"/>
      <x:c r="AG340" s="26"/>
      <x:c r="AH340" s="24"/>
      <x:c r="AI340" s="24"/>
      <x:c r="AJ340" s="24"/>
      <x:c r="AL340" s="24"/>
    </x:row>
    <x:row r="341" spans="2:38" x14ac:dyDescent="0.35">
      <x:c r="B341" s="27">
        <x:f t="shared" si="96"/>
        <x:v>44880</x:v>
      </x:c>
      <x:c r="C341" s="22" t="str">
        <x:f>IF($C$4="London",Assumptions!C350,Assumptions!E350)</x:f>
        <x:v>0718</x:v>
      </x:c>
      <x:c r="D341" s="22" t="str">
        <x:f>IF($C$4="London",Assumptions!D350,Assumptions!F350)</x:f>
        <x:v>1611</x:v>
      </x:c>
      <x:c r="M341" s="23"/>
      <x:c r="N341" s="24"/>
      <x:c r="O341" s="24"/>
      <x:c r="AB341" s="24"/>
      <x:c r="AC341" s="24"/>
      <x:c r="AD341" s="24"/>
      <x:c r="AE341" s="25"/>
      <x:c r="AG341" s="26"/>
      <x:c r="AH341" s="24"/>
      <x:c r="AI341" s="24"/>
      <x:c r="AJ341" s="24"/>
      <x:c r="AL341" s="24"/>
    </x:row>
    <x:row r="342" spans="2:38" x14ac:dyDescent="0.35">
      <x:c r="B342" s="27">
        <x:f t="shared" si="96"/>
        <x:v>44881</x:v>
      </x:c>
      <x:c r="C342" s="22" t="str">
        <x:f>IF($C$4="London",Assumptions!C351,Assumptions!E351)</x:f>
        <x:v>0720</x:v>
      </x:c>
      <x:c r="D342" s="22" t="str">
        <x:f>IF($C$4="London",Assumptions!D351,Assumptions!F351)</x:f>
        <x:v>1610</x:v>
      </x:c>
      <x:c r="M342" s="23"/>
      <x:c r="N342" s="24"/>
      <x:c r="O342" s="24"/>
      <x:c r="AB342" s="24"/>
      <x:c r="AC342" s="24"/>
      <x:c r="AD342" s="24"/>
      <x:c r="AE342" s="25"/>
      <x:c r="AG342" s="26"/>
      <x:c r="AH342" s="24"/>
      <x:c r="AI342" s="24"/>
      <x:c r="AJ342" s="24"/>
      <x:c r="AL342" s="24"/>
    </x:row>
    <x:row r="343" spans="2:38" x14ac:dyDescent="0.35">
      <x:c r="B343" s="27">
        <x:f t="shared" si="96"/>
        <x:v>44882</x:v>
      </x:c>
      <x:c r="C343" s="22" t="str">
        <x:f>IF($C$4="London",Assumptions!C352,Assumptions!E352)</x:f>
        <x:v>0722</x:v>
      </x:c>
      <x:c r="D343" s="22" t="str">
        <x:f>IF($C$4="London",Assumptions!D352,Assumptions!F352)</x:f>
        <x:v>1609</x:v>
      </x:c>
      <x:c r="M343" s="23"/>
      <x:c r="N343" s="24"/>
      <x:c r="O343" s="24"/>
      <x:c r="AB343" s="24"/>
      <x:c r="AC343" s="24"/>
      <x:c r="AD343" s="24"/>
      <x:c r="AE343" s="25"/>
      <x:c r="AG343" s="26"/>
      <x:c r="AH343" s="24"/>
      <x:c r="AI343" s="24"/>
      <x:c r="AJ343" s="24"/>
      <x:c r="AL343" s="24"/>
    </x:row>
    <x:row r="344" spans="2:38" x14ac:dyDescent="0.35">
      <x:c r="B344" s="27">
        <x:f t="shared" si="96"/>
        <x:v>44883</x:v>
      </x:c>
      <x:c r="C344" s="22" t="str">
        <x:f>IF($C$4="London",Assumptions!C353,Assumptions!E353)</x:f>
        <x:v>0723</x:v>
      </x:c>
      <x:c r="D344" s="22" t="str">
        <x:f>IF($C$4="London",Assumptions!D353,Assumptions!F353)</x:f>
        <x:v>1607</x:v>
      </x:c>
      <x:c r="M344" s="23"/>
      <x:c r="N344" s="24"/>
      <x:c r="O344" s="24"/>
      <x:c r="AB344" s="24"/>
      <x:c r="AC344" s="24"/>
      <x:c r="AD344" s="24"/>
      <x:c r="AE344" s="25"/>
      <x:c r="AG344" s="26"/>
      <x:c r="AH344" s="24"/>
      <x:c r="AI344" s="24"/>
      <x:c r="AJ344" s="24"/>
      <x:c r="AL344" s="24"/>
    </x:row>
    <x:row r="345" spans="2:38" x14ac:dyDescent="0.35">
      <x:c r="B345" s="27">
        <x:f t="shared" ref="B345:B387" si="97">B344+1</x:f>
        <x:v>44884</x:v>
      </x:c>
      <x:c r="C345" s="22" t="str">
        <x:f>IF($C$4="London",Assumptions!C354,Assumptions!E354)</x:f>
        <x:v>0725</x:v>
      </x:c>
      <x:c r="D345" s="22" t="str">
        <x:f>IF($C$4="London",Assumptions!D354,Assumptions!F354)</x:f>
        <x:v>1606</x:v>
      </x:c>
      <x:c r="M345" s="23"/>
      <x:c r="N345" s="24"/>
      <x:c r="O345" s="24"/>
      <x:c r="AB345" s="24"/>
      <x:c r="AC345" s="24"/>
      <x:c r="AD345" s="24"/>
      <x:c r="AE345" s="25"/>
      <x:c r="AG345" s="26"/>
      <x:c r="AH345" s="24"/>
      <x:c r="AI345" s="24"/>
      <x:c r="AJ345" s="24"/>
      <x:c r="AL345" s="24"/>
    </x:row>
    <x:row r="346" spans="2:38" x14ac:dyDescent="0.35">
      <x:c r="B346" s="27">
        <x:f t="shared" si="97"/>
        <x:v>44885</x:v>
      </x:c>
      <x:c r="C346" s="22" t="str">
        <x:f>IF($C$4="London",Assumptions!C355,Assumptions!E355)</x:f>
        <x:v>0727</x:v>
      </x:c>
      <x:c r="D346" s="22" t="str">
        <x:f>IF($C$4="London",Assumptions!D355,Assumptions!F355)</x:f>
        <x:v>1605</x:v>
      </x:c>
      <x:c r="M346" s="23"/>
      <x:c r="N346" s="24"/>
      <x:c r="O346" s="24"/>
      <x:c r="AB346" s="24"/>
      <x:c r="AC346" s="24"/>
      <x:c r="AD346" s="24"/>
      <x:c r="AE346" s="25"/>
      <x:c r="AG346" s="26"/>
      <x:c r="AH346" s="24"/>
      <x:c r="AI346" s="24"/>
      <x:c r="AJ346" s="24"/>
      <x:c r="AL346" s="24"/>
    </x:row>
    <x:row r="347" spans="2:38" x14ac:dyDescent="0.35">
      <x:c r="B347" s="27">
        <x:f t="shared" si="97"/>
        <x:v>44886</x:v>
      </x:c>
      <x:c r="C347" s="22" t="str">
        <x:f>IF($C$4="London",Assumptions!C356,Assumptions!E356)</x:f>
        <x:v>0728</x:v>
      </x:c>
      <x:c r="D347" s="22" t="str">
        <x:f>IF($C$4="London",Assumptions!D356,Assumptions!F356)</x:f>
        <x:v>1604</x:v>
      </x:c>
      <x:c r="M347" s="23"/>
      <x:c r="N347" s="24"/>
      <x:c r="O347" s="24"/>
      <x:c r="AB347" s="24"/>
      <x:c r="AC347" s="24"/>
      <x:c r="AD347" s="24"/>
      <x:c r="AE347" s="25"/>
      <x:c r="AG347" s="26"/>
      <x:c r="AH347" s="24"/>
      <x:c r="AI347" s="24"/>
      <x:c r="AJ347" s="24"/>
      <x:c r="AL347" s="24"/>
    </x:row>
    <x:row r="348" spans="2:38" x14ac:dyDescent="0.35">
      <x:c r="B348" s="27">
        <x:f t="shared" si="97"/>
        <x:v>44887</x:v>
      </x:c>
      <x:c r="C348" s="22" t="str">
        <x:f>IF($C$4="London",Assumptions!C357,Assumptions!E357)</x:f>
        <x:v>0730</x:v>
      </x:c>
      <x:c r="D348" s="22" t="str">
        <x:f>IF($C$4="London",Assumptions!D357,Assumptions!F357)</x:f>
        <x:v>1603</x:v>
      </x:c>
      <x:c r="M348" s="23"/>
      <x:c r="N348" s="24"/>
      <x:c r="O348" s="24"/>
      <x:c r="AB348" s="24"/>
      <x:c r="AC348" s="24"/>
      <x:c r="AD348" s="24"/>
      <x:c r="AE348" s="25"/>
      <x:c r="AG348" s="26"/>
      <x:c r="AH348" s="24"/>
      <x:c r="AI348" s="24"/>
      <x:c r="AJ348" s="24"/>
      <x:c r="AL348" s="24"/>
    </x:row>
    <x:row r="349" spans="2:38" x14ac:dyDescent="0.35">
      <x:c r="B349" s="27">
        <x:f t="shared" si="97"/>
        <x:v>44888</x:v>
      </x:c>
      <x:c r="C349" s="22" t="str">
        <x:f>IF($C$4="London",Assumptions!C358,Assumptions!E358)</x:f>
        <x:v>0732</x:v>
      </x:c>
      <x:c r="D349" s="22" t="str">
        <x:f>IF($C$4="London",Assumptions!D358,Assumptions!F358)</x:f>
        <x:v>1602</x:v>
      </x:c>
      <x:c r="M349" s="23"/>
      <x:c r="N349" s="24"/>
      <x:c r="O349" s="24"/>
      <x:c r="AB349" s="24"/>
      <x:c r="AC349" s="24"/>
      <x:c r="AD349" s="24"/>
      <x:c r="AE349" s="25"/>
      <x:c r="AG349" s="26"/>
      <x:c r="AH349" s="24"/>
      <x:c r="AI349" s="24"/>
      <x:c r="AJ349" s="24"/>
      <x:c r="AL349" s="24"/>
    </x:row>
    <x:row r="350" spans="2:38" x14ac:dyDescent="0.35">
      <x:c r="B350" s="27">
        <x:f t="shared" si="97"/>
        <x:v>44889</x:v>
      </x:c>
      <x:c r="C350" s="22" t="str">
        <x:f>IF($C$4="London",Assumptions!C359,Assumptions!E359)</x:f>
        <x:v>0733</x:v>
      </x:c>
      <x:c r="D350" s="22" t="str">
        <x:f>IF($C$4="London",Assumptions!D359,Assumptions!F359)</x:f>
        <x:v>1601</x:v>
      </x:c>
      <x:c r="M350" s="23"/>
      <x:c r="N350" s="24"/>
      <x:c r="O350" s="24"/>
      <x:c r="AB350" s="24"/>
      <x:c r="AC350" s="24"/>
      <x:c r="AD350" s="24"/>
      <x:c r="AE350" s="25"/>
      <x:c r="AG350" s="26"/>
      <x:c r="AH350" s="24"/>
      <x:c r="AI350" s="24"/>
      <x:c r="AJ350" s="24"/>
      <x:c r="AL350" s="24"/>
    </x:row>
    <x:row r="351" spans="2:38" x14ac:dyDescent="0.35">
      <x:c r="B351" s="27">
        <x:f t="shared" si="97"/>
        <x:v>44890</x:v>
      </x:c>
      <x:c r="C351" s="22" t="str">
        <x:f>IF($C$4="London",Assumptions!C360,Assumptions!E360)</x:f>
        <x:v>0735</x:v>
      </x:c>
      <x:c r="D351" s="22" t="str">
        <x:f>IF($C$4="London",Assumptions!D360,Assumptions!F360)</x:f>
        <x:v>1600</x:v>
      </x:c>
      <x:c r="M351" s="23"/>
      <x:c r="N351" s="24"/>
      <x:c r="O351" s="24"/>
      <x:c r="AB351" s="24"/>
      <x:c r="AC351" s="24"/>
      <x:c r="AD351" s="24"/>
      <x:c r="AE351" s="25"/>
      <x:c r="AG351" s="26"/>
      <x:c r="AH351" s="24"/>
      <x:c r="AI351" s="24"/>
      <x:c r="AJ351" s="24"/>
      <x:c r="AL351" s="24"/>
    </x:row>
    <x:row r="352" spans="2:38" x14ac:dyDescent="0.35">
      <x:c r="B352" s="27">
        <x:f t="shared" si="97"/>
        <x:v>44891</x:v>
      </x:c>
      <x:c r="C352" s="22" t="str">
        <x:f>IF($C$4="London",Assumptions!C361,Assumptions!E361)</x:f>
        <x:v>0736</x:v>
      </x:c>
      <x:c r="D352" s="22" t="str">
        <x:f>IF($C$4="London",Assumptions!D361,Assumptions!F361)</x:f>
        <x:v>1559</x:v>
      </x:c>
      <x:c r="M352" s="23"/>
      <x:c r="N352" s="24"/>
      <x:c r="O352" s="24"/>
      <x:c r="AB352" s="24"/>
      <x:c r="AC352" s="24"/>
      <x:c r="AD352" s="24"/>
      <x:c r="AE352" s="25"/>
      <x:c r="AG352" s="26"/>
      <x:c r="AH352" s="24"/>
      <x:c r="AI352" s="24"/>
      <x:c r="AJ352" s="24"/>
      <x:c r="AL352" s="24"/>
    </x:row>
    <x:row r="353" spans="2:38" x14ac:dyDescent="0.35">
      <x:c r="B353" s="27">
        <x:f t="shared" si="97"/>
        <x:v>44892</x:v>
      </x:c>
      <x:c r="C353" s="22" t="str">
        <x:f>IF($C$4="London",Assumptions!C362,Assumptions!E362)</x:f>
        <x:v>0738</x:v>
      </x:c>
      <x:c r="D353" s="22" t="str">
        <x:f>IF($C$4="London",Assumptions!D362,Assumptions!F362)</x:f>
        <x:v>1558</x:v>
      </x:c>
      <x:c r="M353" s="23"/>
      <x:c r="N353" s="24"/>
      <x:c r="O353" s="24"/>
      <x:c r="AB353" s="24"/>
      <x:c r="AC353" s="24"/>
      <x:c r="AD353" s="24"/>
      <x:c r="AE353" s="25"/>
      <x:c r="AG353" s="26"/>
      <x:c r="AH353" s="24"/>
      <x:c r="AI353" s="24"/>
      <x:c r="AJ353" s="24"/>
      <x:c r="AL353" s="24"/>
    </x:row>
    <x:row r="354" spans="2:38" x14ac:dyDescent="0.35">
      <x:c r="B354" s="27">
        <x:f t="shared" si="97"/>
        <x:v>44893</x:v>
      </x:c>
      <x:c r="C354" s="22" t="str">
        <x:f>IF($C$4="London",Assumptions!C363,Assumptions!E363)</x:f>
        <x:v>0739</x:v>
      </x:c>
      <x:c r="D354" s="22" t="str">
        <x:f>IF($C$4="London",Assumptions!D363,Assumptions!F363)</x:f>
        <x:v>1557</x:v>
      </x:c>
      <x:c r="M354" s="23"/>
      <x:c r="N354" s="24"/>
      <x:c r="O354" s="24"/>
      <x:c r="AB354" s="24"/>
      <x:c r="AC354" s="24"/>
      <x:c r="AD354" s="24"/>
      <x:c r="AE354" s="25"/>
      <x:c r="AG354" s="26"/>
      <x:c r="AH354" s="24"/>
      <x:c r="AI354" s="24"/>
      <x:c r="AJ354" s="24"/>
      <x:c r="AL354" s="24"/>
    </x:row>
    <x:row r="355" spans="2:38" x14ac:dyDescent="0.35">
      <x:c r="B355" s="27">
        <x:f t="shared" si="97"/>
        <x:v>44894</x:v>
      </x:c>
      <x:c r="C355" s="22" t="str">
        <x:f>IF($C$4="London",Assumptions!C364,Assumptions!E364)</x:f>
        <x:v>0741</x:v>
      </x:c>
      <x:c r="D355" s="22" t="str">
        <x:f>IF($C$4="London",Assumptions!D364,Assumptions!F364)</x:f>
        <x:v>1556</x:v>
      </x:c>
      <x:c r="M355" s="23"/>
      <x:c r="N355" s="24"/>
      <x:c r="O355" s="24"/>
      <x:c r="AB355" s="24"/>
      <x:c r="AC355" s="24"/>
      <x:c r="AD355" s="24"/>
      <x:c r="AE355" s="25"/>
      <x:c r="AG355" s="26"/>
      <x:c r="AH355" s="24"/>
      <x:c r="AI355" s="24"/>
      <x:c r="AJ355" s="24"/>
      <x:c r="AL355" s="24"/>
    </x:row>
    <x:row r="356" spans="2:38" x14ac:dyDescent="0.35">
      <x:c r="B356" s="27">
        <x:f t="shared" si="97"/>
        <x:v>44895</x:v>
      </x:c>
      <x:c r="C356" s="22" t="str">
        <x:f>IF($C$4="London",Assumptions!C365,Assumptions!E365)</x:f>
        <x:v>0742</x:v>
      </x:c>
      <x:c r="D356" s="22" t="str">
        <x:f>IF($C$4="London",Assumptions!D365,Assumptions!F365)</x:f>
        <x:v>1556</x:v>
      </x:c>
      <x:c r="M356" s="23"/>
      <x:c r="N356" s="24"/>
      <x:c r="O356" s="24"/>
      <x:c r="AB356" s="24"/>
      <x:c r="AC356" s="24"/>
      <x:c r="AD356" s="24"/>
      <x:c r="AE356" s="25"/>
      <x:c r="AG356" s="26"/>
      <x:c r="AH356" s="24"/>
      <x:c r="AI356" s="24"/>
      <x:c r="AJ356" s="24"/>
      <x:c r="AL356" s="24"/>
    </x:row>
    <x:row r="357" spans="2:38" x14ac:dyDescent="0.35">
      <x:c r="B357" s="27">
        <x:f t="shared" si="97"/>
        <x:v>44896</x:v>
      </x:c>
      <x:c r="C357" s="22" t="str">
        <x:f>IF($C$4="London",Assumptions!C366,Assumptions!E366)</x:f>
        <x:v>0744</x:v>
      </x:c>
      <x:c r="D357" s="22" t="str">
        <x:f>IF($C$4="London",Assumptions!D366,Assumptions!F366)</x:f>
        <x:v>1555</x:v>
      </x:c>
      <x:c r="M357" s="23"/>
      <x:c r="N357" s="24"/>
      <x:c r="O357" s="24"/>
      <x:c r="AB357" s="24"/>
      <x:c r="AC357" s="24"/>
      <x:c r="AD357" s="24"/>
      <x:c r="AE357" s="25"/>
      <x:c r="AG357" s="26"/>
      <x:c r="AH357" s="24"/>
      <x:c r="AI357" s="24"/>
      <x:c r="AJ357" s="24"/>
      <x:c r="AL357" s="24"/>
    </x:row>
    <x:row r="358" spans="2:38" x14ac:dyDescent="0.35">
      <x:c r="B358" s="27">
        <x:f t="shared" si="97"/>
        <x:v>44897</x:v>
      </x:c>
      <x:c r="C358" s="22" t="str">
        <x:f>IF($C$4="London",Assumptions!C367,Assumptions!E367)</x:f>
        <x:v>0745</x:v>
      </x:c>
      <x:c r="D358" s="22" t="str">
        <x:f>IF($C$4="London",Assumptions!D367,Assumptions!F367)</x:f>
        <x:v>1554</x:v>
      </x:c>
      <x:c r="M358" s="23"/>
      <x:c r="N358" s="24"/>
      <x:c r="O358" s="24"/>
      <x:c r="AB358" s="24"/>
      <x:c r="AC358" s="24"/>
      <x:c r="AD358" s="24"/>
      <x:c r="AE358" s="25"/>
      <x:c r="AG358" s="26"/>
      <x:c r="AH358" s="24"/>
      <x:c r="AI358" s="24"/>
      <x:c r="AJ358" s="24"/>
      <x:c r="AL358" s="24"/>
    </x:row>
    <x:row r="359" spans="2:38" x14ac:dyDescent="0.35">
      <x:c r="B359" s="27">
        <x:f t="shared" si="97"/>
        <x:v>44898</x:v>
      </x:c>
      <x:c r="C359" s="22" t="str">
        <x:f>IF($C$4="London",Assumptions!C368,Assumptions!E368)</x:f>
        <x:v>0746</x:v>
      </x:c>
      <x:c r="D359" s="22" t="str">
        <x:f>IF($C$4="London",Assumptions!D368,Assumptions!F368)</x:f>
        <x:v>1554</x:v>
      </x:c>
      <x:c r="M359" s="23"/>
      <x:c r="N359" s="24"/>
      <x:c r="O359" s="24"/>
      <x:c r="AB359" s="24"/>
      <x:c r="AC359" s="24"/>
      <x:c r="AD359" s="24"/>
      <x:c r="AE359" s="25"/>
      <x:c r="AG359" s="26"/>
      <x:c r="AH359" s="24"/>
      <x:c r="AI359" s="24"/>
      <x:c r="AJ359" s="24"/>
      <x:c r="AL359" s="24"/>
    </x:row>
    <x:row r="360" spans="2:38" x14ac:dyDescent="0.35">
      <x:c r="B360" s="27">
        <x:f t="shared" si="97"/>
        <x:v>44899</x:v>
      </x:c>
      <x:c r="C360" s="22" t="str">
        <x:f>IF($C$4="London",Assumptions!C369,Assumptions!E369)</x:f>
        <x:v>0748</x:v>
      </x:c>
      <x:c r="D360" s="22" t="str">
        <x:f>IF($C$4="London",Assumptions!D369,Assumptions!F369)</x:f>
        <x:v>1553</x:v>
      </x:c>
      <x:c r="M360" s="23"/>
      <x:c r="N360" s="24"/>
      <x:c r="O360" s="24"/>
      <x:c r="AB360" s="24"/>
      <x:c r="AC360" s="24"/>
      <x:c r="AD360" s="24"/>
      <x:c r="AE360" s="25"/>
      <x:c r="AG360" s="26"/>
      <x:c r="AH360" s="24"/>
      <x:c r="AI360" s="24"/>
      <x:c r="AJ360" s="24"/>
      <x:c r="AL360" s="24"/>
    </x:row>
    <x:row r="361" spans="2:38" x14ac:dyDescent="0.35">
      <x:c r="B361" s="27">
        <x:f t="shared" si="97"/>
        <x:v>44900</x:v>
      </x:c>
      <x:c r="C361" s="22" t="str">
        <x:f>IF($C$4="London",Assumptions!C370,Assumptions!E370)</x:f>
        <x:v>0749</x:v>
      </x:c>
      <x:c r="D361" s="22" t="str">
        <x:f>IF($C$4="London",Assumptions!D370,Assumptions!F370)</x:f>
        <x:v>1553</x:v>
      </x:c>
      <x:c r="M361" s="23"/>
      <x:c r="N361" s="24"/>
      <x:c r="O361" s="24"/>
      <x:c r="AB361" s="24"/>
      <x:c r="AC361" s="24"/>
      <x:c r="AD361" s="24"/>
      <x:c r="AE361" s="25"/>
      <x:c r="AG361" s="26"/>
      <x:c r="AH361" s="24"/>
      <x:c r="AI361" s="24"/>
      <x:c r="AJ361" s="24"/>
      <x:c r="AL361" s="24"/>
    </x:row>
    <x:row r="362" spans="2:38" x14ac:dyDescent="0.35">
      <x:c r="B362" s="27">
        <x:f t="shared" si="97"/>
        <x:v>44901</x:v>
      </x:c>
      <x:c r="C362" s="22" t="str">
        <x:f>IF($C$4="London",Assumptions!C371,Assumptions!E371)</x:f>
        <x:v>0750</x:v>
      </x:c>
      <x:c r="D362" s="22" t="str">
        <x:f>IF($C$4="London",Assumptions!D371,Assumptions!F371)</x:f>
        <x:v>1553</x:v>
      </x:c>
      <x:c r="M362" s="23"/>
      <x:c r="N362" s="24"/>
      <x:c r="O362" s="24"/>
      <x:c r="AB362" s="24"/>
      <x:c r="AC362" s="24"/>
      <x:c r="AD362" s="24"/>
      <x:c r="AE362" s="25"/>
      <x:c r="AG362" s="26"/>
      <x:c r="AH362" s="24"/>
      <x:c r="AI362" s="24"/>
      <x:c r="AJ362" s="24"/>
      <x:c r="AL362" s="24"/>
    </x:row>
    <x:row r="363" spans="2:38" x14ac:dyDescent="0.35">
      <x:c r="B363" s="27">
        <x:f t="shared" si="97"/>
        <x:v>44902</x:v>
      </x:c>
      <x:c r="C363" s="22" t="str">
        <x:f>IF($C$4="London",Assumptions!C372,Assumptions!E372)</x:f>
        <x:v>0751</x:v>
      </x:c>
      <x:c r="D363" s="22" t="str">
        <x:f>IF($C$4="London",Assumptions!D372,Assumptions!F372)</x:f>
        <x:v>1552</x:v>
      </x:c>
      <x:c r="M363" s="23"/>
      <x:c r="N363" s="24"/>
      <x:c r="O363" s="24"/>
      <x:c r="AB363" s="24"/>
      <x:c r="AC363" s="24"/>
      <x:c r="AD363" s="24"/>
      <x:c r="AE363" s="25"/>
      <x:c r="AG363" s="26"/>
      <x:c r="AH363" s="24"/>
      <x:c r="AI363" s="24"/>
      <x:c r="AJ363" s="24"/>
      <x:c r="AL363" s="24"/>
    </x:row>
    <x:row r="364" spans="2:38" x14ac:dyDescent="0.35">
      <x:c r="B364" s="27">
        <x:f t="shared" si="97"/>
        <x:v>44903</x:v>
      </x:c>
      <x:c r="C364" s="22" t="str">
        <x:f>IF($C$4="London",Assumptions!C373,Assumptions!E373)</x:f>
        <x:v>0753</x:v>
      </x:c>
      <x:c r="D364" s="22" t="str">
        <x:f>IF($C$4="London",Assumptions!D373,Assumptions!F373)</x:f>
        <x:v>1552</x:v>
      </x:c>
      <x:c r="M364" s="23"/>
      <x:c r="N364" s="24"/>
      <x:c r="O364" s="24"/>
      <x:c r="AB364" s="24"/>
      <x:c r="AC364" s="24"/>
      <x:c r="AD364" s="24"/>
      <x:c r="AE364" s="25"/>
      <x:c r="AG364" s="26"/>
      <x:c r="AH364" s="24"/>
      <x:c r="AI364" s="24"/>
      <x:c r="AJ364" s="24"/>
      <x:c r="AL364" s="24"/>
    </x:row>
    <x:row r="365" spans="2:38" x14ac:dyDescent="0.35">
      <x:c r="B365" s="27">
        <x:f t="shared" si="97"/>
        <x:v>44904</x:v>
      </x:c>
      <x:c r="C365" s="22" t="str">
        <x:f>IF($C$4="London",Assumptions!C374,Assumptions!E374)</x:f>
        <x:v>0754</x:v>
      </x:c>
      <x:c r="D365" s="22" t="str">
        <x:f>IF($C$4="London",Assumptions!D374,Assumptions!F374)</x:f>
        <x:v>1552</x:v>
      </x:c>
      <x:c r="M365" s="23"/>
      <x:c r="N365" s="24"/>
      <x:c r="O365" s="24"/>
      <x:c r="AB365" s="24"/>
      <x:c r="AC365" s="24"/>
      <x:c r="AD365" s="24"/>
      <x:c r="AE365" s="25"/>
      <x:c r="AG365" s="26"/>
      <x:c r="AH365" s="24"/>
      <x:c r="AI365" s="24"/>
      <x:c r="AJ365" s="24"/>
      <x:c r="AL365" s="24"/>
    </x:row>
    <x:row r="366" spans="2:38" x14ac:dyDescent="0.35">
      <x:c r="B366" s="27">
        <x:f t="shared" si="97"/>
        <x:v>44905</x:v>
      </x:c>
      <x:c r="C366" s="22" t="str">
        <x:f>IF($C$4="London",Assumptions!C375,Assumptions!E375)</x:f>
        <x:v>0755</x:v>
      </x:c>
      <x:c r="D366" s="22" t="str">
        <x:f>IF($C$4="London",Assumptions!D375,Assumptions!F375)</x:f>
        <x:v>1552</x:v>
      </x:c>
      <x:c r="M366" s="23"/>
      <x:c r="N366" s="24"/>
      <x:c r="O366" s="24"/>
      <x:c r="AB366" s="24"/>
      <x:c r="AC366" s="24"/>
      <x:c r="AD366" s="24"/>
      <x:c r="AE366" s="25"/>
      <x:c r="AG366" s="26"/>
      <x:c r="AH366" s="24"/>
      <x:c r="AI366" s="24"/>
      <x:c r="AJ366" s="24"/>
      <x:c r="AL366" s="24"/>
    </x:row>
    <x:row r="367" spans="2:38" x14ac:dyDescent="0.35">
      <x:c r="B367" s="27">
        <x:f t="shared" si="97"/>
        <x:v>44906</x:v>
      </x:c>
      <x:c r="C367" s="22" t="str">
        <x:f>IF($C$4="London",Assumptions!C376,Assumptions!E376)</x:f>
        <x:v>0756</x:v>
      </x:c>
      <x:c r="D367" s="22" t="str">
        <x:f>IF($C$4="London",Assumptions!D376,Assumptions!F376)</x:f>
        <x:v>1551</x:v>
      </x:c>
      <x:c r="M367" s="23"/>
      <x:c r="N367" s="24"/>
      <x:c r="O367" s="24"/>
      <x:c r="AB367" s="24"/>
      <x:c r="AC367" s="24"/>
      <x:c r="AD367" s="24"/>
      <x:c r="AE367" s="25"/>
      <x:c r="AG367" s="26"/>
      <x:c r="AH367" s="24"/>
      <x:c r="AI367" s="24"/>
      <x:c r="AJ367" s="24"/>
      <x:c r="AL367" s="24"/>
    </x:row>
    <x:row r="368" spans="2:38" x14ac:dyDescent="0.35">
      <x:c r="B368" s="27">
        <x:f t="shared" si="97"/>
        <x:v>44907</x:v>
      </x:c>
      <x:c r="C368" s="22" t="str">
        <x:f>IF($C$4="London",Assumptions!C377,Assumptions!E377)</x:f>
        <x:v>0757</x:v>
      </x:c>
      <x:c r="D368" s="22" t="str">
        <x:f>IF($C$4="London",Assumptions!D377,Assumptions!F377)</x:f>
        <x:v>1551</x:v>
      </x:c>
      <x:c r="M368" s="23"/>
      <x:c r="N368" s="24"/>
      <x:c r="O368" s="24"/>
      <x:c r="AB368" s="24"/>
      <x:c r="AC368" s="24"/>
      <x:c r="AD368" s="24"/>
      <x:c r="AE368" s="25"/>
      <x:c r="AG368" s="26"/>
      <x:c r="AH368" s="24"/>
      <x:c r="AI368" s="24"/>
      <x:c r="AJ368" s="24"/>
      <x:c r="AL368" s="24"/>
    </x:row>
    <x:row r="369" spans="2:38" x14ac:dyDescent="0.35">
      <x:c r="B369" s="27">
        <x:f t="shared" si="97"/>
        <x:v>44908</x:v>
      </x:c>
      <x:c r="C369" s="22" t="str">
        <x:f>IF($C$4="London",Assumptions!C378,Assumptions!E378)</x:f>
        <x:v>0758</x:v>
      </x:c>
      <x:c r="D369" s="22" t="str">
        <x:f>IF($C$4="London",Assumptions!D378,Assumptions!F378)</x:f>
        <x:v>1551</x:v>
      </x:c>
      <x:c r="M369" s="23"/>
      <x:c r="N369" s="24"/>
      <x:c r="O369" s="24"/>
      <x:c r="AB369" s="24"/>
      <x:c r="AC369" s="24"/>
      <x:c r="AD369" s="24"/>
      <x:c r="AE369" s="25"/>
      <x:c r="AG369" s="26"/>
      <x:c r="AH369" s="24"/>
      <x:c r="AI369" s="24"/>
      <x:c r="AJ369" s="24"/>
      <x:c r="AL369" s="24"/>
    </x:row>
    <x:row r="370" spans="2:38" x14ac:dyDescent="0.35">
      <x:c r="B370" s="27">
        <x:f t="shared" si="97"/>
        <x:v>44909</x:v>
      </x:c>
      <x:c r="C370" s="22" t="str">
        <x:f>IF($C$4="London",Assumptions!C379,Assumptions!E379)</x:f>
        <x:v>0759</x:v>
      </x:c>
      <x:c r="D370" s="22" t="str">
        <x:f>IF($C$4="London",Assumptions!D379,Assumptions!F379)</x:f>
        <x:v>1551</x:v>
      </x:c>
      <x:c r="M370" s="23"/>
      <x:c r="N370" s="24"/>
      <x:c r="O370" s="24"/>
      <x:c r="AB370" s="24"/>
      <x:c r="AC370" s="24"/>
      <x:c r="AD370" s="24"/>
      <x:c r="AE370" s="25"/>
      <x:c r="AG370" s="26"/>
      <x:c r="AH370" s="24"/>
      <x:c r="AI370" s="24"/>
      <x:c r="AJ370" s="24"/>
      <x:c r="AL370" s="24"/>
    </x:row>
    <x:row r="371" spans="2:38" x14ac:dyDescent="0.35">
      <x:c r="B371" s="27">
        <x:f t="shared" si="97"/>
        <x:v>44910</x:v>
      </x:c>
      <x:c r="C371" s="22" t="str">
        <x:f>IF($C$4="London",Assumptions!C380,Assumptions!E380)</x:f>
        <x:v>0800</x:v>
      </x:c>
      <x:c r="D371" s="22" t="str">
        <x:f>IF($C$4="London",Assumptions!D380,Assumptions!F380)</x:f>
        <x:v>1552</x:v>
      </x:c>
      <x:c r="M371" s="23"/>
      <x:c r="N371" s="24"/>
      <x:c r="O371" s="24"/>
      <x:c r="AB371" s="24"/>
      <x:c r="AC371" s="24"/>
      <x:c r="AD371" s="24"/>
      <x:c r="AE371" s="25"/>
      <x:c r="AG371" s="26"/>
      <x:c r="AH371" s="24"/>
      <x:c r="AI371" s="24"/>
      <x:c r="AJ371" s="24"/>
      <x:c r="AL371" s="24"/>
    </x:row>
    <x:row r="372" spans="2:38" x14ac:dyDescent="0.35">
      <x:c r="B372" s="27">
        <x:f t="shared" si="97"/>
        <x:v>44911</x:v>
      </x:c>
      <x:c r="C372" s="22" t="str">
        <x:f>IF($C$4="London",Assumptions!C381,Assumptions!E381)</x:f>
        <x:v>0800</x:v>
      </x:c>
      <x:c r="D372" s="22" t="str">
        <x:f>IF($C$4="London",Assumptions!D381,Assumptions!F381)</x:f>
        <x:v>1552</x:v>
      </x:c>
      <x:c r="M372" s="23"/>
      <x:c r="N372" s="24"/>
      <x:c r="O372" s="24"/>
      <x:c r="AB372" s="24"/>
      <x:c r="AC372" s="24"/>
      <x:c r="AD372" s="24"/>
      <x:c r="AE372" s="25"/>
      <x:c r="AG372" s="26"/>
      <x:c r="AH372" s="24"/>
      <x:c r="AI372" s="24"/>
      <x:c r="AJ372" s="24"/>
      <x:c r="AL372" s="24"/>
    </x:row>
    <x:row r="373" spans="2:38" x14ac:dyDescent="0.35">
      <x:c r="B373" s="27">
        <x:f t="shared" si="97"/>
        <x:v>44912</x:v>
      </x:c>
      <x:c r="C373" s="22" t="str">
        <x:f>IF($C$4="London",Assumptions!C382,Assumptions!E382)</x:f>
        <x:v>0801</x:v>
      </x:c>
      <x:c r="D373" s="22" t="str">
        <x:f>IF($C$4="London",Assumptions!D382,Assumptions!F382)</x:f>
        <x:v>1552</x:v>
      </x:c>
      <x:c r="M373" s="23"/>
      <x:c r="N373" s="24"/>
      <x:c r="O373" s="24"/>
      <x:c r="AB373" s="24"/>
      <x:c r="AC373" s="24"/>
      <x:c r="AD373" s="24"/>
      <x:c r="AE373" s="25"/>
      <x:c r="AG373" s="26"/>
      <x:c r="AH373" s="24"/>
      <x:c r="AI373" s="24"/>
      <x:c r="AJ373" s="24"/>
      <x:c r="AL373" s="24"/>
    </x:row>
    <x:row r="374" spans="2:38" x14ac:dyDescent="0.35">
      <x:c r="B374" s="27">
        <x:f t="shared" si="97"/>
        <x:v>44913</x:v>
      </x:c>
      <x:c r="C374" s="22" t="str">
        <x:f>IF($C$4="London",Assumptions!C383,Assumptions!E383)</x:f>
        <x:v>0802</x:v>
      </x:c>
      <x:c r="D374" s="22" t="str">
        <x:f>IF($C$4="London",Assumptions!D383,Assumptions!F383)</x:f>
        <x:v>1552</x:v>
      </x:c>
      <x:c r="M374" s="23"/>
      <x:c r="N374" s="24"/>
      <x:c r="O374" s="24"/>
      <x:c r="AB374" s="24"/>
      <x:c r="AC374" s="24"/>
      <x:c r="AD374" s="24"/>
      <x:c r="AE374" s="25"/>
      <x:c r="AG374" s="26"/>
      <x:c r="AH374" s="24"/>
      <x:c r="AI374" s="24"/>
      <x:c r="AJ374" s="24"/>
      <x:c r="AL374" s="24"/>
    </x:row>
    <x:row r="375" spans="2:38" x14ac:dyDescent="0.35">
      <x:c r="B375" s="27">
        <x:f t="shared" si="97"/>
        <x:v>44914</x:v>
      </x:c>
      <x:c r="C375" s="22" t="str">
        <x:f>IF($C$4="London",Assumptions!C384,Assumptions!E384)</x:f>
        <x:v>0802</x:v>
      </x:c>
      <x:c r="D375" s="22" t="str">
        <x:f>IF($C$4="London",Assumptions!D384,Assumptions!F384)</x:f>
        <x:v>1553</x:v>
      </x:c>
      <x:c r="M375" s="23"/>
      <x:c r="N375" s="24"/>
      <x:c r="O375" s="24"/>
      <x:c r="AB375" s="24"/>
      <x:c r="AC375" s="24"/>
      <x:c r="AD375" s="24"/>
      <x:c r="AE375" s="25"/>
      <x:c r="AG375" s="26"/>
      <x:c r="AH375" s="24"/>
      <x:c r="AI375" s="24"/>
      <x:c r="AJ375" s="24"/>
      <x:c r="AL375" s="24"/>
    </x:row>
    <x:row r="376" spans="2:38" x14ac:dyDescent="0.35">
      <x:c r="B376" s="27">
        <x:f t="shared" si="97"/>
        <x:v>44915</x:v>
      </x:c>
      <x:c r="C376" s="22" t="str">
        <x:f>IF($C$4="London",Assumptions!C385,Assumptions!E385)</x:f>
        <x:v>0803</x:v>
      </x:c>
      <x:c r="D376" s="22" t="str">
        <x:f>IF($C$4="London",Assumptions!D385,Assumptions!F385)</x:f>
        <x:v>1553</x:v>
      </x:c>
      <x:c r="M376" s="23"/>
      <x:c r="N376" s="24"/>
      <x:c r="O376" s="24"/>
      <x:c r="AB376" s="24"/>
      <x:c r="AC376" s="24"/>
      <x:c r="AD376" s="24"/>
      <x:c r="AE376" s="25"/>
      <x:c r="AG376" s="26"/>
      <x:c r="AH376" s="24"/>
      <x:c r="AI376" s="24"/>
      <x:c r="AJ376" s="24"/>
      <x:c r="AL376" s="24"/>
    </x:row>
    <x:row r="377" spans="2:38" x14ac:dyDescent="0.35">
      <x:c r="B377" s="27">
        <x:f t="shared" si="97"/>
        <x:v>44916</x:v>
      </x:c>
      <x:c r="C377" s="22" t="str">
        <x:f>IF($C$4="London",Assumptions!C386,Assumptions!E386)</x:f>
        <x:v>0804</x:v>
      </x:c>
      <x:c r="D377" s="22" t="str">
        <x:f>IF($C$4="London",Assumptions!D386,Assumptions!F386)</x:f>
        <x:v>1553</x:v>
      </x:c>
      <x:c r="M377" s="23"/>
      <x:c r="N377" s="24"/>
      <x:c r="O377" s="24"/>
      <x:c r="AB377" s="24"/>
      <x:c r="AC377" s="24"/>
      <x:c r="AD377" s="24"/>
      <x:c r="AE377" s="25"/>
      <x:c r="AG377" s="26"/>
      <x:c r="AH377" s="24"/>
      <x:c r="AI377" s="24"/>
      <x:c r="AJ377" s="24"/>
      <x:c r="AL377" s="24"/>
    </x:row>
    <x:row r="378" spans="2:38" x14ac:dyDescent="0.35">
      <x:c r="B378" s="27">
        <x:f t="shared" si="97"/>
        <x:v>44917</x:v>
      </x:c>
      <x:c r="C378" s="22" t="str">
        <x:f>IF($C$4="London",Assumptions!C387,Assumptions!E387)</x:f>
        <x:v>0804</x:v>
      </x:c>
      <x:c r="D378" s="22" t="str">
        <x:f>IF($C$4="London",Assumptions!D387,Assumptions!F387)</x:f>
        <x:v>1554</x:v>
      </x:c>
      <x:c r="M378" s="23"/>
      <x:c r="N378" s="24"/>
      <x:c r="O378" s="24"/>
      <x:c r="AB378" s="24"/>
      <x:c r="AC378" s="24"/>
      <x:c r="AD378" s="24"/>
      <x:c r="AE378" s="25"/>
      <x:c r="AG378" s="26"/>
      <x:c r="AH378" s="24"/>
      <x:c r="AI378" s="24"/>
      <x:c r="AJ378" s="24"/>
      <x:c r="AL378" s="24"/>
    </x:row>
    <x:row r="379" spans="2:38" x14ac:dyDescent="0.35">
      <x:c r="B379" s="27">
        <x:f t="shared" si="97"/>
        <x:v>44918</x:v>
      </x:c>
      <x:c r="C379" s="22" t="str">
        <x:f>IF($C$4="London",Assumptions!C388,Assumptions!E388)</x:f>
        <x:v>0805</x:v>
      </x:c>
      <x:c r="D379" s="22" t="str">
        <x:f>IF($C$4="London",Assumptions!D388,Assumptions!F388)</x:f>
        <x:v>1555</x:v>
      </x:c>
      <x:c r="M379" s="23"/>
      <x:c r="N379" s="24"/>
      <x:c r="O379" s="24"/>
      <x:c r="AB379" s="24"/>
      <x:c r="AC379" s="24"/>
      <x:c r="AD379" s="24"/>
      <x:c r="AE379" s="25"/>
      <x:c r="AG379" s="26"/>
      <x:c r="AH379" s="24"/>
      <x:c r="AI379" s="24"/>
      <x:c r="AJ379" s="24"/>
      <x:c r="AL379" s="24"/>
    </x:row>
    <x:row r="380" spans="2:38" x14ac:dyDescent="0.35">
      <x:c r="B380" s="27">
        <x:f t="shared" si="97"/>
        <x:v>44919</x:v>
      </x:c>
      <x:c r="C380" s="22" t="str">
        <x:f>IF($C$4="London",Assumptions!C389,Assumptions!E389)</x:f>
        <x:v>0805</x:v>
      </x:c>
      <x:c r="D380" s="22" t="str">
        <x:f>IF($C$4="London",Assumptions!D389,Assumptions!F389)</x:f>
        <x:v>1555</x:v>
      </x:c>
      <x:c r="M380" s="23"/>
      <x:c r="N380" s="24"/>
      <x:c r="O380" s="24"/>
      <x:c r="AB380" s="24"/>
      <x:c r="AC380" s="24"/>
      <x:c r="AD380" s="24"/>
      <x:c r="AE380" s="25"/>
      <x:c r="AG380" s="26"/>
      <x:c r="AH380" s="24"/>
      <x:c r="AI380" s="24"/>
      <x:c r="AJ380" s="24"/>
      <x:c r="AL380" s="24"/>
    </x:row>
    <x:row r="381" spans="2:38" x14ac:dyDescent="0.35">
      <x:c r="B381" s="27">
        <x:f t="shared" si="97"/>
        <x:v>44920</x:v>
      </x:c>
      <x:c r="C381" s="22" t="str">
        <x:f>IF($C$4="London",Assumptions!C390,Assumptions!E390)</x:f>
        <x:v>0805</x:v>
      </x:c>
      <x:c r="D381" s="22" t="str">
        <x:f>IF($C$4="London",Assumptions!D390,Assumptions!F390)</x:f>
        <x:v>1556</x:v>
      </x:c>
      <x:c r="M381" s="23"/>
      <x:c r="N381" s="24"/>
      <x:c r="O381" s="24"/>
      <x:c r="AB381" s="24"/>
      <x:c r="AC381" s="24"/>
      <x:c r="AD381" s="24"/>
      <x:c r="AE381" s="25"/>
      <x:c r="AG381" s="26"/>
      <x:c r="AH381" s="24"/>
      <x:c r="AI381" s="24"/>
      <x:c r="AJ381" s="24"/>
      <x:c r="AL381" s="24"/>
    </x:row>
    <x:row r="382" spans="2:38" x14ac:dyDescent="0.35">
      <x:c r="B382" s="27">
        <x:f t="shared" si="97"/>
        <x:v>44921</x:v>
      </x:c>
      <x:c r="C382" s="22" t="str">
        <x:f>IF($C$4="London",Assumptions!C391,Assumptions!E391)</x:f>
        <x:v>0806</x:v>
      </x:c>
      <x:c r="D382" s="22" t="str">
        <x:f>IF($C$4="London",Assumptions!D391,Assumptions!F391)</x:f>
        <x:v>1557</x:v>
      </x:c>
      <x:c r="M382" s="23"/>
      <x:c r="N382" s="24"/>
      <x:c r="O382" s="24"/>
      <x:c r="AB382" s="24"/>
      <x:c r="AC382" s="24"/>
      <x:c r="AD382" s="24"/>
      <x:c r="AE382" s="25"/>
      <x:c r="AG382" s="26"/>
      <x:c r="AH382" s="24"/>
      <x:c r="AI382" s="24"/>
      <x:c r="AJ382" s="24"/>
      <x:c r="AL382" s="24"/>
    </x:row>
    <x:row r="383" spans="2:38" x14ac:dyDescent="0.35">
      <x:c r="B383" s="27">
        <x:f t="shared" si="97"/>
        <x:v>44922</x:v>
      </x:c>
      <x:c r="C383" s="22" t="str">
        <x:f>IF($C$4="London",Assumptions!C392,Assumptions!E392)</x:f>
        <x:v>0806</x:v>
      </x:c>
      <x:c r="D383" s="22" t="str">
        <x:f>IF($C$4="London",Assumptions!D392,Assumptions!F392)</x:f>
        <x:v>1557</x:v>
      </x:c>
      <x:c r="M383" s="23"/>
      <x:c r="N383" s="24"/>
      <x:c r="O383" s="24"/>
      <x:c r="AB383" s="24"/>
      <x:c r="AC383" s="24"/>
      <x:c r="AD383" s="24"/>
      <x:c r="AE383" s="25"/>
      <x:c r="AG383" s="26"/>
      <x:c r="AH383" s="24"/>
      <x:c r="AI383" s="24"/>
      <x:c r="AJ383" s="24"/>
      <x:c r="AL383" s="24"/>
    </x:row>
    <x:row r="384" spans="2:38" x14ac:dyDescent="0.35">
      <x:c r="B384" s="27">
        <x:f t="shared" si="97"/>
        <x:v>44923</x:v>
      </x:c>
      <x:c r="C384" s="22" t="str">
        <x:f>IF($C$4="London",Assumptions!C393,Assumptions!E393)</x:f>
        <x:v>0806</x:v>
      </x:c>
      <x:c r="D384" s="22" t="str">
        <x:f>IF($C$4="London",Assumptions!D393,Assumptions!F393)</x:f>
        <x:v>1558</x:v>
      </x:c>
      <x:c r="M384" s="23"/>
      <x:c r="N384" s="24"/>
      <x:c r="O384" s="24"/>
      <x:c r="AB384" s="24"/>
      <x:c r="AC384" s="24"/>
      <x:c r="AD384" s="24"/>
      <x:c r="AE384" s="25"/>
      <x:c r="AG384" s="26"/>
      <x:c r="AH384" s="24"/>
      <x:c r="AI384" s="24"/>
      <x:c r="AJ384" s="24"/>
      <x:c r="AL384" s="24"/>
    </x:row>
    <x:row r="385" spans="2:38" x14ac:dyDescent="0.35">
      <x:c r="B385" s="27">
        <x:f t="shared" si="97"/>
        <x:v>44924</x:v>
      </x:c>
      <x:c r="C385" s="22" t="str">
        <x:f>IF($C$4="London",Assumptions!C394,Assumptions!E394)</x:f>
        <x:v>0806</x:v>
      </x:c>
      <x:c r="D385" s="22" t="str">
        <x:f>IF($C$4="London",Assumptions!D394,Assumptions!F394)</x:f>
        <x:v>1559</x:v>
      </x:c>
      <x:c r="M385" s="23"/>
      <x:c r="N385" s="24"/>
      <x:c r="O385" s="24"/>
      <x:c r="AB385" s="24"/>
      <x:c r="AC385" s="24"/>
      <x:c r="AD385" s="24"/>
      <x:c r="AE385" s="25"/>
      <x:c r="AG385" s="26"/>
      <x:c r="AH385" s="24"/>
      <x:c r="AI385" s="24"/>
      <x:c r="AJ385" s="24"/>
      <x:c r="AL385" s="24"/>
    </x:row>
    <x:row r="386" spans="2:38" x14ac:dyDescent="0.35">
      <x:c r="B386" s="27">
        <x:f t="shared" si="97"/>
        <x:v>44925</x:v>
      </x:c>
      <x:c r="C386" s="22" t="str">
        <x:f>IF($C$4="London",Assumptions!C395,Assumptions!E395)</x:f>
        <x:v>0806</x:v>
      </x:c>
      <x:c r="D386" s="22" t="str">
        <x:f>IF($C$4="London",Assumptions!D395,Assumptions!F395)</x:f>
        <x:v>1600</x:v>
      </x:c>
      <x:c r="M386" s="23"/>
      <x:c r="N386" s="24"/>
      <x:c r="O386" s="24"/>
      <x:c r="AB386" s="24"/>
      <x:c r="AC386" s="24"/>
      <x:c r="AD386" s="24"/>
      <x:c r="AE386" s="25"/>
      <x:c r="AG386" s="26"/>
      <x:c r="AH386" s="24"/>
      <x:c r="AI386" s="24"/>
      <x:c r="AJ386" s="24"/>
      <x:c r="AL386" s="24"/>
    </x:row>
    <x:row r="387" spans="2:38" x14ac:dyDescent="0.35">
      <x:c r="B387" s="27">
        <x:f t="shared" si="97"/>
        <x:v>44926</x:v>
      </x:c>
      <x:c r="C387" s="22" t="str">
        <x:f>IF($C$4="London",Assumptions!C396,Assumptions!E396)</x:f>
        <x:v>0806</x:v>
      </x:c>
      <x:c r="D387" s="22" t="str">
        <x:f>IF($C$4="London",Assumptions!D396,Assumptions!F396)</x:f>
        <x:v>1601</x:v>
      </x:c>
      <x:c r="M387" s="23"/>
      <x:c r="N387" s="24"/>
      <x:c r="O387" s="24"/>
      <x:c r="AB387" s="24"/>
      <x:c r="AC387" s="24"/>
      <x:c r="AD387" s="24"/>
      <x:c r="AE387" s="25"/>
      <x:c r="AG387" s="26"/>
      <x:c r="AH387" s="24"/>
      <x:c r="AI387" s="24"/>
      <x:c r="AJ387" s="24"/>
      <x:c r="AL387" s="24"/>
    </x:row>
    <x:row r="388" spans="2:38" x14ac:dyDescent="0.35">
      <x:c r="M388" s="23"/>
      <x:c r="N388" s="24"/>
      <x:c r="O388" s="24"/>
      <x:c r="AB388" s="24"/>
      <x:c r="AC388" s="24"/>
      <x:c r="AD388" s="24"/>
      <x:c r="AE388" s="25"/>
      <x:c r="AG388" s="26"/>
      <x:c r="AH388" s="24"/>
      <x:c r="AI388" s="24"/>
      <x:c r="AJ388" s="24"/>
      <x:c r="AL388" s="24"/>
    </x:row>
    <x:row r="389" spans="2:38" x14ac:dyDescent="0.35">
      <x:c r="M389" s="23"/>
      <x:c r="N389" s="24"/>
      <x:c r="O389" s="24"/>
      <x:c r="AB389" s="24"/>
      <x:c r="AC389" s="24"/>
      <x:c r="AD389" s="24"/>
      <x:c r="AE389" s="25"/>
      <x:c r="AG389" s="26"/>
      <x:c r="AH389" s="24"/>
      <x:c r="AI389" s="24"/>
      <x:c r="AJ389" s="24"/>
      <x:c r="AL389" s="24"/>
    </x:row>
    <x:row r="390" spans="2:38" x14ac:dyDescent="0.35">
      <x:c r="M390" s="23"/>
      <x:c r="N390" s="24"/>
      <x:c r="O390" s="24"/>
      <x:c r="AB390" s="24"/>
      <x:c r="AC390" s="24"/>
      <x:c r="AD390" s="24"/>
      <x:c r="AE390" s="25"/>
      <x:c r="AG390" s="26"/>
      <x:c r="AH390" s="24"/>
      <x:c r="AI390" s="24"/>
      <x:c r="AJ390" s="24"/>
      <x:c r="AL390" s="24"/>
    </x:row>
    <x:row r="391" spans="2:38" x14ac:dyDescent="0.35">
      <x:c r="M391" s="23"/>
      <x:c r="N391" s="24"/>
      <x:c r="O391" s="24"/>
      <x:c r="AB391" s="24"/>
      <x:c r="AC391" s="24"/>
      <x:c r="AD391" s="24"/>
      <x:c r="AE391" s="25"/>
      <x:c r="AG391" s="26"/>
      <x:c r="AH391" s="24"/>
      <x:c r="AI391" s="24"/>
      <x:c r="AJ391" s="24"/>
      <x:c r="AL391" s="24"/>
    </x:row>
    <x:row r="392" spans="2:38" x14ac:dyDescent="0.35">
      <x:c r="M392" s="23"/>
      <x:c r="N392" s="24"/>
      <x:c r="O392" s="24"/>
      <x:c r="AB392" s="24"/>
      <x:c r="AC392" s="24"/>
      <x:c r="AD392" s="24"/>
      <x:c r="AE392" s="25"/>
      <x:c r="AG392" s="26"/>
      <x:c r="AH392" s="24"/>
      <x:c r="AI392" s="24"/>
      <x:c r="AJ392" s="24"/>
      <x:c r="AL392" s="24"/>
    </x:row>
    <x:row r="393" spans="2:38" x14ac:dyDescent="0.35">
      <x:c r="M393" s="23"/>
      <x:c r="N393" s="24"/>
      <x:c r="O393" s="24"/>
      <x:c r="AB393" s="24"/>
      <x:c r="AC393" s="24"/>
      <x:c r="AD393" s="24"/>
      <x:c r="AE393" s="25"/>
      <x:c r="AG393" s="26"/>
      <x:c r="AH393" s="24"/>
      <x:c r="AI393" s="24"/>
      <x:c r="AJ393" s="24"/>
      <x:c r="AL393" s="24"/>
    </x:row>
    <x:row r="394" spans="2:38" x14ac:dyDescent="0.35">
      <x:c r="M394" s="23"/>
      <x:c r="N394" s="24"/>
      <x:c r="O394" s="24"/>
      <x:c r="AB394" s="24"/>
      <x:c r="AC394" s="24"/>
      <x:c r="AD394" s="24"/>
      <x:c r="AE394" s="25"/>
      <x:c r="AG394" s="26"/>
      <x:c r="AH394" s="24"/>
      <x:c r="AI394" s="24"/>
      <x:c r="AJ394" s="24"/>
      <x:c r="AL394" s="24"/>
    </x:row>
    <x:row r="395" spans="2:38" x14ac:dyDescent="0.35">
      <x:c r="M395" s="23"/>
      <x:c r="N395" s="24"/>
      <x:c r="O395" s="24"/>
      <x:c r="AB395" s="24"/>
      <x:c r="AC395" s="24"/>
      <x:c r="AD395" s="24"/>
      <x:c r="AE395" s="25"/>
      <x:c r="AG395" s="26"/>
      <x:c r="AH395" s="24"/>
      <x:c r="AI395" s="24"/>
      <x:c r="AJ395" s="24"/>
      <x:c r="AL395" s="24"/>
    </x:row>
    <x:row r="396" spans="2:38" x14ac:dyDescent="0.35">
      <x:c r="M396" s="23"/>
      <x:c r="N396" s="24"/>
      <x:c r="O396" s="24"/>
      <x:c r="AB396" s="24"/>
      <x:c r="AC396" s="24"/>
      <x:c r="AD396" s="24"/>
      <x:c r="AE396" s="25"/>
      <x:c r="AG396" s="26"/>
      <x:c r="AH396" s="24"/>
      <x:c r="AI396" s="24"/>
      <x:c r="AJ396" s="24"/>
      <x:c r="AL396" s="24"/>
    </x:row>
    <x:row r="397" spans="2:38" x14ac:dyDescent="0.35">
      <x:c r="M397" s="23"/>
      <x:c r="N397" s="24"/>
      <x:c r="O397" s="24"/>
      <x:c r="AB397" s="24"/>
      <x:c r="AC397" s="24"/>
      <x:c r="AD397" s="24"/>
      <x:c r="AE397" s="25"/>
      <x:c r="AG397" s="26"/>
      <x:c r="AH397" s="24"/>
      <x:c r="AI397" s="24"/>
      <x:c r="AJ397" s="24"/>
      <x:c r="AL397" s="24"/>
    </x:row>
    <x:row r="398" spans="2:38" x14ac:dyDescent="0.35">
      <x:c r="M398" s="23"/>
      <x:c r="N398" s="24"/>
      <x:c r="O398" s="24"/>
      <x:c r="AB398" s="24"/>
      <x:c r="AC398" s="24"/>
      <x:c r="AD398" s="24"/>
      <x:c r="AE398" s="25"/>
      <x:c r="AG398" s="26"/>
      <x:c r="AH398" s="24"/>
      <x:c r="AI398" s="24"/>
      <x:c r="AJ398" s="24"/>
      <x:c r="AL398" s="24"/>
    </x:row>
    <x:row r="399" spans="2:38" x14ac:dyDescent="0.35">
      <x:c r="M399" s="23"/>
      <x:c r="N399" s="24"/>
      <x:c r="O399" s="24"/>
      <x:c r="AB399" s="24"/>
      <x:c r="AC399" s="24"/>
      <x:c r="AD399" s="24"/>
      <x:c r="AE399" s="25"/>
      <x:c r="AG399" s="26"/>
      <x:c r="AH399" s="24"/>
      <x:c r="AI399" s="24"/>
      <x:c r="AJ399" s="24"/>
      <x:c r="AL399" s="24"/>
    </x:row>
    <x:row r="400" spans="2:38" x14ac:dyDescent="0.35">
      <x:c r="M400" s="23"/>
      <x:c r="N400" s="24"/>
      <x:c r="O400" s="24"/>
      <x:c r="AB400" s="24"/>
      <x:c r="AC400" s="24"/>
      <x:c r="AD400" s="24"/>
      <x:c r="AE400" s="25"/>
      <x:c r="AG400" s="26"/>
      <x:c r="AH400" s="24"/>
      <x:c r="AI400" s="24"/>
      <x:c r="AJ400" s="24"/>
      <x:c r="AL400" s="24"/>
    </x:row>
    <x:row r="401" spans="13:38" x14ac:dyDescent="0.35">
      <x:c r="M401" s="23"/>
      <x:c r="N401" s="24"/>
      <x:c r="O401" s="24"/>
      <x:c r="AB401" s="24"/>
      <x:c r="AC401" s="24"/>
      <x:c r="AD401" s="24"/>
      <x:c r="AE401" s="25"/>
      <x:c r="AG401" s="26"/>
      <x:c r="AH401" s="24"/>
      <x:c r="AI401" s="24"/>
      <x:c r="AJ401" s="24"/>
      <x:c r="AL401" s="24"/>
    </x:row>
    <x:row r="402" spans="13:38" x14ac:dyDescent="0.35">
      <x:c r="M402" s="23"/>
      <x:c r="N402" s="24"/>
      <x:c r="O402" s="24"/>
      <x:c r="AB402" s="24"/>
      <x:c r="AC402" s="24"/>
      <x:c r="AD402" s="24"/>
      <x:c r="AE402" s="25"/>
      <x:c r="AG402" s="26"/>
      <x:c r="AH402" s="24"/>
      <x:c r="AI402" s="24"/>
      <x:c r="AJ402" s="24"/>
      <x:c r="AL402" s="24"/>
    </x:row>
    <x:row r="403" spans="13:38" x14ac:dyDescent="0.35">
      <x:c r="M403" s="23"/>
      <x:c r="N403" s="24"/>
      <x:c r="O403" s="24"/>
      <x:c r="AB403" s="24"/>
      <x:c r="AC403" s="24"/>
      <x:c r="AD403" s="24"/>
      <x:c r="AE403" s="25"/>
      <x:c r="AG403" s="26"/>
      <x:c r="AH403" s="24"/>
      <x:c r="AI403" s="24"/>
      <x:c r="AJ403" s="24"/>
      <x:c r="AL403" s="24"/>
    </x:row>
    <x:row r="404" spans="13:38" x14ac:dyDescent="0.35">
      <x:c r="M404" s="23"/>
      <x:c r="N404" s="24"/>
      <x:c r="O404" s="24"/>
      <x:c r="AB404" s="24"/>
      <x:c r="AC404" s="24"/>
      <x:c r="AD404" s="24"/>
      <x:c r="AE404" s="25"/>
      <x:c r="AG404" s="26"/>
      <x:c r="AH404" s="24"/>
      <x:c r="AI404" s="24"/>
      <x:c r="AJ404" s="24"/>
      <x:c r="AL404" s="24"/>
    </x:row>
    <x:row r="405" spans="13:38" x14ac:dyDescent="0.35">
      <x:c r="M405" s="23"/>
      <x:c r="N405" s="24"/>
      <x:c r="O405" s="24"/>
      <x:c r="AB405" s="24"/>
      <x:c r="AC405" s="24"/>
      <x:c r="AD405" s="24"/>
      <x:c r="AE405" s="25"/>
      <x:c r="AG405" s="26"/>
      <x:c r="AH405" s="24"/>
      <x:c r="AI405" s="24"/>
      <x:c r="AJ405" s="24"/>
      <x:c r="AL405" s="24"/>
    </x:row>
    <x:row r="406" spans="13:38" x14ac:dyDescent="0.35">
      <x:c r="M406" s="23"/>
      <x:c r="N406" s="24"/>
      <x:c r="O406" s="24"/>
      <x:c r="AB406" s="24"/>
      <x:c r="AC406" s="24"/>
      <x:c r="AD406" s="24"/>
      <x:c r="AE406" s="25"/>
      <x:c r="AG406" s="26"/>
      <x:c r="AH406" s="24"/>
      <x:c r="AI406" s="24"/>
      <x:c r="AJ406" s="24"/>
      <x:c r="AL406" s="24"/>
    </x:row>
    <x:row r="407" spans="13:38" x14ac:dyDescent="0.35">
      <x:c r="M407" s="23"/>
      <x:c r="N407" s="24"/>
      <x:c r="O407" s="24"/>
      <x:c r="AB407" s="24"/>
      <x:c r="AC407" s="24"/>
      <x:c r="AD407" s="24"/>
      <x:c r="AE407" s="25"/>
      <x:c r="AG407" s="26"/>
      <x:c r="AH407" s="24"/>
      <x:c r="AI407" s="24"/>
      <x:c r="AJ407" s="24"/>
      <x:c r="AL407" s="24"/>
    </x:row>
    <x:row r="408" spans="13:38" x14ac:dyDescent="0.35">
      <x:c r="M408" s="23"/>
      <x:c r="N408" s="24"/>
      <x:c r="O408" s="24"/>
      <x:c r="AB408" s="24"/>
      <x:c r="AC408" s="24"/>
      <x:c r="AD408" s="24"/>
      <x:c r="AE408" s="25"/>
      <x:c r="AG408" s="26"/>
      <x:c r="AH408" s="24"/>
      <x:c r="AI408" s="24"/>
      <x:c r="AJ408" s="24"/>
      <x:c r="AL408" s="24"/>
    </x:row>
    <x:row r="409" spans="13:38" x14ac:dyDescent="0.35">
      <x:c r="M409" s="23"/>
      <x:c r="N409" s="24"/>
      <x:c r="O409" s="24"/>
      <x:c r="AB409" s="24"/>
      <x:c r="AC409" s="24"/>
      <x:c r="AD409" s="24"/>
      <x:c r="AE409" s="25"/>
      <x:c r="AG409" s="26"/>
      <x:c r="AH409" s="24"/>
      <x:c r="AI409" s="24"/>
      <x:c r="AJ409" s="24"/>
      <x:c r="AL409" s="24"/>
    </x:row>
    <x:row r="410" spans="13:38" x14ac:dyDescent="0.35">
      <x:c r="M410" s="23"/>
      <x:c r="N410" s="24"/>
      <x:c r="O410" s="24"/>
      <x:c r="AB410" s="24"/>
      <x:c r="AC410" s="24"/>
      <x:c r="AD410" s="24"/>
      <x:c r="AE410" s="25"/>
      <x:c r="AG410" s="26"/>
      <x:c r="AH410" s="24"/>
      <x:c r="AI410" s="24"/>
      <x:c r="AJ410" s="24"/>
      <x:c r="AL410" s="24"/>
    </x:row>
    <x:row r="411" spans="13:38" x14ac:dyDescent="0.35">
      <x:c r="M411" s="23"/>
      <x:c r="N411" s="24"/>
      <x:c r="O411" s="24"/>
      <x:c r="AB411" s="24"/>
      <x:c r="AC411" s="24"/>
      <x:c r="AD411" s="24"/>
      <x:c r="AE411" s="25"/>
      <x:c r="AG411" s="26"/>
      <x:c r="AH411" s="24"/>
      <x:c r="AI411" s="24"/>
      <x:c r="AJ411" s="24"/>
      <x:c r="AL411" s="24"/>
    </x:row>
    <x:row r="412" spans="13:38" x14ac:dyDescent="0.35">
      <x:c r="M412" s="23"/>
      <x:c r="N412" s="24"/>
      <x:c r="O412" s="24"/>
      <x:c r="AB412" s="24"/>
      <x:c r="AC412" s="24"/>
      <x:c r="AD412" s="24"/>
      <x:c r="AE412" s="25"/>
      <x:c r="AG412" s="26"/>
      <x:c r="AH412" s="24"/>
      <x:c r="AI412" s="24"/>
      <x:c r="AJ412" s="24"/>
      <x:c r="AL412" s="24"/>
    </x:row>
    <x:row r="1000">
      <x:c r="XX1000" s="95" t="n">
        <x:v>125713</x:v>
      </x:c>
    </x:row>
  </x:sheetData>
  <x:pageMargins left="0.7" right="0.7" top="0.75" bottom="0.75" header="0.3" footer="0.3"/>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6AA740E-5C9B-4E60-923F-A32FAB3FC412}" mc:Ignorable="x14ac xr xr2 xr3">
  <x:sheetPr codeName="Sheet9"/>
  <x:dimension ref="B2:XFC412"/>
  <x:sheetViews>
    <x:sheetView zoomScale="70" zoomScaleNormal="70" workbookViewId="0">
      <x:selection activeCell="A6" sqref="A6"/>
    </x:sheetView>
  </x:sheetViews>
  <x:sheetFormatPr defaultColWidth="8.796875" defaultRowHeight="15.5" x14ac:dyDescent="0.35"/>
  <x:cols>
    <x:col min="1" max="1" width="8.796875" style="8"/>
    <x:col min="2" max="2" width="10.69921875" style="8" bestFit="1" customWidth="1"/>
    <x:col min="3" max="3" width="9.1484375" style="8" bestFit="1" customWidth="1"/>
    <x:col min="4" max="6" width="8.796875" style="8"/>
    <x:col min="7" max="7" width="9.1484375" style="8" bestFit="1" customWidth="1"/>
    <x:col min="8" max="8" width="12.6484375" style="8" customWidth="1"/>
    <x:col min="9" max="11" width="8.796875" style="8"/>
    <x:col min="12" max="12" width="13.69921875" style="8" customWidth="1"/>
    <x:col min="13" max="13" width="10.6484375" style="8" bestFit="1" customWidth="1"/>
    <x:col min="14" max="15" width="8.796875" style="8"/>
    <x:col min="16" max="31" width="8.19921875" style="8" customWidth="1"/>
    <x:col min="32" max="37" width="8.796875" style="8"/>
    <x:col min="38" max="38" width="10.796875" style="8" customWidth="1"/>
    <x:col min="39" max="16384" width="8.796875" style="8"/>
  </x:cols>
  <x:sheetData>
    <x:row r="2" spans="2:16383" x14ac:dyDescent="0.35">
      <x:c r="B2" s="8" t="s">
        <x:v>367</x:v>
      </x:c>
      <x:c r="C2" s="35">
        <x:v>44562</x:v>
      </x:c>
    </x:row>
    <x:row r="3" spans="2:16383" x14ac:dyDescent="0.35">
      <x:c r="B3" s="9" t="s">
        <x:v>364</x:v>
      </x:c>
      <x:c r="C3" s="36" t="s">
        <x:v>325</x:v>
      </x:c>
      <x:c r="I3" s="10" t="s">
        <x:v>362</x:v>
      </x:c>
      <x:c r="J3" s="11"/>
      <x:c r="K3" s="12" t="s">
        <x:v>361</x:v>
      </x:c>
    </x:row>
    <x:row r="4" spans="2:16383" x14ac:dyDescent="0.35">
      <x:c r="B4" s="9" t="s">
        <x:v>365</x:v>
      </x:c>
      <x:c r="C4" s="36" t="s">
        <x:v>352</x:v>
      </x:c>
      <x:c r="I4" s="34">
        <x:v>0.2</x:v>
      </x:c>
      <x:c r="J4" s="3"/>
      <x:c r="K4" s="13">
        <x:v>0.5</x:v>
      </x:c>
      <x:c r="R4" s="62" t="str">
        <x:f>IF(F22=AE18,AE98,"Change Input")</x:f>
        <x:v>Change Input</x:v>
      </x:c>
    </x:row>
    <x:row r="5" spans="2:16383" x14ac:dyDescent="0.35">
      <x:c r="B5" s="9"/>
      <x:c r="C5" s="9"/>
      <x:c r="I5" s="34">
        <x:v>0.5</x:v>
      </x:c>
      <x:c r="J5" s="3"/>
      <x:c r="K5" s="13">
        <x:v>0.8</x:v>
      </x:c>
      <x:c r="Q5" s="15" t="s">
        <x:v>324</x:v>
      </x:c>
      <x:c r="R5" s="62" t="str">
        <x:f t="dataTable" ref="R5:R9" dt2D="0" dtr="0" r1="C3"/>
        <x:v>Change Input</x:v>
      </x:c>
    </x:row>
    <x:row r="6" spans="2:16383" x14ac:dyDescent="0.35">
      <x:c r="B6" s="1"/>
      <x:c r="C6" s="12" t="s">
        <x:v>2</x:v>
      </x:c>
      <x:c r="D6" s="12" t="s">
        <x:v>318</x:v>
      </x:c>
      <x:c r="E6" s="12" t="s">
        <x:v>360</x:v>
      </x:c>
      <x:c r="F6" s="12" t="s">
        <x:v>316</x:v>
      </x:c>
      <x:c r="G6" s="12" t="s">
        <x:v>3</x:v>
      </x:c>
      <x:c r="I6" s="34">
        <x:v>0.9</x:v>
      </x:c>
      <x:c r="J6" s="3"/>
      <x:c r="K6" s="13">
        <x:v>1</x:v>
      </x:c>
      <x:c r="Q6" s="15" t="s">
        <x:v>325</x:v>
      </x:c>
      <x:c r="R6" s="62" t="str">
        <x:v>Change Input</x:v>
      </x:c>
    </x:row>
    <x:row r="7" spans="2:16383" x14ac:dyDescent="0.35">
      <x:c r="B7" s="11" t="s">
        <x:v>333</x:v>
      </x:c>
      <x:c r="C7" s="14" t="s">
        <x:v>332</x:v>
      </x:c>
      <x:c r="D7" s="14" t="s">
        <x:v>358</x:v>
      </x:c>
      <x:c r="E7" s="14" t="s">
        <x:v>358</x:v>
      </x:c>
      <x:c r="F7" s="14" t="s">
        <x:v>359</x:v>
      </x:c>
      <x:c r="G7" s="14" t="s">
        <x:v>366</x:v>
      </x:c>
      <x:c r="I7" s="34">
        <x:v>1</x:v>
      </x:c>
      <x:c r="J7" s="3"/>
      <x:c r="K7" s="13">
        <x:v>0.5</x:v>
      </x:c>
      <x:c r="Q7" s="15" t="s">
        <x:v>326</x:v>
      </x:c>
      <x:c r="R7" s="62" t="str">
        <x:v>Change Input</x:v>
      </x:c>
    </x:row>
    <x:row r="8" spans="2:16383" x14ac:dyDescent="0.35">
      <x:c r="B8" s="15" t="str" cm="1">
        <x:f t="array" ref="B8:G8">_xlfn.XLOOKUP($C$3,Assumptions!$F$7:$F$11,Assumptions!$F$7:$K$11)</x:f>
        <x:v>Fern</x:v>
      </x:c>
      <x:c r="C8" s="13">
        <x:v>0.8</x:v>
      </x:c>
      <x:c r="D8" s="16">
        <x:v>36</x:v>
      </x:c>
      <x:c r="E8" s="16">
        <x:v>4</x:v>
      </x:c>
      <x:c r="F8" s="16">
        <x:v>60</x:v>
      </x:c>
      <x:c r="G8" s="17">
        <x:v>0.05</x:v>
      </x:c>
      <x:c r="I8" s="34">
        <x:v>10</x:v>
      </x:c>
      <x:c r="J8" s="3"/>
      <x:c r="K8" s="13">
        <x:v>0.25</x:v>
      </x:c>
      <x:c r="Q8" s="15" t="s">
        <x:v>327</x:v>
      </x:c>
      <x:c r="R8" s="62" t="str">
        <x:v>Change Input</x:v>
      </x:c>
    </x:row>
    <x:row r="9" spans="2:16383" x14ac:dyDescent="0.35">
      <x:c r="B9" s="15"/>
      <x:c r="C9" s="15"/>
      <x:c r="D9" s="15"/>
      <x:c r="E9" s="15"/>
      <x:c r="F9" s="15"/>
      <x:c r="G9" s="15"/>
      <x:c r="H9" s="15"/>
      <x:c r="I9" s="15"/>
      <x:c r="J9" s="15"/>
      <x:c r="K9" s="15"/>
      <x:c r="L9" s="15"/>
      <x:c r="M9" s="15"/>
      <x:c r="N9" s="15"/>
      <x:c r="O9" s="15"/>
      <x:c r="P9" s="15"/>
      <x:c r="Q9" s="15" t="s">
        <x:v>334</x:v>
      </x:c>
      <x:c r="R9" s="63" t="str">
        <x:v>Change Input</x:v>
      </x:c>
      <x:c r="S9" s="15"/>
      <x:c r="T9" s="15"/>
      <x:c r="U9" s="15"/>
      <x:c r="V9" s="15"/>
      <x:c r="W9" s="15"/>
      <x:c r="X9" s="15"/>
      <x:c r="Y9" s="15"/>
      <x:c r="Z9" s="15"/>
      <x:c r="AA9" s="15"/>
      <x:c r="AB9" s="15"/>
      <x:c r="AC9" s="15"/>
      <x:c r="AD9" s="15"/>
      <x:c r="AE9" s="15"/>
      <x:c r="AF9" s="15"/>
      <x:c r="AG9" s="15"/>
      <x:c r="AH9" s="15"/>
      <x:c r="AI9" s="15"/>
      <x:c r="AJ9" s="15"/>
      <x:c r="AK9" s="15"/>
      <x:c r="AL9" s="15"/>
      <x:c r="AM9" s="15"/>
      <x:c r="AN9" s="15"/>
      <x:c r="AO9" s="15"/>
      <x:c r="AP9" s="15"/>
      <x:c r="AQ9" s="15"/>
      <x:c r="AR9" s="15"/>
      <x:c r="AS9" s="15"/>
      <x:c r="AT9" s="15"/>
      <x:c r="AU9" s="15"/>
      <x:c r="AV9" s="15"/>
      <x:c r="AW9" s="15"/>
      <x:c r="AX9" s="15"/>
      <x:c r="AY9" s="15"/>
      <x:c r="AZ9" s="15"/>
      <x:c r="BA9" s="15"/>
      <x:c r="BB9" s="15"/>
      <x:c r="BC9" s="15"/>
      <x:c r="BD9" s="15"/>
      <x:c r="BE9" s="15"/>
      <x:c r="BF9" s="15"/>
      <x:c r="BG9" s="15"/>
      <x:c r="BH9" s="15"/>
      <x:c r="BI9" s="15"/>
      <x:c r="BJ9" s="15"/>
      <x:c r="BK9" s="15"/>
      <x:c r="BL9" s="15"/>
      <x:c r="BM9" s="15"/>
      <x:c r="BN9" s="15"/>
      <x:c r="BO9" s="15"/>
      <x:c r="BP9" s="15"/>
      <x:c r="BQ9" s="15"/>
      <x:c r="BR9" s="15"/>
      <x:c r="BS9" s="15"/>
      <x:c r="BT9" s="15"/>
      <x:c r="BU9" s="15"/>
      <x:c r="BV9" s="15"/>
      <x:c r="BW9" s="15"/>
      <x:c r="BX9" s="15"/>
      <x:c r="BY9" s="15"/>
      <x:c r="BZ9" s="15"/>
      <x:c r="CA9" s="15"/>
      <x:c r="CB9" s="15"/>
      <x:c r="CC9" s="15"/>
      <x:c r="CD9" s="15"/>
      <x:c r="CE9" s="15"/>
      <x:c r="CF9" s="15"/>
      <x:c r="CG9" s="15"/>
      <x:c r="CH9" s="15"/>
      <x:c r="CI9" s="15"/>
      <x:c r="CJ9" s="15"/>
      <x:c r="CK9" s="15"/>
      <x:c r="CL9" s="15"/>
      <x:c r="CM9" s="15"/>
      <x:c r="CN9" s="15"/>
      <x:c r="CO9" s="15"/>
      <x:c r="CP9" s="15"/>
      <x:c r="CQ9" s="15"/>
      <x:c r="CR9" s="15"/>
      <x:c r="CS9" s="15"/>
      <x:c r="CT9" s="15"/>
      <x:c r="CU9" s="15"/>
      <x:c r="CV9" s="15"/>
      <x:c r="CW9" s="15"/>
      <x:c r="CX9" s="15"/>
      <x:c r="CY9" s="15"/>
      <x:c r="CZ9" s="15"/>
      <x:c r="DA9" s="15"/>
      <x:c r="DB9" s="15"/>
      <x:c r="DC9" s="15"/>
      <x:c r="DD9" s="15"/>
      <x:c r="DE9" s="15"/>
      <x:c r="DF9" s="15"/>
      <x:c r="DG9" s="15"/>
      <x:c r="DH9" s="15"/>
      <x:c r="DI9" s="15"/>
      <x:c r="DJ9" s="15"/>
      <x:c r="DK9" s="15"/>
      <x:c r="DL9" s="15"/>
      <x:c r="DM9" s="15"/>
      <x:c r="DN9" s="15"/>
      <x:c r="DO9" s="15"/>
      <x:c r="DP9" s="15"/>
      <x:c r="DQ9" s="15"/>
      <x:c r="DR9" s="15"/>
      <x:c r="DS9" s="15"/>
      <x:c r="DT9" s="15"/>
      <x:c r="DU9" s="15"/>
      <x:c r="DV9" s="15"/>
      <x:c r="DW9" s="15"/>
      <x:c r="DX9" s="15"/>
      <x:c r="DY9" s="15"/>
      <x:c r="DZ9" s="15"/>
      <x:c r="EA9" s="15"/>
      <x:c r="EB9" s="15"/>
      <x:c r="EC9" s="15"/>
      <x:c r="ED9" s="15"/>
      <x:c r="EE9" s="15"/>
      <x:c r="EF9" s="15"/>
      <x:c r="EG9" s="15"/>
      <x:c r="EH9" s="15"/>
      <x:c r="EI9" s="15"/>
      <x:c r="EJ9" s="15"/>
      <x:c r="EK9" s="15"/>
      <x:c r="EL9" s="15"/>
      <x:c r="EM9" s="15"/>
      <x:c r="EN9" s="15"/>
      <x:c r="EO9" s="15"/>
      <x:c r="EP9" s="15"/>
      <x:c r="EQ9" s="15"/>
      <x:c r="ER9" s="15"/>
      <x:c r="ES9" s="15"/>
      <x:c r="ET9" s="15"/>
      <x:c r="EU9" s="15"/>
      <x:c r="EV9" s="15"/>
      <x:c r="EW9" s="15"/>
      <x:c r="EX9" s="15"/>
      <x:c r="EY9" s="15"/>
      <x:c r="EZ9" s="15"/>
      <x:c r="FA9" s="15"/>
      <x:c r="FB9" s="15"/>
      <x:c r="FC9" s="15"/>
      <x:c r="FD9" s="15"/>
      <x:c r="FE9" s="15"/>
      <x:c r="FF9" s="15"/>
      <x:c r="FG9" s="15"/>
      <x:c r="FH9" s="15"/>
      <x:c r="FI9" s="15"/>
      <x:c r="FJ9" s="15"/>
      <x:c r="FK9" s="15"/>
      <x:c r="FL9" s="15"/>
      <x:c r="FM9" s="15"/>
      <x:c r="FN9" s="15"/>
      <x:c r="FO9" s="15"/>
      <x:c r="FP9" s="15"/>
      <x:c r="FQ9" s="15"/>
      <x:c r="FR9" s="15"/>
      <x:c r="FS9" s="15"/>
      <x:c r="FT9" s="15"/>
      <x:c r="FU9" s="15"/>
      <x:c r="FV9" s="15"/>
      <x:c r="FW9" s="15"/>
      <x:c r="FX9" s="15"/>
      <x:c r="FY9" s="15"/>
      <x:c r="FZ9" s="15"/>
      <x:c r="GA9" s="15"/>
      <x:c r="GB9" s="15"/>
      <x:c r="GC9" s="15"/>
      <x:c r="GD9" s="15"/>
      <x:c r="GE9" s="15"/>
      <x:c r="GF9" s="15"/>
      <x:c r="GG9" s="15"/>
      <x:c r="GH9" s="15"/>
      <x:c r="GI9" s="15"/>
      <x:c r="GJ9" s="15"/>
      <x:c r="GK9" s="15"/>
      <x:c r="GL9" s="15"/>
      <x:c r="GM9" s="15"/>
      <x:c r="GN9" s="15"/>
      <x:c r="GO9" s="15"/>
      <x:c r="GP9" s="15"/>
      <x:c r="GQ9" s="15"/>
      <x:c r="GR9" s="15"/>
      <x:c r="GS9" s="15"/>
      <x:c r="GT9" s="15"/>
      <x:c r="GU9" s="15"/>
      <x:c r="GV9" s="15"/>
      <x:c r="GW9" s="15"/>
      <x:c r="GX9" s="15"/>
      <x:c r="GY9" s="15"/>
      <x:c r="GZ9" s="15"/>
      <x:c r="HA9" s="15"/>
      <x:c r="HB9" s="15"/>
      <x:c r="HC9" s="15"/>
      <x:c r="HD9" s="15"/>
      <x:c r="HE9" s="15"/>
      <x:c r="HF9" s="15"/>
      <x:c r="HG9" s="15"/>
      <x:c r="HH9" s="15"/>
      <x:c r="HI9" s="15"/>
      <x:c r="HJ9" s="15"/>
      <x:c r="HK9" s="15"/>
      <x:c r="HL9" s="15"/>
      <x:c r="HM9" s="15"/>
      <x:c r="HN9" s="15"/>
      <x:c r="HO9" s="15"/>
      <x:c r="HP9" s="15"/>
      <x:c r="HQ9" s="15"/>
      <x:c r="HR9" s="15"/>
      <x:c r="HS9" s="15"/>
      <x:c r="HT9" s="15"/>
      <x:c r="HU9" s="15"/>
      <x:c r="HV9" s="15"/>
      <x:c r="HW9" s="15"/>
      <x:c r="HX9" s="15"/>
      <x:c r="HY9" s="15"/>
      <x:c r="HZ9" s="15"/>
      <x:c r="IA9" s="15"/>
      <x:c r="IB9" s="15"/>
      <x:c r="IC9" s="15"/>
      <x:c r="ID9" s="15"/>
      <x:c r="IE9" s="15"/>
      <x:c r="IF9" s="15"/>
      <x:c r="IG9" s="15"/>
      <x:c r="IH9" s="15"/>
      <x:c r="II9" s="15"/>
      <x:c r="IJ9" s="15"/>
      <x:c r="IK9" s="15"/>
      <x:c r="IL9" s="15"/>
      <x:c r="IM9" s="15"/>
      <x:c r="IN9" s="15"/>
      <x:c r="IO9" s="15"/>
      <x:c r="IP9" s="15"/>
      <x:c r="IQ9" s="15"/>
      <x:c r="IR9" s="15"/>
      <x:c r="IS9" s="15"/>
      <x:c r="IT9" s="15"/>
      <x:c r="IU9" s="15"/>
      <x:c r="IV9" s="15"/>
      <x:c r="IW9" s="15"/>
      <x:c r="IX9" s="15"/>
      <x:c r="IY9" s="15"/>
      <x:c r="IZ9" s="15"/>
      <x:c r="JA9" s="15"/>
      <x:c r="JB9" s="15"/>
      <x:c r="JC9" s="15"/>
      <x:c r="JD9" s="15"/>
      <x:c r="JE9" s="15"/>
      <x:c r="JF9" s="15"/>
      <x:c r="JG9" s="15"/>
      <x:c r="JH9" s="15"/>
      <x:c r="JI9" s="15"/>
      <x:c r="JJ9" s="15"/>
      <x:c r="JK9" s="15"/>
      <x:c r="JL9" s="15"/>
      <x:c r="JM9" s="15"/>
      <x:c r="JN9" s="15"/>
      <x:c r="JO9" s="15"/>
      <x:c r="JP9" s="15"/>
      <x:c r="JQ9" s="15"/>
      <x:c r="JR9" s="15"/>
      <x:c r="JS9" s="15"/>
      <x:c r="JT9" s="15"/>
      <x:c r="JU9" s="15"/>
      <x:c r="JV9" s="15"/>
      <x:c r="JW9" s="15"/>
      <x:c r="JX9" s="15"/>
      <x:c r="JY9" s="15"/>
      <x:c r="JZ9" s="15"/>
      <x:c r="KA9" s="15"/>
      <x:c r="KB9" s="15"/>
      <x:c r="KC9" s="15"/>
      <x:c r="KD9" s="15"/>
      <x:c r="KE9" s="15"/>
      <x:c r="KF9" s="15"/>
      <x:c r="KG9" s="15"/>
      <x:c r="KH9" s="15"/>
      <x:c r="KI9" s="15"/>
      <x:c r="KJ9" s="15"/>
      <x:c r="KK9" s="15"/>
      <x:c r="KL9" s="15"/>
      <x:c r="KM9" s="15"/>
      <x:c r="KN9" s="15"/>
      <x:c r="KO9" s="15"/>
      <x:c r="KP9" s="15"/>
      <x:c r="KQ9" s="15"/>
      <x:c r="KR9" s="15"/>
      <x:c r="KS9" s="15"/>
      <x:c r="KT9" s="15"/>
      <x:c r="KU9" s="15"/>
      <x:c r="KV9" s="15"/>
      <x:c r="KW9" s="15"/>
      <x:c r="KX9" s="15"/>
      <x:c r="KY9" s="15"/>
      <x:c r="KZ9" s="15"/>
      <x:c r="LA9" s="15"/>
      <x:c r="LB9" s="15"/>
      <x:c r="LC9" s="15"/>
      <x:c r="LD9" s="15"/>
      <x:c r="LE9" s="15"/>
      <x:c r="LF9" s="15"/>
      <x:c r="LG9" s="15"/>
      <x:c r="LH9" s="15"/>
      <x:c r="LI9" s="15"/>
      <x:c r="LJ9" s="15"/>
      <x:c r="LK9" s="15"/>
      <x:c r="LL9" s="15"/>
      <x:c r="LM9" s="15"/>
      <x:c r="LN9" s="15"/>
      <x:c r="LO9" s="15"/>
      <x:c r="LP9" s="15"/>
      <x:c r="LQ9" s="15"/>
      <x:c r="LR9" s="15"/>
      <x:c r="LS9" s="15"/>
      <x:c r="LT9" s="15"/>
      <x:c r="LU9" s="15"/>
      <x:c r="LV9" s="15"/>
      <x:c r="LW9" s="15"/>
      <x:c r="LX9" s="15"/>
      <x:c r="LY9" s="15"/>
      <x:c r="LZ9" s="15"/>
      <x:c r="MA9" s="15"/>
      <x:c r="MB9" s="15"/>
      <x:c r="MC9" s="15"/>
      <x:c r="MD9" s="15"/>
      <x:c r="ME9" s="15"/>
      <x:c r="MF9" s="15"/>
      <x:c r="MG9" s="15"/>
      <x:c r="MH9" s="15"/>
      <x:c r="MI9" s="15"/>
      <x:c r="MJ9" s="15"/>
      <x:c r="MK9" s="15"/>
      <x:c r="ML9" s="15"/>
      <x:c r="MM9" s="15"/>
      <x:c r="MN9" s="15"/>
      <x:c r="MO9" s="15"/>
      <x:c r="MP9" s="15"/>
      <x:c r="MQ9" s="15"/>
      <x:c r="MR9" s="15"/>
      <x:c r="MS9" s="15"/>
      <x:c r="MT9" s="15"/>
      <x:c r="MU9" s="15"/>
      <x:c r="MV9" s="15"/>
      <x:c r="MW9" s="15"/>
      <x:c r="MX9" s="15"/>
      <x:c r="MY9" s="15"/>
      <x:c r="MZ9" s="15"/>
      <x:c r="NA9" s="15"/>
      <x:c r="NB9" s="15"/>
      <x:c r="NC9" s="15"/>
      <x:c r="ND9" s="15"/>
      <x:c r="NE9" s="15"/>
      <x:c r="NF9" s="15"/>
      <x:c r="NG9" s="15"/>
      <x:c r="NH9" s="15"/>
      <x:c r="NI9" s="15"/>
      <x:c r="NJ9" s="15"/>
      <x:c r="NK9" s="15"/>
      <x:c r="NL9" s="15"/>
      <x:c r="NM9" s="15"/>
      <x:c r="NN9" s="15"/>
      <x:c r="NO9" s="15"/>
      <x:c r="NP9" s="15"/>
      <x:c r="NQ9" s="15"/>
      <x:c r="NR9" s="15"/>
      <x:c r="NS9" s="15"/>
      <x:c r="NT9" s="15"/>
      <x:c r="NU9" s="15"/>
      <x:c r="NV9" s="15"/>
      <x:c r="NW9" s="15"/>
      <x:c r="NX9" s="15"/>
      <x:c r="NY9" s="15"/>
      <x:c r="NZ9" s="15"/>
      <x:c r="OA9" s="15"/>
      <x:c r="OB9" s="15"/>
      <x:c r="OC9" s="15"/>
      <x:c r="OD9" s="15"/>
      <x:c r="OE9" s="15"/>
      <x:c r="OF9" s="15"/>
      <x:c r="OG9" s="15"/>
      <x:c r="OH9" s="15"/>
      <x:c r="OI9" s="15"/>
      <x:c r="OJ9" s="15"/>
      <x:c r="OK9" s="15"/>
      <x:c r="OL9" s="15"/>
      <x:c r="OM9" s="15"/>
      <x:c r="ON9" s="15"/>
      <x:c r="OO9" s="15"/>
      <x:c r="OP9" s="15"/>
      <x:c r="OQ9" s="15"/>
      <x:c r="OR9" s="15"/>
      <x:c r="OS9" s="15"/>
      <x:c r="OT9" s="15"/>
      <x:c r="OU9" s="15"/>
      <x:c r="OV9" s="15"/>
      <x:c r="OW9" s="15"/>
      <x:c r="OX9" s="15"/>
      <x:c r="OY9" s="15"/>
      <x:c r="OZ9" s="15"/>
      <x:c r="PA9" s="15"/>
      <x:c r="PB9" s="15"/>
      <x:c r="PC9" s="15"/>
      <x:c r="PD9" s="15"/>
      <x:c r="PE9" s="15"/>
      <x:c r="PF9" s="15"/>
      <x:c r="PG9" s="15"/>
      <x:c r="PH9" s="15"/>
      <x:c r="PI9" s="15"/>
      <x:c r="PJ9" s="15"/>
      <x:c r="PK9" s="15"/>
      <x:c r="PL9" s="15"/>
      <x:c r="PM9" s="15"/>
      <x:c r="PN9" s="15"/>
      <x:c r="PO9" s="15"/>
      <x:c r="PP9" s="15"/>
      <x:c r="PQ9" s="15"/>
      <x:c r="PR9" s="15"/>
      <x:c r="PS9" s="15"/>
      <x:c r="PT9" s="15"/>
      <x:c r="PU9" s="15"/>
      <x:c r="PV9" s="15"/>
      <x:c r="PW9" s="15"/>
      <x:c r="PX9" s="15"/>
      <x:c r="PY9" s="15"/>
      <x:c r="PZ9" s="15"/>
      <x:c r="QA9" s="15"/>
      <x:c r="QB9" s="15"/>
      <x:c r="QC9" s="15"/>
      <x:c r="QD9" s="15"/>
      <x:c r="QE9" s="15"/>
      <x:c r="QF9" s="15"/>
      <x:c r="QG9" s="15"/>
      <x:c r="QH9" s="15"/>
      <x:c r="QI9" s="15"/>
      <x:c r="QJ9" s="15"/>
      <x:c r="QK9" s="15"/>
      <x:c r="QL9" s="15"/>
      <x:c r="QM9" s="15"/>
      <x:c r="QN9" s="15"/>
      <x:c r="QO9" s="15"/>
      <x:c r="QP9" s="15"/>
      <x:c r="QQ9" s="15"/>
      <x:c r="QR9" s="15"/>
      <x:c r="QS9" s="15"/>
      <x:c r="QT9" s="15"/>
      <x:c r="QU9" s="15"/>
      <x:c r="QV9" s="15"/>
      <x:c r="QW9" s="15"/>
      <x:c r="QX9" s="15"/>
      <x:c r="QY9" s="15"/>
      <x:c r="QZ9" s="15"/>
      <x:c r="RA9" s="15"/>
      <x:c r="RB9" s="15"/>
      <x:c r="RC9" s="15"/>
      <x:c r="RD9" s="15"/>
      <x:c r="RE9" s="15"/>
      <x:c r="RF9" s="15"/>
      <x:c r="RG9" s="15"/>
      <x:c r="RH9" s="15"/>
      <x:c r="RI9" s="15"/>
      <x:c r="RJ9" s="15"/>
      <x:c r="RK9" s="15"/>
      <x:c r="RL9" s="15"/>
      <x:c r="RM9" s="15"/>
      <x:c r="RN9" s="15"/>
      <x:c r="RO9" s="15"/>
      <x:c r="RP9" s="15"/>
      <x:c r="RQ9" s="15"/>
      <x:c r="RR9" s="15"/>
      <x:c r="RS9" s="15"/>
      <x:c r="RT9" s="15"/>
      <x:c r="RU9" s="15"/>
      <x:c r="RV9" s="15"/>
      <x:c r="RW9" s="15"/>
      <x:c r="RX9" s="15"/>
      <x:c r="RY9" s="15"/>
      <x:c r="RZ9" s="15"/>
      <x:c r="SA9" s="15"/>
      <x:c r="SB9" s="15"/>
      <x:c r="SC9" s="15"/>
      <x:c r="SD9" s="15"/>
      <x:c r="SE9" s="15"/>
      <x:c r="SF9" s="15"/>
      <x:c r="SG9" s="15"/>
      <x:c r="SH9" s="15"/>
      <x:c r="SI9" s="15"/>
      <x:c r="SJ9" s="15"/>
      <x:c r="SK9" s="15"/>
      <x:c r="SL9" s="15"/>
      <x:c r="SM9" s="15"/>
      <x:c r="SN9" s="15"/>
      <x:c r="SO9" s="15"/>
      <x:c r="SP9" s="15"/>
      <x:c r="SQ9" s="15"/>
      <x:c r="SR9" s="15"/>
      <x:c r="SS9" s="15"/>
      <x:c r="ST9" s="15"/>
      <x:c r="SU9" s="15"/>
      <x:c r="SV9" s="15"/>
      <x:c r="SW9" s="15"/>
      <x:c r="SX9" s="15"/>
      <x:c r="SY9" s="15"/>
      <x:c r="SZ9" s="15"/>
      <x:c r="TA9" s="15"/>
      <x:c r="TB9" s="15"/>
      <x:c r="TC9" s="15"/>
      <x:c r="TD9" s="15"/>
      <x:c r="TE9" s="15"/>
      <x:c r="TF9" s="15"/>
      <x:c r="TG9" s="15"/>
      <x:c r="TH9" s="15"/>
      <x:c r="TI9" s="15"/>
      <x:c r="TJ9" s="15"/>
      <x:c r="TK9" s="15"/>
      <x:c r="TL9" s="15"/>
      <x:c r="TM9" s="15"/>
      <x:c r="TN9" s="15"/>
      <x:c r="TO9" s="15"/>
      <x:c r="TP9" s="15"/>
      <x:c r="TQ9" s="15"/>
      <x:c r="TR9" s="15"/>
      <x:c r="TS9" s="15"/>
      <x:c r="TT9" s="15"/>
      <x:c r="TU9" s="15"/>
      <x:c r="TV9" s="15"/>
      <x:c r="TW9" s="15"/>
      <x:c r="TX9" s="15"/>
      <x:c r="TY9" s="15"/>
      <x:c r="TZ9" s="15"/>
      <x:c r="UA9" s="15"/>
      <x:c r="UB9" s="15"/>
      <x:c r="UC9" s="15"/>
      <x:c r="UD9" s="15"/>
      <x:c r="UE9" s="15"/>
      <x:c r="UF9" s="15"/>
      <x:c r="UG9" s="15"/>
      <x:c r="UH9" s="15"/>
      <x:c r="UI9" s="15"/>
      <x:c r="UJ9" s="15"/>
      <x:c r="UK9" s="15"/>
      <x:c r="UL9" s="15"/>
      <x:c r="UM9" s="15"/>
      <x:c r="UN9" s="15"/>
      <x:c r="UO9" s="15"/>
      <x:c r="UP9" s="15"/>
      <x:c r="UQ9" s="15"/>
      <x:c r="UR9" s="15"/>
      <x:c r="US9" s="15"/>
      <x:c r="UT9" s="15"/>
      <x:c r="UU9" s="15"/>
      <x:c r="UV9" s="15"/>
      <x:c r="UW9" s="15"/>
      <x:c r="UX9" s="15"/>
      <x:c r="UY9" s="15"/>
      <x:c r="UZ9" s="15"/>
      <x:c r="VA9" s="15"/>
      <x:c r="VB9" s="15"/>
      <x:c r="VC9" s="15"/>
      <x:c r="VD9" s="15"/>
      <x:c r="VE9" s="15"/>
      <x:c r="VF9" s="15"/>
      <x:c r="VG9" s="15"/>
      <x:c r="VH9" s="15"/>
      <x:c r="VI9" s="15"/>
      <x:c r="VJ9" s="15"/>
      <x:c r="VK9" s="15"/>
      <x:c r="VL9" s="15"/>
      <x:c r="VM9" s="15"/>
      <x:c r="VN9" s="15"/>
      <x:c r="VO9" s="15"/>
      <x:c r="VP9" s="15"/>
      <x:c r="VQ9" s="15"/>
      <x:c r="VR9" s="15"/>
      <x:c r="VS9" s="15"/>
      <x:c r="VT9" s="15"/>
      <x:c r="VU9" s="15"/>
      <x:c r="VV9" s="15"/>
      <x:c r="VW9" s="15"/>
      <x:c r="VX9" s="15"/>
      <x:c r="VY9" s="15"/>
      <x:c r="VZ9" s="15"/>
      <x:c r="WA9" s="15"/>
      <x:c r="WB9" s="15"/>
      <x:c r="WC9" s="15"/>
      <x:c r="WD9" s="15"/>
      <x:c r="WE9" s="15"/>
      <x:c r="WF9" s="15"/>
      <x:c r="WG9" s="15"/>
      <x:c r="WH9" s="15"/>
      <x:c r="WI9" s="15"/>
      <x:c r="WJ9" s="15"/>
      <x:c r="WK9" s="15"/>
      <x:c r="WL9" s="15"/>
      <x:c r="WM9" s="15"/>
      <x:c r="WN9" s="15"/>
      <x:c r="WO9" s="15"/>
      <x:c r="WP9" s="15"/>
      <x:c r="WQ9" s="15"/>
      <x:c r="WR9" s="15"/>
      <x:c r="WS9" s="15"/>
      <x:c r="WT9" s="15"/>
      <x:c r="WU9" s="15"/>
      <x:c r="WV9" s="15"/>
      <x:c r="WW9" s="15"/>
      <x:c r="WX9" s="15"/>
      <x:c r="WY9" s="15"/>
      <x:c r="WZ9" s="15"/>
      <x:c r="XA9" s="15"/>
      <x:c r="XB9" s="15"/>
      <x:c r="XC9" s="15"/>
      <x:c r="XD9" s="15"/>
      <x:c r="XE9" s="15"/>
      <x:c r="XF9" s="15"/>
      <x:c r="XG9" s="15"/>
      <x:c r="XH9" s="15"/>
      <x:c r="XI9" s="15"/>
      <x:c r="XJ9" s="15"/>
      <x:c r="XK9" s="15"/>
      <x:c r="XL9" s="15"/>
      <x:c r="XM9" s="15"/>
      <x:c r="XN9" s="15"/>
      <x:c r="XO9" s="15"/>
      <x:c r="XP9" s="15"/>
      <x:c r="XQ9" s="15"/>
      <x:c r="XR9" s="15"/>
      <x:c r="XS9" s="15"/>
      <x:c r="XT9" s="15"/>
      <x:c r="XU9" s="15"/>
      <x:c r="XV9" s="15"/>
      <x:c r="XW9" s="15"/>
      <x:c r="XX9" s="15"/>
      <x:c r="XY9" s="15"/>
      <x:c r="XZ9" s="15"/>
      <x:c r="YA9" s="15"/>
      <x:c r="YB9" s="15"/>
      <x:c r="YC9" s="15"/>
      <x:c r="YD9" s="15"/>
      <x:c r="YE9" s="15"/>
      <x:c r="YF9" s="15"/>
      <x:c r="YG9" s="15"/>
      <x:c r="YH9" s="15"/>
      <x:c r="YI9" s="15"/>
      <x:c r="YJ9" s="15"/>
      <x:c r="YK9" s="15"/>
      <x:c r="YL9" s="15"/>
      <x:c r="YM9" s="15"/>
      <x:c r="YN9" s="15"/>
      <x:c r="YO9" s="15"/>
      <x:c r="YP9" s="15"/>
      <x:c r="YQ9" s="15"/>
      <x:c r="YR9" s="15"/>
      <x:c r="YS9" s="15"/>
      <x:c r="YT9" s="15"/>
      <x:c r="YU9" s="15"/>
      <x:c r="YV9" s="15"/>
      <x:c r="YW9" s="15"/>
      <x:c r="YX9" s="15"/>
      <x:c r="YY9" s="15"/>
      <x:c r="YZ9" s="15"/>
      <x:c r="ZA9" s="15"/>
      <x:c r="ZB9" s="15"/>
      <x:c r="ZC9" s="15"/>
      <x:c r="ZD9" s="15"/>
      <x:c r="ZE9" s="15"/>
      <x:c r="ZF9" s="15"/>
      <x:c r="ZG9" s="15"/>
      <x:c r="ZH9" s="15"/>
      <x:c r="ZI9" s="15"/>
      <x:c r="ZJ9" s="15"/>
      <x:c r="ZK9" s="15"/>
      <x:c r="ZL9" s="15"/>
      <x:c r="ZM9" s="15"/>
      <x:c r="ZN9" s="15"/>
      <x:c r="ZO9" s="15"/>
      <x:c r="ZP9" s="15"/>
      <x:c r="ZQ9" s="15"/>
      <x:c r="ZR9" s="15"/>
      <x:c r="ZS9" s="15"/>
      <x:c r="ZT9" s="15"/>
      <x:c r="ZU9" s="15"/>
      <x:c r="ZV9" s="15"/>
      <x:c r="ZW9" s="15"/>
      <x:c r="ZX9" s="15"/>
      <x:c r="ZY9" s="15"/>
      <x:c r="ZZ9" s="15"/>
      <x:c r="AAA9" s="15"/>
      <x:c r="AAB9" s="15"/>
      <x:c r="AAC9" s="15"/>
      <x:c r="AAD9" s="15"/>
      <x:c r="AAE9" s="15"/>
      <x:c r="AAF9" s="15"/>
      <x:c r="AAG9" s="15"/>
      <x:c r="AAH9" s="15"/>
      <x:c r="AAI9" s="15"/>
      <x:c r="AAJ9" s="15"/>
      <x:c r="AAK9" s="15"/>
      <x:c r="AAL9" s="15"/>
      <x:c r="AAM9" s="15"/>
      <x:c r="AAN9" s="15"/>
      <x:c r="AAO9" s="15"/>
      <x:c r="AAP9" s="15"/>
      <x:c r="AAQ9" s="15"/>
      <x:c r="AAR9" s="15"/>
      <x:c r="AAS9" s="15"/>
      <x:c r="AAT9" s="15"/>
      <x:c r="AAU9" s="15"/>
      <x:c r="AAV9" s="15"/>
      <x:c r="AAW9" s="15"/>
      <x:c r="AAX9" s="15"/>
      <x:c r="AAY9" s="15"/>
      <x:c r="AAZ9" s="15"/>
      <x:c r="ABA9" s="15"/>
      <x:c r="ABB9" s="15"/>
      <x:c r="ABC9" s="15"/>
      <x:c r="ABD9" s="15"/>
      <x:c r="ABE9" s="15"/>
      <x:c r="ABF9" s="15"/>
      <x:c r="ABG9" s="15"/>
      <x:c r="ABH9" s="15"/>
      <x:c r="ABI9" s="15"/>
      <x:c r="ABJ9" s="15"/>
      <x:c r="ABK9" s="15"/>
      <x:c r="ABL9" s="15"/>
      <x:c r="ABM9" s="15"/>
      <x:c r="ABN9" s="15"/>
      <x:c r="ABO9" s="15"/>
      <x:c r="ABP9" s="15"/>
      <x:c r="ABQ9" s="15"/>
      <x:c r="ABR9" s="15"/>
      <x:c r="ABS9" s="15"/>
      <x:c r="ABT9" s="15"/>
      <x:c r="ABU9" s="15"/>
      <x:c r="ABV9" s="15"/>
      <x:c r="ABW9" s="15"/>
      <x:c r="ABX9" s="15"/>
      <x:c r="ABY9" s="15"/>
      <x:c r="ABZ9" s="15"/>
      <x:c r="ACA9" s="15"/>
      <x:c r="ACB9" s="15"/>
      <x:c r="ACC9" s="15"/>
      <x:c r="ACD9" s="15"/>
      <x:c r="ACE9" s="15"/>
      <x:c r="ACF9" s="15"/>
      <x:c r="ACG9" s="15"/>
      <x:c r="ACH9" s="15"/>
      <x:c r="ACI9" s="15"/>
      <x:c r="ACJ9" s="15"/>
      <x:c r="ACK9" s="15"/>
      <x:c r="ACL9" s="15"/>
      <x:c r="ACM9" s="15"/>
      <x:c r="ACN9" s="15"/>
      <x:c r="ACO9" s="15"/>
      <x:c r="ACP9" s="15"/>
      <x:c r="ACQ9" s="15"/>
      <x:c r="ACR9" s="15"/>
      <x:c r="ACS9" s="15"/>
      <x:c r="ACT9" s="15"/>
      <x:c r="ACU9" s="15"/>
      <x:c r="ACV9" s="15"/>
      <x:c r="ACW9" s="15"/>
      <x:c r="ACX9" s="15"/>
      <x:c r="ACY9" s="15"/>
      <x:c r="ACZ9" s="15"/>
      <x:c r="ADA9" s="15"/>
      <x:c r="ADB9" s="15"/>
      <x:c r="ADC9" s="15"/>
      <x:c r="ADD9" s="15"/>
      <x:c r="ADE9" s="15"/>
      <x:c r="ADF9" s="15"/>
      <x:c r="ADG9" s="15"/>
      <x:c r="ADH9" s="15"/>
      <x:c r="ADI9" s="15"/>
      <x:c r="ADJ9" s="15"/>
      <x:c r="ADK9" s="15"/>
      <x:c r="ADL9" s="15"/>
      <x:c r="ADM9" s="15"/>
      <x:c r="ADN9" s="15"/>
      <x:c r="ADO9" s="15"/>
      <x:c r="ADP9" s="15"/>
      <x:c r="ADQ9" s="15"/>
      <x:c r="ADR9" s="15"/>
      <x:c r="ADS9" s="15"/>
      <x:c r="ADT9" s="15"/>
      <x:c r="ADU9" s="15"/>
      <x:c r="ADV9" s="15"/>
      <x:c r="ADW9" s="15"/>
      <x:c r="ADX9" s="15"/>
      <x:c r="ADY9" s="15"/>
      <x:c r="ADZ9" s="15"/>
      <x:c r="AEA9" s="15"/>
      <x:c r="AEB9" s="15"/>
      <x:c r="AEC9" s="15"/>
      <x:c r="AED9" s="15"/>
      <x:c r="AEE9" s="15"/>
      <x:c r="AEF9" s="15"/>
      <x:c r="AEG9" s="15"/>
      <x:c r="AEH9" s="15"/>
      <x:c r="AEI9" s="15"/>
      <x:c r="AEJ9" s="15"/>
      <x:c r="AEK9" s="15"/>
      <x:c r="AEL9" s="15"/>
      <x:c r="AEM9" s="15"/>
      <x:c r="AEN9" s="15"/>
      <x:c r="AEO9" s="15"/>
      <x:c r="AEP9" s="15"/>
      <x:c r="AEQ9" s="15"/>
      <x:c r="AER9" s="15"/>
      <x:c r="AES9" s="15"/>
      <x:c r="AET9" s="15"/>
      <x:c r="AEU9" s="15"/>
      <x:c r="AEV9" s="15"/>
      <x:c r="AEW9" s="15"/>
      <x:c r="AEX9" s="15"/>
      <x:c r="AEY9" s="15"/>
      <x:c r="AEZ9" s="15"/>
      <x:c r="AFA9" s="15"/>
      <x:c r="AFB9" s="15"/>
      <x:c r="AFC9" s="15"/>
      <x:c r="AFD9" s="15"/>
      <x:c r="AFE9" s="15"/>
      <x:c r="AFF9" s="15"/>
      <x:c r="AFG9" s="15"/>
      <x:c r="AFH9" s="15"/>
      <x:c r="AFI9" s="15"/>
      <x:c r="AFJ9" s="15"/>
      <x:c r="AFK9" s="15"/>
      <x:c r="AFL9" s="15"/>
      <x:c r="AFM9" s="15"/>
      <x:c r="AFN9" s="15"/>
      <x:c r="AFO9" s="15"/>
      <x:c r="AFP9" s="15"/>
      <x:c r="AFQ9" s="15"/>
      <x:c r="AFR9" s="15"/>
      <x:c r="AFS9" s="15"/>
      <x:c r="AFT9" s="15"/>
      <x:c r="AFU9" s="15"/>
      <x:c r="AFV9" s="15"/>
      <x:c r="AFW9" s="15"/>
      <x:c r="AFX9" s="15"/>
      <x:c r="AFY9" s="15"/>
      <x:c r="AFZ9" s="15"/>
      <x:c r="AGA9" s="15"/>
      <x:c r="AGB9" s="15"/>
      <x:c r="AGC9" s="15"/>
      <x:c r="AGD9" s="15"/>
      <x:c r="AGE9" s="15"/>
      <x:c r="AGF9" s="15"/>
      <x:c r="AGG9" s="15"/>
      <x:c r="AGH9" s="15"/>
      <x:c r="AGI9" s="15"/>
      <x:c r="AGJ9" s="15"/>
      <x:c r="AGK9" s="15"/>
      <x:c r="AGL9" s="15"/>
      <x:c r="AGM9" s="15"/>
      <x:c r="AGN9" s="15"/>
      <x:c r="AGO9" s="15"/>
      <x:c r="AGP9" s="15"/>
      <x:c r="AGQ9" s="15"/>
      <x:c r="AGR9" s="15"/>
      <x:c r="AGS9" s="15"/>
      <x:c r="AGT9" s="15"/>
      <x:c r="AGU9" s="15"/>
      <x:c r="AGV9" s="15"/>
      <x:c r="AGW9" s="15"/>
      <x:c r="AGX9" s="15"/>
      <x:c r="AGY9" s="15"/>
      <x:c r="AGZ9" s="15"/>
      <x:c r="AHA9" s="15"/>
      <x:c r="AHB9" s="15"/>
      <x:c r="AHC9" s="15"/>
      <x:c r="AHD9" s="15"/>
      <x:c r="AHE9" s="15"/>
      <x:c r="AHF9" s="15"/>
      <x:c r="AHG9" s="15"/>
      <x:c r="AHH9" s="15"/>
      <x:c r="AHI9" s="15"/>
      <x:c r="AHJ9" s="15"/>
      <x:c r="AHK9" s="15"/>
      <x:c r="AHL9" s="15"/>
      <x:c r="AHM9" s="15"/>
      <x:c r="AHN9" s="15"/>
      <x:c r="AHO9" s="15"/>
      <x:c r="AHP9" s="15"/>
      <x:c r="AHQ9" s="15"/>
      <x:c r="AHR9" s="15"/>
      <x:c r="AHS9" s="15"/>
      <x:c r="AHT9" s="15"/>
      <x:c r="AHU9" s="15"/>
      <x:c r="AHV9" s="15"/>
      <x:c r="AHW9" s="15"/>
      <x:c r="AHX9" s="15"/>
      <x:c r="AHY9" s="15"/>
      <x:c r="AHZ9" s="15"/>
      <x:c r="AIA9" s="15"/>
      <x:c r="AIB9" s="15"/>
      <x:c r="AIC9" s="15"/>
      <x:c r="AID9" s="15"/>
      <x:c r="AIE9" s="15"/>
      <x:c r="AIF9" s="15"/>
      <x:c r="AIG9" s="15"/>
      <x:c r="AIH9" s="15"/>
      <x:c r="AII9" s="15"/>
      <x:c r="AIJ9" s="15"/>
      <x:c r="AIK9" s="15"/>
      <x:c r="AIL9" s="15"/>
      <x:c r="AIM9" s="15"/>
      <x:c r="AIN9" s="15"/>
      <x:c r="AIO9" s="15"/>
      <x:c r="AIP9" s="15"/>
      <x:c r="AIQ9" s="15"/>
      <x:c r="AIR9" s="15"/>
      <x:c r="AIS9" s="15"/>
      <x:c r="AIT9" s="15"/>
      <x:c r="AIU9" s="15"/>
      <x:c r="AIV9" s="15"/>
      <x:c r="AIW9" s="15"/>
      <x:c r="AIX9" s="15"/>
      <x:c r="AIY9" s="15"/>
      <x:c r="AIZ9" s="15"/>
      <x:c r="AJA9" s="15"/>
      <x:c r="AJB9" s="15"/>
      <x:c r="AJC9" s="15"/>
      <x:c r="AJD9" s="15"/>
      <x:c r="AJE9" s="15"/>
      <x:c r="AJF9" s="15"/>
      <x:c r="AJG9" s="15"/>
      <x:c r="AJH9" s="15"/>
      <x:c r="AJI9" s="15"/>
      <x:c r="AJJ9" s="15"/>
      <x:c r="AJK9" s="15"/>
      <x:c r="AJL9" s="15"/>
      <x:c r="AJM9" s="15"/>
      <x:c r="AJN9" s="15"/>
      <x:c r="AJO9" s="15"/>
      <x:c r="AJP9" s="15"/>
      <x:c r="AJQ9" s="15"/>
      <x:c r="AJR9" s="15"/>
      <x:c r="AJS9" s="15"/>
      <x:c r="AJT9" s="15"/>
      <x:c r="AJU9" s="15"/>
      <x:c r="AJV9" s="15"/>
      <x:c r="AJW9" s="15"/>
      <x:c r="AJX9" s="15"/>
      <x:c r="AJY9" s="15"/>
      <x:c r="AJZ9" s="15"/>
      <x:c r="AKA9" s="15"/>
      <x:c r="AKB9" s="15"/>
      <x:c r="AKC9" s="15"/>
      <x:c r="AKD9" s="15"/>
      <x:c r="AKE9" s="15"/>
      <x:c r="AKF9" s="15"/>
      <x:c r="AKG9" s="15"/>
      <x:c r="AKH9" s="15"/>
      <x:c r="AKI9" s="15"/>
      <x:c r="AKJ9" s="15"/>
      <x:c r="AKK9" s="15"/>
      <x:c r="AKL9" s="15"/>
      <x:c r="AKM9" s="15"/>
      <x:c r="AKN9" s="15"/>
      <x:c r="AKO9" s="15"/>
      <x:c r="AKP9" s="15"/>
      <x:c r="AKQ9" s="15"/>
      <x:c r="AKR9" s="15"/>
      <x:c r="AKS9" s="15"/>
      <x:c r="AKT9" s="15"/>
      <x:c r="AKU9" s="15"/>
      <x:c r="AKV9" s="15"/>
      <x:c r="AKW9" s="15"/>
      <x:c r="AKX9" s="15"/>
      <x:c r="AKY9" s="15"/>
      <x:c r="AKZ9" s="15"/>
      <x:c r="ALA9" s="15"/>
      <x:c r="ALB9" s="15"/>
      <x:c r="ALC9" s="15"/>
      <x:c r="ALD9" s="15"/>
      <x:c r="ALE9" s="15"/>
      <x:c r="ALF9" s="15"/>
      <x:c r="ALG9" s="15"/>
      <x:c r="ALH9" s="15"/>
      <x:c r="ALI9" s="15"/>
      <x:c r="ALJ9" s="15"/>
      <x:c r="ALK9" s="15"/>
      <x:c r="ALL9" s="15"/>
      <x:c r="ALM9" s="15"/>
      <x:c r="ALN9" s="15"/>
      <x:c r="ALO9" s="15"/>
      <x:c r="ALP9" s="15"/>
      <x:c r="ALQ9" s="15"/>
      <x:c r="ALR9" s="15"/>
      <x:c r="ALS9" s="15"/>
      <x:c r="ALT9" s="15"/>
      <x:c r="ALU9" s="15"/>
      <x:c r="ALV9" s="15"/>
      <x:c r="ALW9" s="15"/>
      <x:c r="ALX9" s="15"/>
      <x:c r="ALY9" s="15"/>
      <x:c r="ALZ9" s="15"/>
      <x:c r="AMA9" s="15"/>
      <x:c r="AMB9" s="15"/>
      <x:c r="AMC9" s="15"/>
      <x:c r="AMD9" s="15"/>
      <x:c r="AME9" s="15"/>
      <x:c r="AMF9" s="15"/>
      <x:c r="AMG9" s="15"/>
      <x:c r="AMH9" s="15"/>
      <x:c r="AMI9" s="15"/>
      <x:c r="AMJ9" s="15"/>
      <x:c r="AMK9" s="15"/>
      <x:c r="AML9" s="15"/>
      <x:c r="AMM9" s="15"/>
      <x:c r="AMN9" s="15"/>
      <x:c r="AMO9" s="15"/>
      <x:c r="AMP9" s="15"/>
      <x:c r="AMQ9" s="15"/>
      <x:c r="AMR9" s="15"/>
      <x:c r="AMS9" s="15"/>
      <x:c r="AMT9" s="15"/>
      <x:c r="AMU9" s="15"/>
      <x:c r="AMV9" s="15"/>
      <x:c r="AMW9" s="15"/>
      <x:c r="AMX9" s="15"/>
      <x:c r="AMY9" s="15"/>
      <x:c r="AMZ9" s="15"/>
      <x:c r="ANA9" s="15"/>
      <x:c r="ANB9" s="15"/>
      <x:c r="ANC9" s="15"/>
      <x:c r="AND9" s="15"/>
      <x:c r="ANE9" s="15"/>
      <x:c r="ANF9" s="15"/>
      <x:c r="ANG9" s="15"/>
      <x:c r="ANH9" s="15"/>
      <x:c r="ANI9" s="15"/>
      <x:c r="ANJ9" s="15"/>
      <x:c r="ANK9" s="15"/>
      <x:c r="ANL9" s="15"/>
      <x:c r="ANM9" s="15"/>
      <x:c r="ANN9" s="15"/>
      <x:c r="ANO9" s="15"/>
      <x:c r="ANP9" s="15"/>
      <x:c r="ANQ9" s="15"/>
      <x:c r="ANR9" s="15"/>
      <x:c r="ANS9" s="15"/>
      <x:c r="ANT9" s="15"/>
      <x:c r="ANU9" s="15"/>
      <x:c r="ANV9" s="15"/>
      <x:c r="ANW9" s="15"/>
      <x:c r="ANX9" s="15"/>
      <x:c r="ANY9" s="15"/>
      <x:c r="ANZ9" s="15"/>
      <x:c r="AOA9" s="15"/>
      <x:c r="AOB9" s="15"/>
      <x:c r="AOC9" s="15"/>
      <x:c r="AOD9" s="15"/>
      <x:c r="AOE9" s="15"/>
      <x:c r="AOF9" s="15"/>
      <x:c r="AOG9" s="15"/>
      <x:c r="AOH9" s="15"/>
      <x:c r="AOI9" s="15"/>
      <x:c r="AOJ9" s="15"/>
      <x:c r="AOK9" s="15"/>
      <x:c r="AOL9" s="15"/>
      <x:c r="AOM9" s="15"/>
      <x:c r="AON9" s="15"/>
      <x:c r="AOO9" s="15"/>
      <x:c r="AOP9" s="15"/>
      <x:c r="AOQ9" s="15"/>
      <x:c r="AOR9" s="15"/>
      <x:c r="AOS9" s="15"/>
      <x:c r="AOT9" s="15"/>
      <x:c r="AOU9" s="15"/>
      <x:c r="AOV9" s="15"/>
      <x:c r="AOW9" s="15"/>
      <x:c r="AOX9" s="15"/>
      <x:c r="AOY9" s="15"/>
      <x:c r="AOZ9" s="15"/>
      <x:c r="APA9" s="15"/>
      <x:c r="APB9" s="15"/>
      <x:c r="APC9" s="15"/>
      <x:c r="APD9" s="15"/>
      <x:c r="APE9" s="15"/>
      <x:c r="APF9" s="15"/>
      <x:c r="APG9" s="15"/>
      <x:c r="APH9" s="15"/>
      <x:c r="API9" s="15"/>
      <x:c r="APJ9" s="15"/>
      <x:c r="APK9" s="15"/>
      <x:c r="APL9" s="15"/>
      <x:c r="APM9" s="15"/>
      <x:c r="APN9" s="15"/>
      <x:c r="APO9" s="15"/>
      <x:c r="APP9" s="15"/>
      <x:c r="APQ9" s="15"/>
      <x:c r="APR9" s="15"/>
      <x:c r="APS9" s="15"/>
      <x:c r="APT9" s="15"/>
      <x:c r="APU9" s="15"/>
      <x:c r="APV9" s="15"/>
      <x:c r="APW9" s="15"/>
      <x:c r="APX9" s="15"/>
      <x:c r="APY9" s="15"/>
      <x:c r="APZ9" s="15"/>
      <x:c r="AQA9" s="15"/>
      <x:c r="AQB9" s="15"/>
      <x:c r="AQC9" s="15"/>
      <x:c r="AQD9" s="15"/>
      <x:c r="AQE9" s="15"/>
      <x:c r="AQF9" s="15"/>
      <x:c r="AQG9" s="15"/>
      <x:c r="AQH9" s="15"/>
      <x:c r="AQI9" s="15"/>
      <x:c r="AQJ9" s="15"/>
      <x:c r="AQK9" s="15"/>
      <x:c r="AQL9" s="15"/>
      <x:c r="AQM9" s="15"/>
      <x:c r="AQN9" s="15"/>
      <x:c r="AQO9" s="15"/>
      <x:c r="AQP9" s="15"/>
      <x:c r="AQQ9" s="15"/>
      <x:c r="AQR9" s="15"/>
      <x:c r="AQS9" s="15"/>
      <x:c r="AQT9" s="15"/>
      <x:c r="AQU9" s="15"/>
      <x:c r="AQV9" s="15"/>
      <x:c r="AQW9" s="15"/>
      <x:c r="AQX9" s="15"/>
      <x:c r="AQY9" s="15"/>
      <x:c r="AQZ9" s="15"/>
      <x:c r="ARA9" s="15"/>
      <x:c r="ARB9" s="15"/>
      <x:c r="ARC9" s="15"/>
      <x:c r="ARD9" s="15"/>
      <x:c r="ARE9" s="15"/>
      <x:c r="ARF9" s="15"/>
      <x:c r="ARG9" s="15"/>
      <x:c r="ARH9" s="15"/>
      <x:c r="ARI9" s="15"/>
      <x:c r="ARJ9" s="15"/>
      <x:c r="ARK9" s="15"/>
      <x:c r="ARL9" s="15"/>
      <x:c r="ARM9" s="15"/>
      <x:c r="ARN9" s="15"/>
      <x:c r="ARO9" s="15"/>
      <x:c r="ARP9" s="15"/>
      <x:c r="ARQ9" s="15"/>
      <x:c r="ARR9" s="15"/>
      <x:c r="ARS9" s="15"/>
      <x:c r="ART9" s="15"/>
      <x:c r="ARU9" s="15"/>
      <x:c r="ARV9" s="15"/>
      <x:c r="ARW9" s="15"/>
      <x:c r="ARX9" s="15"/>
      <x:c r="ARY9" s="15"/>
      <x:c r="ARZ9" s="15"/>
      <x:c r="ASA9" s="15"/>
      <x:c r="ASB9" s="15"/>
      <x:c r="ASC9" s="15"/>
      <x:c r="ASD9" s="15"/>
      <x:c r="ASE9" s="15"/>
      <x:c r="ASF9" s="15"/>
      <x:c r="ASG9" s="15"/>
      <x:c r="ASH9" s="15"/>
      <x:c r="ASI9" s="15"/>
      <x:c r="ASJ9" s="15"/>
      <x:c r="ASK9" s="15"/>
      <x:c r="ASL9" s="15"/>
      <x:c r="ASM9" s="15"/>
      <x:c r="ASN9" s="15"/>
      <x:c r="ASO9" s="15"/>
      <x:c r="ASP9" s="15"/>
      <x:c r="ASQ9" s="15"/>
      <x:c r="ASR9" s="15"/>
      <x:c r="ASS9" s="15"/>
      <x:c r="AST9" s="15"/>
      <x:c r="ASU9" s="15"/>
      <x:c r="ASV9" s="15"/>
      <x:c r="ASW9" s="15"/>
      <x:c r="ASX9" s="15"/>
      <x:c r="ASY9" s="15"/>
      <x:c r="ASZ9" s="15"/>
      <x:c r="ATA9" s="15"/>
      <x:c r="ATB9" s="15"/>
      <x:c r="ATC9" s="15"/>
      <x:c r="ATD9" s="15"/>
      <x:c r="ATE9" s="15"/>
      <x:c r="ATF9" s="15"/>
      <x:c r="ATG9" s="15"/>
      <x:c r="ATH9" s="15"/>
      <x:c r="ATI9" s="15"/>
      <x:c r="ATJ9" s="15"/>
      <x:c r="ATK9" s="15"/>
      <x:c r="ATL9" s="15"/>
      <x:c r="ATM9" s="15"/>
      <x:c r="ATN9" s="15"/>
      <x:c r="ATO9" s="15"/>
      <x:c r="ATP9" s="15"/>
      <x:c r="ATQ9" s="15"/>
      <x:c r="ATR9" s="15"/>
      <x:c r="ATS9" s="15"/>
      <x:c r="ATT9" s="15"/>
      <x:c r="ATU9" s="15"/>
      <x:c r="ATV9" s="15"/>
      <x:c r="ATW9" s="15"/>
      <x:c r="ATX9" s="15"/>
      <x:c r="ATY9" s="15"/>
      <x:c r="ATZ9" s="15"/>
      <x:c r="AUA9" s="15"/>
      <x:c r="AUB9" s="15"/>
      <x:c r="AUC9" s="15"/>
      <x:c r="AUD9" s="15"/>
      <x:c r="AUE9" s="15"/>
      <x:c r="AUF9" s="15"/>
      <x:c r="AUG9" s="15"/>
      <x:c r="AUH9" s="15"/>
      <x:c r="AUI9" s="15"/>
      <x:c r="AUJ9" s="15"/>
      <x:c r="AUK9" s="15"/>
      <x:c r="AUL9" s="15"/>
      <x:c r="AUM9" s="15"/>
      <x:c r="AUN9" s="15"/>
      <x:c r="AUO9" s="15"/>
      <x:c r="AUP9" s="15"/>
      <x:c r="AUQ9" s="15"/>
      <x:c r="AUR9" s="15"/>
      <x:c r="AUS9" s="15"/>
      <x:c r="AUT9" s="15"/>
      <x:c r="AUU9" s="15"/>
      <x:c r="AUV9" s="15"/>
      <x:c r="AUW9" s="15"/>
      <x:c r="AUX9" s="15"/>
      <x:c r="AUY9" s="15"/>
      <x:c r="AUZ9" s="15"/>
      <x:c r="AVA9" s="15"/>
      <x:c r="AVB9" s="15"/>
      <x:c r="AVC9" s="15"/>
      <x:c r="AVD9" s="15"/>
      <x:c r="AVE9" s="15"/>
      <x:c r="AVF9" s="15"/>
      <x:c r="AVG9" s="15"/>
      <x:c r="AVH9" s="15"/>
      <x:c r="AVI9" s="15"/>
      <x:c r="AVJ9" s="15"/>
      <x:c r="AVK9" s="15"/>
      <x:c r="AVL9" s="15"/>
      <x:c r="AVM9" s="15"/>
      <x:c r="AVN9" s="15"/>
      <x:c r="AVO9" s="15"/>
      <x:c r="AVP9" s="15"/>
      <x:c r="AVQ9" s="15"/>
      <x:c r="AVR9" s="15"/>
      <x:c r="AVS9" s="15"/>
      <x:c r="AVT9" s="15"/>
      <x:c r="AVU9" s="15"/>
      <x:c r="AVV9" s="15"/>
      <x:c r="AVW9" s="15"/>
      <x:c r="AVX9" s="15"/>
      <x:c r="AVY9" s="15"/>
      <x:c r="AVZ9" s="15"/>
      <x:c r="AWA9" s="15"/>
      <x:c r="AWB9" s="15"/>
      <x:c r="AWC9" s="15"/>
      <x:c r="AWD9" s="15"/>
      <x:c r="AWE9" s="15"/>
      <x:c r="AWF9" s="15"/>
      <x:c r="AWG9" s="15"/>
      <x:c r="AWH9" s="15"/>
      <x:c r="AWI9" s="15"/>
      <x:c r="AWJ9" s="15"/>
      <x:c r="AWK9" s="15"/>
      <x:c r="AWL9" s="15"/>
      <x:c r="AWM9" s="15"/>
      <x:c r="AWN9" s="15"/>
      <x:c r="AWO9" s="15"/>
      <x:c r="AWP9" s="15"/>
      <x:c r="AWQ9" s="15"/>
      <x:c r="AWR9" s="15"/>
      <x:c r="AWS9" s="15"/>
      <x:c r="AWT9" s="15"/>
      <x:c r="AWU9" s="15"/>
      <x:c r="AWV9" s="15"/>
      <x:c r="AWW9" s="15"/>
      <x:c r="AWX9" s="15"/>
      <x:c r="AWY9" s="15"/>
      <x:c r="AWZ9" s="15"/>
      <x:c r="AXA9" s="15"/>
      <x:c r="AXB9" s="15"/>
      <x:c r="AXC9" s="15"/>
      <x:c r="AXD9" s="15"/>
      <x:c r="AXE9" s="15"/>
      <x:c r="AXF9" s="15"/>
      <x:c r="AXG9" s="15"/>
      <x:c r="AXH9" s="15"/>
      <x:c r="AXI9" s="15"/>
      <x:c r="AXJ9" s="15"/>
      <x:c r="AXK9" s="15"/>
      <x:c r="AXL9" s="15"/>
      <x:c r="AXM9" s="15"/>
      <x:c r="AXN9" s="15"/>
      <x:c r="AXO9" s="15"/>
      <x:c r="AXP9" s="15"/>
      <x:c r="AXQ9" s="15"/>
      <x:c r="AXR9" s="15"/>
      <x:c r="AXS9" s="15"/>
      <x:c r="AXT9" s="15"/>
      <x:c r="AXU9" s="15"/>
      <x:c r="AXV9" s="15"/>
      <x:c r="AXW9" s="15"/>
      <x:c r="AXX9" s="15"/>
      <x:c r="AXY9" s="15"/>
      <x:c r="AXZ9" s="15"/>
      <x:c r="AYA9" s="15"/>
      <x:c r="AYB9" s="15"/>
      <x:c r="AYC9" s="15"/>
      <x:c r="AYD9" s="15"/>
      <x:c r="AYE9" s="15"/>
      <x:c r="AYF9" s="15"/>
      <x:c r="AYG9" s="15"/>
      <x:c r="AYH9" s="15"/>
      <x:c r="AYI9" s="15"/>
      <x:c r="AYJ9" s="15"/>
      <x:c r="AYK9" s="15"/>
      <x:c r="AYL9" s="15"/>
      <x:c r="AYM9" s="15"/>
      <x:c r="AYN9" s="15"/>
      <x:c r="AYO9" s="15"/>
      <x:c r="AYP9" s="15"/>
      <x:c r="AYQ9" s="15"/>
      <x:c r="AYR9" s="15"/>
      <x:c r="AYS9" s="15"/>
      <x:c r="AYT9" s="15"/>
      <x:c r="AYU9" s="15"/>
      <x:c r="AYV9" s="15"/>
      <x:c r="AYW9" s="15"/>
      <x:c r="AYX9" s="15"/>
      <x:c r="AYY9" s="15"/>
      <x:c r="AYZ9" s="15"/>
      <x:c r="AZA9" s="15"/>
      <x:c r="AZB9" s="15"/>
      <x:c r="AZC9" s="15"/>
      <x:c r="AZD9" s="15"/>
      <x:c r="AZE9" s="15"/>
      <x:c r="AZF9" s="15"/>
      <x:c r="AZG9" s="15"/>
      <x:c r="AZH9" s="15"/>
      <x:c r="AZI9" s="15"/>
      <x:c r="AZJ9" s="15"/>
      <x:c r="AZK9" s="15"/>
      <x:c r="AZL9" s="15"/>
      <x:c r="AZM9" s="15"/>
      <x:c r="AZN9" s="15"/>
      <x:c r="AZO9" s="15"/>
      <x:c r="AZP9" s="15"/>
      <x:c r="AZQ9" s="15"/>
      <x:c r="AZR9" s="15"/>
      <x:c r="AZS9" s="15"/>
      <x:c r="AZT9" s="15"/>
      <x:c r="AZU9" s="15"/>
      <x:c r="AZV9" s="15"/>
      <x:c r="AZW9" s="15"/>
      <x:c r="AZX9" s="15"/>
      <x:c r="AZY9" s="15"/>
      <x:c r="AZZ9" s="15"/>
      <x:c r="BAA9" s="15"/>
      <x:c r="BAB9" s="15"/>
      <x:c r="BAC9" s="15"/>
      <x:c r="BAD9" s="15"/>
      <x:c r="BAE9" s="15"/>
      <x:c r="BAF9" s="15"/>
      <x:c r="BAG9" s="15"/>
      <x:c r="BAH9" s="15"/>
      <x:c r="BAI9" s="15"/>
      <x:c r="BAJ9" s="15"/>
      <x:c r="BAK9" s="15"/>
      <x:c r="BAL9" s="15"/>
      <x:c r="BAM9" s="15"/>
      <x:c r="BAN9" s="15"/>
      <x:c r="BAO9" s="15"/>
      <x:c r="BAP9" s="15"/>
      <x:c r="BAQ9" s="15"/>
      <x:c r="BAR9" s="15"/>
      <x:c r="BAS9" s="15"/>
      <x:c r="BAT9" s="15"/>
      <x:c r="BAU9" s="15"/>
      <x:c r="BAV9" s="15"/>
      <x:c r="BAW9" s="15"/>
      <x:c r="BAX9" s="15"/>
      <x:c r="BAY9" s="15"/>
      <x:c r="BAZ9" s="15"/>
      <x:c r="BBA9" s="15"/>
      <x:c r="BBB9" s="15"/>
      <x:c r="BBC9" s="15"/>
      <x:c r="BBD9" s="15"/>
      <x:c r="BBE9" s="15"/>
      <x:c r="BBF9" s="15"/>
      <x:c r="BBG9" s="15"/>
      <x:c r="BBH9" s="15"/>
      <x:c r="BBI9" s="15"/>
      <x:c r="BBJ9" s="15"/>
      <x:c r="BBK9" s="15"/>
      <x:c r="BBL9" s="15"/>
      <x:c r="BBM9" s="15"/>
      <x:c r="BBN9" s="15"/>
      <x:c r="BBO9" s="15"/>
      <x:c r="BBP9" s="15"/>
      <x:c r="BBQ9" s="15"/>
      <x:c r="BBR9" s="15"/>
      <x:c r="BBS9" s="15"/>
      <x:c r="BBT9" s="15"/>
      <x:c r="BBU9" s="15"/>
      <x:c r="BBV9" s="15"/>
      <x:c r="BBW9" s="15"/>
      <x:c r="BBX9" s="15"/>
      <x:c r="BBY9" s="15"/>
      <x:c r="BBZ9" s="15"/>
      <x:c r="BCA9" s="15"/>
      <x:c r="BCB9" s="15"/>
      <x:c r="BCC9" s="15"/>
      <x:c r="BCD9" s="15"/>
      <x:c r="BCE9" s="15"/>
      <x:c r="BCF9" s="15"/>
      <x:c r="BCG9" s="15"/>
      <x:c r="BCH9" s="15"/>
      <x:c r="BCI9" s="15"/>
      <x:c r="BCJ9" s="15"/>
      <x:c r="BCK9" s="15"/>
      <x:c r="BCL9" s="15"/>
      <x:c r="BCM9" s="15"/>
      <x:c r="BCN9" s="15"/>
      <x:c r="BCO9" s="15"/>
      <x:c r="BCP9" s="15"/>
      <x:c r="BCQ9" s="15"/>
      <x:c r="BCR9" s="15"/>
      <x:c r="BCS9" s="15"/>
      <x:c r="BCT9" s="15"/>
      <x:c r="BCU9" s="15"/>
      <x:c r="BCV9" s="15"/>
      <x:c r="BCW9" s="15"/>
      <x:c r="BCX9" s="15"/>
      <x:c r="BCY9" s="15"/>
      <x:c r="BCZ9" s="15"/>
      <x:c r="BDA9" s="15"/>
      <x:c r="BDB9" s="15"/>
      <x:c r="BDC9" s="15"/>
      <x:c r="BDD9" s="15"/>
      <x:c r="BDE9" s="15"/>
      <x:c r="BDF9" s="15"/>
      <x:c r="BDG9" s="15"/>
      <x:c r="BDH9" s="15"/>
      <x:c r="BDI9" s="15"/>
      <x:c r="BDJ9" s="15"/>
      <x:c r="BDK9" s="15"/>
      <x:c r="BDL9" s="15"/>
      <x:c r="BDM9" s="15"/>
      <x:c r="BDN9" s="15"/>
      <x:c r="BDO9" s="15"/>
      <x:c r="BDP9" s="15"/>
      <x:c r="BDQ9" s="15"/>
      <x:c r="BDR9" s="15"/>
      <x:c r="BDS9" s="15"/>
      <x:c r="BDT9" s="15"/>
      <x:c r="BDU9" s="15"/>
      <x:c r="BDV9" s="15"/>
      <x:c r="BDW9" s="15"/>
      <x:c r="BDX9" s="15"/>
      <x:c r="BDY9" s="15"/>
      <x:c r="BDZ9" s="15"/>
      <x:c r="BEA9" s="15"/>
      <x:c r="BEB9" s="15"/>
      <x:c r="BEC9" s="15"/>
      <x:c r="BED9" s="15"/>
      <x:c r="BEE9" s="15"/>
      <x:c r="BEF9" s="15"/>
      <x:c r="BEG9" s="15"/>
      <x:c r="BEH9" s="15"/>
      <x:c r="BEI9" s="15"/>
      <x:c r="BEJ9" s="15"/>
      <x:c r="BEK9" s="15"/>
      <x:c r="BEL9" s="15"/>
      <x:c r="BEM9" s="15"/>
      <x:c r="BEN9" s="15"/>
      <x:c r="BEO9" s="15"/>
      <x:c r="BEP9" s="15"/>
      <x:c r="BEQ9" s="15"/>
      <x:c r="BER9" s="15"/>
      <x:c r="BES9" s="15"/>
      <x:c r="BET9" s="15"/>
      <x:c r="BEU9" s="15"/>
      <x:c r="BEV9" s="15"/>
      <x:c r="BEW9" s="15"/>
      <x:c r="BEX9" s="15"/>
      <x:c r="BEY9" s="15"/>
      <x:c r="BEZ9" s="15"/>
      <x:c r="BFA9" s="15"/>
      <x:c r="BFB9" s="15"/>
      <x:c r="BFC9" s="15"/>
      <x:c r="BFD9" s="15"/>
      <x:c r="BFE9" s="15"/>
      <x:c r="BFF9" s="15"/>
      <x:c r="BFG9" s="15"/>
      <x:c r="BFH9" s="15"/>
      <x:c r="BFI9" s="15"/>
      <x:c r="BFJ9" s="15"/>
      <x:c r="BFK9" s="15"/>
      <x:c r="BFL9" s="15"/>
      <x:c r="BFM9" s="15"/>
      <x:c r="BFN9" s="15"/>
      <x:c r="BFO9" s="15"/>
      <x:c r="BFP9" s="15"/>
      <x:c r="BFQ9" s="15"/>
      <x:c r="BFR9" s="15"/>
      <x:c r="BFS9" s="15"/>
      <x:c r="BFT9" s="15"/>
      <x:c r="BFU9" s="15"/>
      <x:c r="BFV9" s="15"/>
      <x:c r="BFW9" s="15"/>
      <x:c r="BFX9" s="15"/>
      <x:c r="BFY9" s="15"/>
      <x:c r="BFZ9" s="15"/>
      <x:c r="BGA9" s="15"/>
      <x:c r="BGB9" s="15"/>
      <x:c r="BGC9" s="15"/>
      <x:c r="BGD9" s="15"/>
      <x:c r="BGE9" s="15"/>
      <x:c r="BGF9" s="15"/>
      <x:c r="BGG9" s="15"/>
      <x:c r="BGH9" s="15"/>
      <x:c r="BGI9" s="15"/>
      <x:c r="BGJ9" s="15"/>
      <x:c r="BGK9" s="15"/>
      <x:c r="BGL9" s="15"/>
      <x:c r="BGM9" s="15"/>
      <x:c r="BGN9" s="15"/>
      <x:c r="BGO9" s="15"/>
      <x:c r="BGP9" s="15"/>
      <x:c r="BGQ9" s="15"/>
      <x:c r="BGR9" s="15"/>
      <x:c r="BGS9" s="15"/>
      <x:c r="BGT9" s="15"/>
      <x:c r="BGU9" s="15"/>
      <x:c r="BGV9" s="15"/>
      <x:c r="BGW9" s="15"/>
      <x:c r="BGX9" s="15"/>
      <x:c r="BGY9" s="15"/>
      <x:c r="BGZ9" s="15"/>
      <x:c r="BHA9" s="15"/>
      <x:c r="BHB9" s="15"/>
      <x:c r="BHC9" s="15"/>
      <x:c r="BHD9" s="15"/>
      <x:c r="BHE9" s="15"/>
      <x:c r="BHF9" s="15"/>
      <x:c r="BHG9" s="15"/>
      <x:c r="BHH9" s="15"/>
      <x:c r="BHI9" s="15"/>
      <x:c r="BHJ9" s="15"/>
      <x:c r="BHK9" s="15"/>
      <x:c r="BHL9" s="15"/>
      <x:c r="BHM9" s="15"/>
      <x:c r="BHN9" s="15"/>
      <x:c r="BHO9" s="15"/>
      <x:c r="BHP9" s="15"/>
      <x:c r="BHQ9" s="15"/>
      <x:c r="BHR9" s="15"/>
      <x:c r="BHS9" s="15"/>
      <x:c r="BHT9" s="15"/>
      <x:c r="BHU9" s="15"/>
      <x:c r="BHV9" s="15"/>
      <x:c r="BHW9" s="15"/>
      <x:c r="BHX9" s="15"/>
      <x:c r="BHY9" s="15"/>
      <x:c r="BHZ9" s="15"/>
      <x:c r="BIA9" s="15"/>
      <x:c r="BIB9" s="15"/>
      <x:c r="BIC9" s="15"/>
      <x:c r="BID9" s="15"/>
      <x:c r="BIE9" s="15"/>
      <x:c r="BIF9" s="15"/>
      <x:c r="BIG9" s="15"/>
      <x:c r="BIH9" s="15"/>
      <x:c r="BII9" s="15"/>
      <x:c r="BIJ9" s="15"/>
      <x:c r="BIK9" s="15"/>
      <x:c r="BIL9" s="15"/>
      <x:c r="BIM9" s="15"/>
      <x:c r="BIN9" s="15"/>
      <x:c r="BIO9" s="15"/>
      <x:c r="BIP9" s="15"/>
      <x:c r="BIQ9" s="15"/>
      <x:c r="BIR9" s="15"/>
      <x:c r="BIS9" s="15"/>
      <x:c r="BIT9" s="15"/>
      <x:c r="BIU9" s="15"/>
      <x:c r="BIV9" s="15"/>
      <x:c r="BIW9" s="15"/>
      <x:c r="BIX9" s="15"/>
      <x:c r="BIY9" s="15"/>
      <x:c r="BIZ9" s="15"/>
      <x:c r="BJA9" s="15"/>
      <x:c r="BJB9" s="15"/>
      <x:c r="BJC9" s="15"/>
      <x:c r="BJD9" s="15"/>
      <x:c r="BJE9" s="15"/>
      <x:c r="BJF9" s="15"/>
      <x:c r="BJG9" s="15"/>
      <x:c r="BJH9" s="15"/>
      <x:c r="BJI9" s="15"/>
      <x:c r="BJJ9" s="15"/>
      <x:c r="BJK9" s="15"/>
      <x:c r="BJL9" s="15"/>
      <x:c r="BJM9" s="15"/>
      <x:c r="BJN9" s="15"/>
      <x:c r="BJO9" s="15"/>
      <x:c r="BJP9" s="15"/>
      <x:c r="BJQ9" s="15"/>
      <x:c r="BJR9" s="15"/>
      <x:c r="BJS9" s="15"/>
      <x:c r="BJT9" s="15"/>
      <x:c r="BJU9" s="15"/>
      <x:c r="BJV9" s="15"/>
      <x:c r="BJW9" s="15"/>
      <x:c r="BJX9" s="15"/>
      <x:c r="BJY9" s="15"/>
      <x:c r="BJZ9" s="15"/>
      <x:c r="BKA9" s="15"/>
      <x:c r="BKB9" s="15"/>
      <x:c r="BKC9" s="15"/>
      <x:c r="BKD9" s="15"/>
      <x:c r="BKE9" s="15"/>
      <x:c r="BKF9" s="15"/>
      <x:c r="BKG9" s="15"/>
      <x:c r="BKH9" s="15"/>
      <x:c r="BKI9" s="15"/>
      <x:c r="BKJ9" s="15"/>
      <x:c r="BKK9" s="15"/>
      <x:c r="BKL9" s="15"/>
      <x:c r="BKM9" s="15"/>
      <x:c r="BKN9" s="15"/>
      <x:c r="BKO9" s="15"/>
      <x:c r="BKP9" s="15"/>
      <x:c r="BKQ9" s="15"/>
      <x:c r="BKR9" s="15"/>
      <x:c r="BKS9" s="15"/>
      <x:c r="BKT9" s="15"/>
      <x:c r="BKU9" s="15"/>
      <x:c r="BKV9" s="15"/>
      <x:c r="BKW9" s="15"/>
      <x:c r="BKX9" s="15"/>
      <x:c r="BKY9" s="15"/>
      <x:c r="BKZ9" s="15"/>
      <x:c r="BLA9" s="15"/>
      <x:c r="BLB9" s="15"/>
      <x:c r="BLC9" s="15"/>
      <x:c r="BLD9" s="15"/>
      <x:c r="BLE9" s="15"/>
      <x:c r="BLF9" s="15"/>
      <x:c r="BLG9" s="15"/>
      <x:c r="BLH9" s="15"/>
      <x:c r="BLI9" s="15"/>
      <x:c r="BLJ9" s="15"/>
      <x:c r="BLK9" s="15"/>
      <x:c r="BLL9" s="15"/>
      <x:c r="BLM9" s="15"/>
      <x:c r="BLN9" s="15"/>
      <x:c r="BLO9" s="15"/>
      <x:c r="BLP9" s="15"/>
      <x:c r="BLQ9" s="15"/>
      <x:c r="BLR9" s="15"/>
      <x:c r="BLS9" s="15"/>
      <x:c r="BLT9" s="15"/>
      <x:c r="BLU9" s="15"/>
      <x:c r="BLV9" s="15"/>
      <x:c r="BLW9" s="15"/>
      <x:c r="BLX9" s="15"/>
      <x:c r="BLY9" s="15"/>
      <x:c r="BLZ9" s="15"/>
      <x:c r="BMA9" s="15"/>
      <x:c r="BMB9" s="15"/>
      <x:c r="BMC9" s="15"/>
      <x:c r="BMD9" s="15"/>
      <x:c r="BME9" s="15"/>
      <x:c r="BMF9" s="15"/>
      <x:c r="BMG9" s="15"/>
      <x:c r="BMH9" s="15"/>
      <x:c r="BMI9" s="15"/>
      <x:c r="BMJ9" s="15"/>
      <x:c r="BMK9" s="15"/>
      <x:c r="BML9" s="15"/>
      <x:c r="BMM9" s="15"/>
      <x:c r="BMN9" s="15"/>
      <x:c r="BMO9" s="15"/>
      <x:c r="BMP9" s="15"/>
      <x:c r="BMQ9" s="15"/>
      <x:c r="BMR9" s="15"/>
      <x:c r="BMS9" s="15"/>
      <x:c r="BMT9" s="15"/>
      <x:c r="BMU9" s="15"/>
      <x:c r="BMV9" s="15"/>
      <x:c r="BMW9" s="15"/>
      <x:c r="BMX9" s="15"/>
      <x:c r="BMY9" s="15"/>
      <x:c r="BMZ9" s="15"/>
      <x:c r="BNA9" s="15"/>
      <x:c r="BNB9" s="15"/>
      <x:c r="BNC9" s="15"/>
      <x:c r="BND9" s="15"/>
      <x:c r="BNE9" s="15"/>
      <x:c r="BNF9" s="15"/>
      <x:c r="BNG9" s="15"/>
      <x:c r="BNH9" s="15"/>
      <x:c r="BNI9" s="15"/>
      <x:c r="BNJ9" s="15"/>
      <x:c r="BNK9" s="15"/>
      <x:c r="BNL9" s="15"/>
      <x:c r="BNM9" s="15"/>
      <x:c r="BNN9" s="15"/>
      <x:c r="BNO9" s="15"/>
      <x:c r="BNP9" s="15"/>
      <x:c r="BNQ9" s="15"/>
      <x:c r="BNR9" s="15"/>
      <x:c r="BNS9" s="15"/>
      <x:c r="BNT9" s="15"/>
      <x:c r="BNU9" s="15"/>
      <x:c r="BNV9" s="15"/>
      <x:c r="BNW9" s="15"/>
      <x:c r="BNX9" s="15"/>
      <x:c r="BNY9" s="15"/>
      <x:c r="BNZ9" s="15"/>
      <x:c r="BOA9" s="15"/>
      <x:c r="BOB9" s="15"/>
      <x:c r="BOC9" s="15"/>
      <x:c r="BOD9" s="15"/>
      <x:c r="BOE9" s="15"/>
      <x:c r="BOF9" s="15"/>
      <x:c r="BOG9" s="15"/>
      <x:c r="BOH9" s="15"/>
      <x:c r="BOI9" s="15"/>
      <x:c r="BOJ9" s="15"/>
      <x:c r="BOK9" s="15"/>
      <x:c r="BOL9" s="15"/>
      <x:c r="BOM9" s="15"/>
      <x:c r="BON9" s="15"/>
      <x:c r="BOO9" s="15"/>
      <x:c r="BOP9" s="15"/>
      <x:c r="BOQ9" s="15"/>
      <x:c r="BOR9" s="15"/>
      <x:c r="BOS9" s="15"/>
      <x:c r="BOT9" s="15"/>
      <x:c r="BOU9" s="15"/>
      <x:c r="BOV9" s="15"/>
      <x:c r="BOW9" s="15"/>
      <x:c r="BOX9" s="15"/>
      <x:c r="BOY9" s="15"/>
      <x:c r="BOZ9" s="15"/>
      <x:c r="BPA9" s="15"/>
      <x:c r="BPB9" s="15"/>
      <x:c r="BPC9" s="15"/>
      <x:c r="BPD9" s="15"/>
      <x:c r="BPE9" s="15"/>
      <x:c r="BPF9" s="15"/>
      <x:c r="BPG9" s="15"/>
      <x:c r="BPH9" s="15"/>
      <x:c r="BPI9" s="15"/>
      <x:c r="BPJ9" s="15"/>
      <x:c r="BPK9" s="15"/>
      <x:c r="BPL9" s="15"/>
      <x:c r="BPM9" s="15"/>
      <x:c r="BPN9" s="15"/>
      <x:c r="BPO9" s="15"/>
      <x:c r="BPP9" s="15"/>
      <x:c r="BPQ9" s="15"/>
      <x:c r="BPR9" s="15"/>
      <x:c r="BPS9" s="15"/>
      <x:c r="BPT9" s="15"/>
      <x:c r="BPU9" s="15"/>
      <x:c r="BPV9" s="15"/>
      <x:c r="BPW9" s="15"/>
      <x:c r="BPX9" s="15"/>
      <x:c r="BPY9" s="15"/>
      <x:c r="BPZ9" s="15"/>
      <x:c r="BQA9" s="15"/>
      <x:c r="BQB9" s="15"/>
      <x:c r="BQC9" s="15"/>
      <x:c r="BQD9" s="15"/>
      <x:c r="BQE9" s="15"/>
      <x:c r="BQF9" s="15"/>
      <x:c r="BQG9" s="15"/>
      <x:c r="BQH9" s="15"/>
      <x:c r="BQI9" s="15"/>
      <x:c r="BQJ9" s="15"/>
      <x:c r="BQK9" s="15"/>
      <x:c r="BQL9" s="15"/>
      <x:c r="BQM9" s="15"/>
      <x:c r="BQN9" s="15"/>
      <x:c r="BQO9" s="15"/>
      <x:c r="BQP9" s="15"/>
      <x:c r="BQQ9" s="15"/>
      <x:c r="BQR9" s="15"/>
      <x:c r="BQS9" s="15"/>
      <x:c r="BQT9" s="15"/>
      <x:c r="BQU9" s="15"/>
      <x:c r="BQV9" s="15"/>
      <x:c r="BQW9" s="15"/>
      <x:c r="BQX9" s="15"/>
      <x:c r="BQY9" s="15"/>
      <x:c r="BQZ9" s="15"/>
      <x:c r="BRA9" s="15"/>
      <x:c r="BRB9" s="15"/>
      <x:c r="BRC9" s="15"/>
      <x:c r="BRD9" s="15"/>
      <x:c r="BRE9" s="15"/>
      <x:c r="BRF9" s="15"/>
      <x:c r="BRG9" s="15"/>
      <x:c r="BRH9" s="15"/>
      <x:c r="BRI9" s="15"/>
      <x:c r="BRJ9" s="15"/>
      <x:c r="BRK9" s="15"/>
      <x:c r="BRL9" s="15"/>
      <x:c r="BRM9" s="15"/>
      <x:c r="BRN9" s="15"/>
      <x:c r="BRO9" s="15"/>
      <x:c r="BRP9" s="15"/>
      <x:c r="BRQ9" s="15"/>
      <x:c r="BRR9" s="15"/>
      <x:c r="BRS9" s="15"/>
      <x:c r="BRT9" s="15"/>
      <x:c r="BRU9" s="15"/>
      <x:c r="BRV9" s="15"/>
      <x:c r="BRW9" s="15"/>
      <x:c r="BRX9" s="15"/>
      <x:c r="BRY9" s="15"/>
      <x:c r="BRZ9" s="15"/>
      <x:c r="BSA9" s="15"/>
      <x:c r="BSB9" s="15"/>
      <x:c r="BSC9" s="15"/>
      <x:c r="BSD9" s="15"/>
      <x:c r="BSE9" s="15"/>
      <x:c r="BSF9" s="15"/>
      <x:c r="BSG9" s="15"/>
      <x:c r="BSH9" s="15"/>
      <x:c r="BSI9" s="15"/>
      <x:c r="BSJ9" s="15"/>
      <x:c r="BSK9" s="15"/>
      <x:c r="BSL9" s="15"/>
      <x:c r="BSM9" s="15"/>
      <x:c r="BSN9" s="15"/>
      <x:c r="BSO9" s="15"/>
      <x:c r="BSP9" s="15"/>
      <x:c r="BSQ9" s="15"/>
      <x:c r="BSR9" s="15"/>
      <x:c r="BSS9" s="15"/>
      <x:c r="BST9" s="15"/>
      <x:c r="BSU9" s="15"/>
      <x:c r="BSV9" s="15"/>
      <x:c r="BSW9" s="15"/>
      <x:c r="BSX9" s="15"/>
      <x:c r="BSY9" s="15"/>
      <x:c r="BSZ9" s="15"/>
      <x:c r="BTA9" s="15"/>
      <x:c r="BTB9" s="15"/>
      <x:c r="BTC9" s="15"/>
      <x:c r="BTD9" s="15"/>
      <x:c r="BTE9" s="15"/>
      <x:c r="BTF9" s="15"/>
      <x:c r="BTG9" s="15"/>
      <x:c r="BTH9" s="15"/>
      <x:c r="BTI9" s="15"/>
      <x:c r="BTJ9" s="15"/>
      <x:c r="BTK9" s="15"/>
      <x:c r="BTL9" s="15"/>
      <x:c r="BTM9" s="15"/>
      <x:c r="BTN9" s="15"/>
      <x:c r="BTO9" s="15"/>
      <x:c r="BTP9" s="15"/>
      <x:c r="BTQ9" s="15"/>
      <x:c r="BTR9" s="15"/>
      <x:c r="BTS9" s="15"/>
      <x:c r="BTT9" s="15"/>
      <x:c r="BTU9" s="15"/>
      <x:c r="BTV9" s="15"/>
      <x:c r="BTW9" s="15"/>
      <x:c r="BTX9" s="15"/>
      <x:c r="BTY9" s="15"/>
      <x:c r="BTZ9" s="15"/>
      <x:c r="BUA9" s="15"/>
      <x:c r="BUB9" s="15"/>
      <x:c r="BUC9" s="15"/>
      <x:c r="BUD9" s="15"/>
      <x:c r="BUE9" s="15"/>
      <x:c r="BUF9" s="15"/>
      <x:c r="BUG9" s="15"/>
      <x:c r="BUH9" s="15"/>
      <x:c r="BUI9" s="15"/>
      <x:c r="BUJ9" s="15"/>
      <x:c r="BUK9" s="15"/>
      <x:c r="BUL9" s="15"/>
      <x:c r="BUM9" s="15"/>
      <x:c r="BUN9" s="15"/>
      <x:c r="BUO9" s="15"/>
      <x:c r="BUP9" s="15"/>
      <x:c r="BUQ9" s="15"/>
      <x:c r="BUR9" s="15"/>
      <x:c r="BUS9" s="15"/>
      <x:c r="BUT9" s="15"/>
      <x:c r="BUU9" s="15"/>
      <x:c r="BUV9" s="15"/>
      <x:c r="BUW9" s="15"/>
      <x:c r="BUX9" s="15"/>
      <x:c r="BUY9" s="15"/>
      <x:c r="BUZ9" s="15"/>
      <x:c r="BVA9" s="15"/>
      <x:c r="BVB9" s="15"/>
      <x:c r="BVC9" s="15"/>
      <x:c r="BVD9" s="15"/>
      <x:c r="BVE9" s="15"/>
      <x:c r="BVF9" s="15"/>
      <x:c r="BVG9" s="15"/>
      <x:c r="BVH9" s="15"/>
      <x:c r="BVI9" s="15"/>
      <x:c r="BVJ9" s="15"/>
      <x:c r="BVK9" s="15"/>
      <x:c r="BVL9" s="15"/>
      <x:c r="BVM9" s="15"/>
      <x:c r="BVN9" s="15"/>
      <x:c r="BVO9" s="15"/>
      <x:c r="BVP9" s="15"/>
      <x:c r="BVQ9" s="15"/>
      <x:c r="BVR9" s="15"/>
      <x:c r="BVS9" s="15"/>
      <x:c r="BVT9" s="15"/>
      <x:c r="BVU9" s="15"/>
      <x:c r="BVV9" s="15"/>
      <x:c r="BVW9" s="15"/>
      <x:c r="BVX9" s="15"/>
      <x:c r="BVY9" s="15"/>
      <x:c r="BVZ9" s="15"/>
      <x:c r="BWA9" s="15"/>
      <x:c r="BWB9" s="15"/>
      <x:c r="BWC9" s="15"/>
      <x:c r="BWD9" s="15"/>
      <x:c r="BWE9" s="15"/>
      <x:c r="BWF9" s="15"/>
      <x:c r="BWG9" s="15"/>
      <x:c r="BWH9" s="15"/>
      <x:c r="BWI9" s="15"/>
      <x:c r="BWJ9" s="15"/>
      <x:c r="BWK9" s="15"/>
      <x:c r="BWL9" s="15"/>
      <x:c r="BWM9" s="15"/>
      <x:c r="BWN9" s="15"/>
      <x:c r="BWO9" s="15"/>
      <x:c r="BWP9" s="15"/>
      <x:c r="BWQ9" s="15"/>
      <x:c r="BWR9" s="15"/>
      <x:c r="BWS9" s="15"/>
      <x:c r="BWT9" s="15"/>
      <x:c r="BWU9" s="15"/>
      <x:c r="BWV9" s="15"/>
      <x:c r="BWW9" s="15"/>
      <x:c r="BWX9" s="15"/>
      <x:c r="BWY9" s="15"/>
      <x:c r="BWZ9" s="15"/>
      <x:c r="BXA9" s="15"/>
      <x:c r="BXB9" s="15"/>
      <x:c r="BXC9" s="15"/>
      <x:c r="BXD9" s="15"/>
      <x:c r="BXE9" s="15"/>
      <x:c r="BXF9" s="15"/>
      <x:c r="BXG9" s="15"/>
      <x:c r="BXH9" s="15"/>
      <x:c r="BXI9" s="15"/>
      <x:c r="BXJ9" s="15"/>
      <x:c r="BXK9" s="15"/>
      <x:c r="BXL9" s="15"/>
      <x:c r="BXM9" s="15"/>
      <x:c r="BXN9" s="15"/>
      <x:c r="BXO9" s="15"/>
      <x:c r="BXP9" s="15"/>
      <x:c r="BXQ9" s="15"/>
      <x:c r="BXR9" s="15"/>
      <x:c r="BXS9" s="15"/>
      <x:c r="BXT9" s="15"/>
      <x:c r="BXU9" s="15"/>
      <x:c r="BXV9" s="15"/>
      <x:c r="BXW9" s="15"/>
      <x:c r="BXX9" s="15"/>
      <x:c r="BXY9" s="15"/>
      <x:c r="BXZ9" s="15"/>
      <x:c r="BYA9" s="15"/>
      <x:c r="BYB9" s="15"/>
      <x:c r="BYC9" s="15"/>
      <x:c r="BYD9" s="15"/>
      <x:c r="BYE9" s="15"/>
      <x:c r="BYF9" s="15"/>
      <x:c r="BYG9" s="15"/>
      <x:c r="BYH9" s="15"/>
      <x:c r="BYI9" s="15"/>
      <x:c r="BYJ9" s="15"/>
      <x:c r="BYK9" s="15"/>
      <x:c r="BYL9" s="15"/>
      <x:c r="BYM9" s="15"/>
      <x:c r="BYN9" s="15"/>
      <x:c r="BYO9" s="15"/>
      <x:c r="BYP9" s="15"/>
      <x:c r="BYQ9" s="15"/>
      <x:c r="BYR9" s="15"/>
      <x:c r="BYS9" s="15"/>
      <x:c r="BYT9" s="15"/>
      <x:c r="BYU9" s="15"/>
      <x:c r="BYV9" s="15"/>
      <x:c r="BYW9" s="15"/>
      <x:c r="BYX9" s="15"/>
      <x:c r="BYY9" s="15"/>
      <x:c r="BYZ9" s="15"/>
      <x:c r="BZA9" s="15"/>
      <x:c r="BZB9" s="15"/>
      <x:c r="BZC9" s="15"/>
      <x:c r="BZD9" s="15"/>
      <x:c r="BZE9" s="15"/>
      <x:c r="BZF9" s="15"/>
      <x:c r="BZG9" s="15"/>
      <x:c r="BZH9" s="15"/>
      <x:c r="BZI9" s="15"/>
      <x:c r="BZJ9" s="15"/>
      <x:c r="BZK9" s="15"/>
      <x:c r="BZL9" s="15"/>
      <x:c r="BZM9" s="15"/>
      <x:c r="BZN9" s="15"/>
      <x:c r="BZO9" s="15"/>
      <x:c r="BZP9" s="15"/>
      <x:c r="BZQ9" s="15"/>
      <x:c r="BZR9" s="15"/>
      <x:c r="BZS9" s="15"/>
      <x:c r="BZT9" s="15"/>
      <x:c r="BZU9" s="15"/>
      <x:c r="BZV9" s="15"/>
      <x:c r="BZW9" s="15"/>
      <x:c r="BZX9" s="15"/>
      <x:c r="BZY9" s="15"/>
      <x:c r="BZZ9" s="15"/>
      <x:c r="CAA9" s="15"/>
      <x:c r="CAB9" s="15"/>
      <x:c r="CAC9" s="15"/>
      <x:c r="CAD9" s="15"/>
      <x:c r="CAE9" s="15"/>
      <x:c r="CAF9" s="15"/>
      <x:c r="CAG9" s="15"/>
      <x:c r="CAH9" s="15"/>
      <x:c r="CAI9" s="15"/>
      <x:c r="CAJ9" s="15"/>
      <x:c r="CAK9" s="15"/>
      <x:c r="CAL9" s="15"/>
      <x:c r="CAM9" s="15"/>
      <x:c r="CAN9" s="15"/>
      <x:c r="CAO9" s="15"/>
      <x:c r="CAP9" s="15"/>
      <x:c r="CAQ9" s="15"/>
      <x:c r="CAR9" s="15"/>
      <x:c r="CAS9" s="15"/>
      <x:c r="CAT9" s="15"/>
      <x:c r="CAU9" s="15"/>
      <x:c r="CAV9" s="15"/>
      <x:c r="CAW9" s="15"/>
      <x:c r="CAX9" s="15"/>
      <x:c r="CAY9" s="15"/>
      <x:c r="CAZ9" s="15"/>
      <x:c r="CBA9" s="15"/>
      <x:c r="CBB9" s="15"/>
      <x:c r="CBC9" s="15"/>
      <x:c r="CBD9" s="15"/>
      <x:c r="CBE9" s="15"/>
      <x:c r="CBF9" s="15"/>
      <x:c r="CBG9" s="15"/>
      <x:c r="CBH9" s="15"/>
      <x:c r="CBI9" s="15"/>
      <x:c r="CBJ9" s="15"/>
      <x:c r="CBK9" s="15"/>
      <x:c r="CBL9" s="15"/>
      <x:c r="CBM9" s="15"/>
      <x:c r="CBN9" s="15"/>
      <x:c r="CBO9" s="15"/>
      <x:c r="CBP9" s="15"/>
      <x:c r="CBQ9" s="15"/>
      <x:c r="CBR9" s="15"/>
      <x:c r="CBS9" s="15"/>
      <x:c r="CBT9" s="15"/>
      <x:c r="CBU9" s="15"/>
      <x:c r="CBV9" s="15"/>
      <x:c r="CBW9" s="15"/>
      <x:c r="CBX9" s="15"/>
      <x:c r="CBY9" s="15"/>
      <x:c r="CBZ9" s="15"/>
      <x:c r="CCA9" s="15"/>
      <x:c r="CCB9" s="15"/>
      <x:c r="CCC9" s="15"/>
      <x:c r="CCD9" s="15"/>
      <x:c r="CCE9" s="15"/>
      <x:c r="CCF9" s="15"/>
      <x:c r="CCG9" s="15"/>
      <x:c r="CCH9" s="15"/>
      <x:c r="CCI9" s="15"/>
      <x:c r="CCJ9" s="15"/>
      <x:c r="CCK9" s="15"/>
      <x:c r="CCL9" s="15"/>
      <x:c r="CCM9" s="15"/>
      <x:c r="CCN9" s="15"/>
      <x:c r="CCO9" s="15"/>
      <x:c r="CCP9" s="15"/>
      <x:c r="CCQ9" s="15"/>
      <x:c r="CCR9" s="15"/>
      <x:c r="CCS9" s="15"/>
      <x:c r="CCT9" s="15"/>
      <x:c r="CCU9" s="15"/>
      <x:c r="CCV9" s="15"/>
      <x:c r="CCW9" s="15"/>
      <x:c r="CCX9" s="15"/>
      <x:c r="CCY9" s="15"/>
      <x:c r="CCZ9" s="15"/>
      <x:c r="CDA9" s="15"/>
      <x:c r="CDB9" s="15"/>
      <x:c r="CDC9" s="15"/>
      <x:c r="CDD9" s="15"/>
      <x:c r="CDE9" s="15"/>
      <x:c r="CDF9" s="15"/>
      <x:c r="CDG9" s="15"/>
      <x:c r="CDH9" s="15"/>
      <x:c r="CDI9" s="15"/>
      <x:c r="CDJ9" s="15"/>
      <x:c r="CDK9" s="15"/>
      <x:c r="CDL9" s="15"/>
      <x:c r="CDM9" s="15"/>
      <x:c r="CDN9" s="15"/>
      <x:c r="CDO9" s="15"/>
      <x:c r="CDP9" s="15"/>
      <x:c r="CDQ9" s="15"/>
      <x:c r="CDR9" s="15"/>
      <x:c r="CDS9" s="15"/>
      <x:c r="CDT9" s="15"/>
      <x:c r="CDU9" s="15"/>
      <x:c r="CDV9" s="15"/>
      <x:c r="CDW9" s="15"/>
      <x:c r="CDX9" s="15"/>
      <x:c r="CDY9" s="15"/>
      <x:c r="CDZ9" s="15"/>
      <x:c r="CEA9" s="15"/>
      <x:c r="CEB9" s="15"/>
      <x:c r="CEC9" s="15"/>
      <x:c r="CED9" s="15"/>
      <x:c r="CEE9" s="15"/>
      <x:c r="CEF9" s="15"/>
      <x:c r="CEG9" s="15"/>
      <x:c r="CEH9" s="15"/>
      <x:c r="CEI9" s="15"/>
      <x:c r="CEJ9" s="15"/>
      <x:c r="CEK9" s="15"/>
      <x:c r="CEL9" s="15"/>
      <x:c r="CEM9" s="15"/>
      <x:c r="CEN9" s="15"/>
      <x:c r="CEO9" s="15"/>
      <x:c r="CEP9" s="15"/>
      <x:c r="CEQ9" s="15"/>
      <x:c r="CER9" s="15"/>
      <x:c r="CES9" s="15"/>
      <x:c r="CET9" s="15"/>
      <x:c r="CEU9" s="15"/>
      <x:c r="CEV9" s="15"/>
      <x:c r="CEW9" s="15"/>
      <x:c r="CEX9" s="15"/>
      <x:c r="CEY9" s="15"/>
      <x:c r="CEZ9" s="15"/>
      <x:c r="CFA9" s="15"/>
      <x:c r="CFB9" s="15"/>
      <x:c r="CFC9" s="15"/>
      <x:c r="CFD9" s="15"/>
      <x:c r="CFE9" s="15"/>
      <x:c r="CFF9" s="15"/>
      <x:c r="CFG9" s="15"/>
      <x:c r="CFH9" s="15"/>
      <x:c r="CFI9" s="15"/>
      <x:c r="CFJ9" s="15"/>
      <x:c r="CFK9" s="15"/>
      <x:c r="CFL9" s="15"/>
      <x:c r="CFM9" s="15"/>
      <x:c r="CFN9" s="15"/>
      <x:c r="CFO9" s="15"/>
      <x:c r="CFP9" s="15"/>
      <x:c r="CFQ9" s="15"/>
      <x:c r="CFR9" s="15"/>
      <x:c r="CFS9" s="15"/>
      <x:c r="CFT9" s="15"/>
      <x:c r="CFU9" s="15"/>
      <x:c r="CFV9" s="15"/>
      <x:c r="CFW9" s="15"/>
      <x:c r="CFX9" s="15"/>
      <x:c r="CFY9" s="15"/>
      <x:c r="CFZ9" s="15"/>
      <x:c r="CGA9" s="15"/>
      <x:c r="CGB9" s="15"/>
      <x:c r="CGC9" s="15"/>
      <x:c r="CGD9" s="15"/>
      <x:c r="CGE9" s="15"/>
      <x:c r="CGF9" s="15"/>
      <x:c r="CGG9" s="15"/>
      <x:c r="CGH9" s="15"/>
      <x:c r="CGI9" s="15"/>
      <x:c r="CGJ9" s="15"/>
      <x:c r="CGK9" s="15"/>
      <x:c r="CGL9" s="15"/>
      <x:c r="CGM9" s="15"/>
      <x:c r="CGN9" s="15"/>
      <x:c r="CGO9" s="15"/>
      <x:c r="CGP9" s="15"/>
      <x:c r="CGQ9" s="15"/>
      <x:c r="CGR9" s="15"/>
      <x:c r="CGS9" s="15"/>
      <x:c r="CGT9" s="15"/>
      <x:c r="CGU9" s="15"/>
      <x:c r="CGV9" s="15"/>
      <x:c r="CGW9" s="15"/>
      <x:c r="CGX9" s="15"/>
      <x:c r="CGY9" s="15"/>
      <x:c r="CGZ9" s="15"/>
      <x:c r="CHA9" s="15"/>
      <x:c r="CHB9" s="15"/>
      <x:c r="CHC9" s="15"/>
      <x:c r="CHD9" s="15"/>
      <x:c r="CHE9" s="15"/>
      <x:c r="CHF9" s="15"/>
      <x:c r="CHG9" s="15"/>
      <x:c r="CHH9" s="15"/>
      <x:c r="CHI9" s="15"/>
      <x:c r="CHJ9" s="15"/>
      <x:c r="CHK9" s="15"/>
      <x:c r="CHL9" s="15"/>
      <x:c r="CHM9" s="15"/>
      <x:c r="CHN9" s="15"/>
      <x:c r="CHO9" s="15"/>
      <x:c r="CHP9" s="15"/>
      <x:c r="CHQ9" s="15"/>
      <x:c r="CHR9" s="15"/>
      <x:c r="CHS9" s="15"/>
      <x:c r="CHT9" s="15"/>
      <x:c r="CHU9" s="15"/>
      <x:c r="CHV9" s="15"/>
      <x:c r="CHW9" s="15"/>
      <x:c r="CHX9" s="15"/>
      <x:c r="CHY9" s="15"/>
      <x:c r="CHZ9" s="15"/>
      <x:c r="CIA9" s="15"/>
      <x:c r="CIB9" s="15"/>
      <x:c r="CIC9" s="15"/>
      <x:c r="CID9" s="15"/>
      <x:c r="CIE9" s="15"/>
      <x:c r="CIF9" s="15"/>
      <x:c r="CIG9" s="15"/>
      <x:c r="CIH9" s="15"/>
      <x:c r="CII9" s="15"/>
      <x:c r="CIJ9" s="15"/>
      <x:c r="CIK9" s="15"/>
      <x:c r="CIL9" s="15"/>
      <x:c r="CIM9" s="15"/>
      <x:c r="CIN9" s="15"/>
      <x:c r="CIO9" s="15"/>
      <x:c r="CIP9" s="15"/>
      <x:c r="CIQ9" s="15"/>
      <x:c r="CIR9" s="15"/>
      <x:c r="CIS9" s="15"/>
      <x:c r="CIT9" s="15"/>
      <x:c r="CIU9" s="15"/>
      <x:c r="CIV9" s="15"/>
      <x:c r="CIW9" s="15"/>
      <x:c r="CIX9" s="15"/>
      <x:c r="CIY9" s="15"/>
      <x:c r="CIZ9" s="15"/>
      <x:c r="CJA9" s="15"/>
      <x:c r="CJB9" s="15"/>
      <x:c r="CJC9" s="15"/>
      <x:c r="CJD9" s="15"/>
      <x:c r="CJE9" s="15"/>
      <x:c r="CJF9" s="15"/>
      <x:c r="CJG9" s="15"/>
      <x:c r="CJH9" s="15"/>
      <x:c r="CJI9" s="15"/>
      <x:c r="CJJ9" s="15"/>
      <x:c r="CJK9" s="15"/>
      <x:c r="CJL9" s="15"/>
      <x:c r="CJM9" s="15"/>
      <x:c r="CJN9" s="15"/>
      <x:c r="CJO9" s="15"/>
      <x:c r="CJP9" s="15"/>
      <x:c r="CJQ9" s="15"/>
      <x:c r="CJR9" s="15"/>
      <x:c r="CJS9" s="15"/>
      <x:c r="CJT9" s="15"/>
      <x:c r="CJU9" s="15"/>
      <x:c r="CJV9" s="15"/>
      <x:c r="CJW9" s="15"/>
      <x:c r="CJX9" s="15"/>
      <x:c r="CJY9" s="15"/>
      <x:c r="CJZ9" s="15"/>
      <x:c r="CKA9" s="15"/>
      <x:c r="CKB9" s="15"/>
      <x:c r="CKC9" s="15"/>
      <x:c r="CKD9" s="15"/>
      <x:c r="CKE9" s="15"/>
      <x:c r="CKF9" s="15"/>
      <x:c r="CKG9" s="15"/>
      <x:c r="CKH9" s="15"/>
      <x:c r="CKI9" s="15"/>
      <x:c r="CKJ9" s="15"/>
      <x:c r="CKK9" s="15"/>
      <x:c r="CKL9" s="15"/>
      <x:c r="CKM9" s="15"/>
      <x:c r="CKN9" s="15"/>
      <x:c r="CKO9" s="15"/>
      <x:c r="CKP9" s="15"/>
      <x:c r="CKQ9" s="15"/>
      <x:c r="CKR9" s="15"/>
      <x:c r="CKS9" s="15"/>
      <x:c r="CKT9" s="15"/>
      <x:c r="CKU9" s="15"/>
      <x:c r="CKV9" s="15"/>
      <x:c r="CKW9" s="15"/>
      <x:c r="CKX9" s="15"/>
      <x:c r="CKY9" s="15"/>
      <x:c r="CKZ9" s="15"/>
      <x:c r="CLA9" s="15"/>
      <x:c r="CLB9" s="15"/>
      <x:c r="CLC9" s="15"/>
      <x:c r="CLD9" s="15"/>
      <x:c r="CLE9" s="15"/>
      <x:c r="CLF9" s="15"/>
      <x:c r="CLG9" s="15"/>
      <x:c r="CLH9" s="15"/>
      <x:c r="CLI9" s="15"/>
      <x:c r="CLJ9" s="15"/>
      <x:c r="CLK9" s="15"/>
      <x:c r="CLL9" s="15"/>
      <x:c r="CLM9" s="15"/>
      <x:c r="CLN9" s="15"/>
      <x:c r="CLO9" s="15"/>
      <x:c r="CLP9" s="15"/>
      <x:c r="CLQ9" s="15"/>
      <x:c r="CLR9" s="15"/>
      <x:c r="CLS9" s="15"/>
      <x:c r="CLT9" s="15"/>
      <x:c r="CLU9" s="15"/>
      <x:c r="CLV9" s="15"/>
      <x:c r="CLW9" s="15"/>
      <x:c r="CLX9" s="15"/>
      <x:c r="CLY9" s="15"/>
      <x:c r="CLZ9" s="15"/>
      <x:c r="CMA9" s="15"/>
      <x:c r="CMB9" s="15"/>
      <x:c r="CMC9" s="15"/>
      <x:c r="CMD9" s="15"/>
      <x:c r="CME9" s="15"/>
      <x:c r="CMF9" s="15"/>
      <x:c r="CMG9" s="15"/>
      <x:c r="CMH9" s="15"/>
      <x:c r="CMI9" s="15"/>
      <x:c r="CMJ9" s="15"/>
      <x:c r="CMK9" s="15"/>
      <x:c r="CML9" s="15"/>
      <x:c r="CMM9" s="15"/>
      <x:c r="CMN9" s="15"/>
      <x:c r="CMO9" s="15"/>
      <x:c r="CMP9" s="15"/>
      <x:c r="CMQ9" s="15"/>
      <x:c r="CMR9" s="15"/>
      <x:c r="CMS9" s="15"/>
      <x:c r="CMT9" s="15"/>
      <x:c r="CMU9" s="15"/>
      <x:c r="CMV9" s="15"/>
      <x:c r="CMW9" s="15"/>
      <x:c r="CMX9" s="15"/>
      <x:c r="CMY9" s="15"/>
      <x:c r="CMZ9" s="15"/>
      <x:c r="CNA9" s="15"/>
      <x:c r="CNB9" s="15"/>
      <x:c r="CNC9" s="15"/>
      <x:c r="CND9" s="15"/>
      <x:c r="CNE9" s="15"/>
      <x:c r="CNF9" s="15"/>
      <x:c r="CNG9" s="15"/>
      <x:c r="CNH9" s="15"/>
      <x:c r="CNI9" s="15"/>
      <x:c r="CNJ9" s="15"/>
      <x:c r="CNK9" s="15"/>
      <x:c r="CNL9" s="15"/>
      <x:c r="CNM9" s="15"/>
      <x:c r="CNN9" s="15"/>
      <x:c r="CNO9" s="15"/>
      <x:c r="CNP9" s="15"/>
      <x:c r="CNQ9" s="15"/>
      <x:c r="CNR9" s="15"/>
      <x:c r="CNS9" s="15"/>
      <x:c r="CNT9" s="15"/>
      <x:c r="CNU9" s="15"/>
      <x:c r="CNV9" s="15"/>
      <x:c r="CNW9" s="15"/>
      <x:c r="CNX9" s="15"/>
      <x:c r="CNY9" s="15"/>
      <x:c r="CNZ9" s="15"/>
      <x:c r="COA9" s="15"/>
      <x:c r="COB9" s="15"/>
      <x:c r="COC9" s="15"/>
      <x:c r="COD9" s="15"/>
      <x:c r="COE9" s="15"/>
      <x:c r="COF9" s="15"/>
      <x:c r="COG9" s="15"/>
      <x:c r="COH9" s="15"/>
      <x:c r="COI9" s="15"/>
      <x:c r="COJ9" s="15"/>
      <x:c r="COK9" s="15"/>
      <x:c r="COL9" s="15"/>
      <x:c r="COM9" s="15"/>
      <x:c r="CON9" s="15"/>
      <x:c r="COO9" s="15"/>
      <x:c r="COP9" s="15"/>
      <x:c r="COQ9" s="15"/>
      <x:c r="COR9" s="15"/>
      <x:c r="COS9" s="15"/>
      <x:c r="COT9" s="15"/>
      <x:c r="COU9" s="15"/>
      <x:c r="COV9" s="15"/>
      <x:c r="COW9" s="15"/>
      <x:c r="COX9" s="15"/>
      <x:c r="COY9" s="15"/>
      <x:c r="COZ9" s="15"/>
      <x:c r="CPA9" s="15"/>
      <x:c r="CPB9" s="15"/>
      <x:c r="CPC9" s="15"/>
      <x:c r="CPD9" s="15"/>
      <x:c r="CPE9" s="15"/>
      <x:c r="CPF9" s="15"/>
      <x:c r="CPG9" s="15"/>
      <x:c r="CPH9" s="15"/>
      <x:c r="CPI9" s="15"/>
      <x:c r="CPJ9" s="15"/>
      <x:c r="CPK9" s="15"/>
      <x:c r="CPL9" s="15"/>
      <x:c r="CPM9" s="15"/>
      <x:c r="CPN9" s="15"/>
      <x:c r="CPO9" s="15"/>
      <x:c r="CPP9" s="15"/>
      <x:c r="CPQ9" s="15"/>
      <x:c r="CPR9" s="15"/>
      <x:c r="CPS9" s="15"/>
      <x:c r="CPT9" s="15"/>
      <x:c r="CPU9" s="15"/>
      <x:c r="CPV9" s="15"/>
      <x:c r="CPW9" s="15"/>
      <x:c r="CPX9" s="15"/>
      <x:c r="CPY9" s="15"/>
      <x:c r="CPZ9" s="15"/>
      <x:c r="CQA9" s="15"/>
      <x:c r="CQB9" s="15"/>
      <x:c r="CQC9" s="15"/>
      <x:c r="CQD9" s="15"/>
      <x:c r="CQE9" s="15"/>
      <x:c r="CQF9" s="15"/>
      <x:c r="CQG9" s="15"/>
      <x:c r="CQH9" s="15"/>
      <x:c r="CQI9" s="15"/>
      <x:c r="CQJ9" s="15"/>
      <x:c r="CQK9" s="15"/>
      <x:c r="CQL9" s="15"/>
      <x:c r="CQM9" s="15"/>
      <x:c r="CQN9" s="15"/>
      <x:c r="CQO9" s="15"/>
      <x:c r="CQP9" s="15"/>
      <x:c r="CQQ9" s="15"/>
      <x:c r="CQR9" s="15"/>
      <x:c r="CQS9" s="15"/>
      <x:c r="CQT9" s="15"/>
      <x:c r="CQU9" s="15"/>
      <x:c r="CQV9" s="15"/>
      <x:c r="CQW9" s="15"/>
      <x:c r="CQX9" s="15"/>
      <x:c r="CQY9" s="15"/>
      <x:c r="CQZ9" s="15"/>
      <x:c r="CRA9" s="15"/>
      <x:c r="CRB9" s="15"/>
      <x:c r="CRC9" s="15"/>
      <x:c r="CRD9" s="15"/>
      <x:c r="CRE9" s="15"/>
      <x:c r="CRF9" s="15"/>
      <x:c r="CRG9" s="15"/>
      <x:c r="CRH9" s="15"/>
      <x:c r="CRI9" s="15"/>
      <x:c r="CRJ9" s="15"/>
      <x:c r="CRK9" s="15"/>
      <x:c r="CRL9" s="15"/>
      <x:c r="CRM9" s="15"/>
      <x:c r="CRN9" s="15"/>
      <x:c r="CRO9" s="15"/>
      <x:c r="CRP9" s="15"/>
      <x:c r="CRQ9" s="15"/>
      <x:c r="CRR9" s="15"/>
      <x:c r="CRS9" s="15"/>
      <x:c r="CRT9" s="15"/>
      <x:c r="CRU9" s="15"/>
      <x:c r="CRV9" s="15"/>
      <x:c r="CRW9" s="15"/>
      <x:c r="CRX9" s="15"/>
      <x:c r="CRY9" s="15"/>
      <x:c r="CRZ9" s="15"/>
      <x:c r="CSA9" s="15"/>
      <x:c r="CSB9" s="15"/>
      <x:c r="CSC9" s="15"/>
      <x:c r="CSD9" s="15"/>
      <x:c r="CSE9" s="15"/>
      <x:c r="CSF9" s="15"/>
      <x:c r="CSG9" s="15"/>
      <x:c r="CSH9" s="15"/>
      <x:c r="CSI9" s="15"/>
      <x:c r="CSJ9" s="15"/>
      <x:c r="CSK9" s="15"/>
      <x:c r="CSL9" s="15"/>
      <x:c r="CSM9" s="15"/>
      <x:c r="CSN9" s="15"/>
      <x:c r="CSO9" s="15"/>
      <x:c r="CSP9" s="15"/>
      <x:c r="CSQ9" s="15"/>
      <x:c r="CSR9" s="15"/>
      <x:c r="CSS9" s="15"/>
      <x:c r="CST9" s="15"/>
      <x:c r="CSU9" s="15"/>
      <x:c r="CSV9" s="15"/>
      <x:c r="CSW9" s="15"/>
      <x:c r="CSX9" s="15"/>
      <x:c r="CSY9" s="15"/>
      <x:c r="CSZ9" s="15"/>
      <x:c r="CTA9" s="15"/>
      <x:c r="CTB9" s="15"/>
      <x:c r="CTC9" s="15"/>
      <x:c r="CTD9" s="15"/>
      <x:c r="CTE9" s="15"/>
      <x:c r="CTF9" s="15"/>
      <x:c r="CTG9" s="15"/>
      <x:c r="CTH9" s="15"/>
      <x:c r="CTI9" s="15"/>
      <x:c r="CTJ9" s="15"/>
      <x:c r="CTK9" s="15"/>
      <x:c r="CTL9" s="15"/>
      <x:c r="CTM9" s="15"/>
      <x:c r="CTN9" s="15"/>
      <x:c r="CTO9" s="15"/>
      <x:c r="CTP9" s="15"/>
      <x:c r="CTQ9" s="15"/>
      <x:c r="CTR9" s="15"/>
      <x:c r="CTS9" s="15"/>
      <x:c r="CTT9" s="15"/>
      <x:c r="CTU9" s="15"/>
      <x:c r="CTV9" s="15"/>
      <x:c r="CTW9" s="15"/>
      <x:c r="CTX9" s="15"/>
      <x:c r="CTY9" s="15"/>
      <x:c r="CTZ9" s="15"/>
      <x:c r="CUA9" s="15"/>
      <x:c r="CUB9" s="15"/>
      <x:c r="CUC9" s="15"/>
      <x:c r="CUD9" s="15"/>
      <x:c r="CUE9" s="15"/>
      <x:c r="CUF9" s="15"/>
      <x:c r="CUG9" s="15"/>
      <x:c r="CUH9" s="15"/>
      <x:c r="CUI9" s="15"/>
      <x:c r="CUJ9" s="15"/>
      <x:c r="CUK9" s="15"/>
      <x:c r="CUL9" s="15"/>
      <x:c r="CUM9" s="15"/>
      <x:c r="CUN9" s="15"/>
      <x:c r="CUO9" s="15"/>
      <x:c r="CUP9" s="15"/>
      <x:c r="CUQ9" s="15"/>
      <x:c r="CUR9" s="15"/>
      <x:c r="CUS9" s="15"/>
      <x:c r="CUT9" s="15"/>
      <x:c r="CUU9" s="15"/>
      <x:c r="CUV9" s="15"/>
      <x:c r="CUW9" s="15"/>
      <x:c r="CUX9" s="15"/>
      <x:c r="CUY9" s="15"/>
      <x:c r="CUZ9" s="15"/>
      <x:c r="CVA9" s="15"/>
      <x:c r="CVB9" s="15"/>
      <x:c r="CVC9" s="15"/>
      <x:c r="CVD9" s="15"/>
      <x:c r="CVE9" s="15"/>
      <x:c r="CVF9" s="15"/>
      <x:c r="CVG9" s="15"/>
      <x:c r="CVH9" s="15"/>
      <x:c r="CVI9" s="15"/>
      <x:c r="CVJ9" s="15"/>
      <x:c r="CVK9" s="15"/>
      <x:c r="CVL9" s="15"/>
      <x:c r="CVM9" s="15"/>
      <x:c r="CVN9" s="15"/>
      <x:c r="CVO9" s="15"/>
      <x:c r="CVP9" s="15"/>
      <x:c r="CVQ9" s="15"/>
      <x:c r="CVR9" s="15"/>
      <x:c r="CVS9" s="15"/>
      <x:c r="CVT9" s="15"/>
      <x:c r="CVU9" s="15"/>
      <x:c r="CVV9" s="15"/>
      <x:c r="CVW9" s="15"/>
      <x:c r="CVX9" s="15"/>
      <x:c r="CVY9" s="15"/>
      <x:c r="CVZ9" s="15"/>
      <x:c r="CWA9" s="15"/>
      <x:c r="CWB9" s="15"/>
      <x:c r="CWC9" s="15"/>
      <x:c r="CWD9" s="15"/>
      <x:c r="CWE9" s="15"/>
      <x:c r="CWF9" s="15"/>
      <x:c r="CWG9" s="15"/>
      <x:c r="CWH9" s="15"/>
      <x:c r="CWI9" s="15"/>
      <x:c r="CWJ9" s="15"/>
      <x:c r="CWK9" s="15"/>
      <x:c r="CWL9" s="15"/>
      <x:c r="CWM9" s="15"/>
      <x:c r="CWN9" s="15"/>
      <x:c r="CWO9" s="15"/>
      <x:c r="CWP9" s="15"/>
      <x:c r="CWQ9" s="15"/>
      <x:c r="CWR9" s="15"/>
      <x:c r="CWS9" s="15"/>
      <x:c r="CWT9" s="15"/>
      <x:c r="CWU9" s="15"/>
      <x:c r="CWV9" s="15"/>
      <x:c r="CWW9" s="15"/>
      <x:c r="CWX9" s="15"/>
      <x:c r="CWY9" s="15"/>
      <x:c r="CWZ9" s="15"/>
      <x:c r="CXA9" s="15"/>
      <x:c r="CXB9" s="15"/>
      <x:c r="CXC9" s="15"/>
      <x:c r="CXD9" s="15"/>
      <x:c r="CXE9" s="15"/>
      <x:c r="CXF9" s="15"/>
      <x:c r="CXG9" s="15"/>
      <x:c r="CXH9" s="15"/>
      <x:c r="CXI9" s="15"/>
      <x:c r="CXJ9" s="15"/>
      <x:c r="CXK9" s="15"/>
      <x:c r="CXL9" s="15"/>
      <x:c r="CXM9" s="15"/>
      <x:c r="CXN9" s="15"/>
      <x:c r="CXO9" s="15"/>
      <x:c r="CXP9" s="15"/>
      <x:c r="CXQ9" s="15"/>
      <x:c r="CXR9" s="15"/>
      <x:c r="CXS9" s="15"/>
      <x:c r="CXT9" s="15"/>
      <x:c r="CXU9" s="15"/>
      <x:c r="CXV9" s="15"/>
      <x:c r="CXW9" s="15"/>
      <x:c r="CXX9" s="15"/>
      <x:c r="CXY9" s="15"/>
      <x:c r="CXZ9" s="15"/>
      <x:c r="CYA9" s="15"/>
      <x:c r="CYB9" s="15"/>
      <x:c r="CYC9" s="15"/>
      <x:c r="CYD9" s="15"/>
      <x:c r="CYE9" s="15"/>
      <x:c r="CYF9" s="15"/>
      <x:c r="CYG9" s="15"/>
      <x:c r="CYH9" s="15"/>
      <x:c r="CYI9" s="15"/>
      <x:c r="CYJ9" s="15"/>
      <x:c r="CYK9" s="15"/>
      <x:c r="CYL9" s="15"/>
      <x:c r="CYM9" s="15"/>
      <x:c r="CYN9" s="15"/>
      <x:c r="CYO9" s="15"/>
      <x:c r="CYP9" s="15"/>
      <x:c r="CYQ9" s="15"/>
      <x:c r="CYR9" s="15"/>
      <x:c r="CYS9" s="15"/>
      <x:c r="CYT9" s="15"/>
      <x:c r="CYU9" s="15"/>
      <x:c r="CYV9" s="15"/>
      <x:c r="CYW9" s="15"/>
      <x:c r="CYX9" s="15"/>
      <x:c r="CYY9" s="15"/>
      <x:c r="CYZ9" s="15"/>
      <x:c r="CZA9" s="15"/>
      <x:c r="CZB9" s="15"/>
      <x:c r="CZC9" s="15"/>
      <x:c r="CZD9" s="15"/>
      <x:c r="CZE9" s="15"/>
      <x:c r="CZF9" s="15"/>
      <x:c r="CZG9" s="15"/>
      <x:c r="CZH9" s="15"/>
      <x:c r="CZI9" s="15"/>
      <x:c r="CZJ9" s="15"/>
      <x:c r="CZK9" s="15"/>
      <x:c r="CZL9" s="15"/>
      <x:c r="CZM9" s="15"/>
      <x:c r="CZN9" s="15"/>
      <x:c r="CZO9" s="15"/>
      <x:c r="CZP9" s="15"/>
      <x:c r="CZQ9" s="15"/>
      <x:c r="CZR9" s="15"/>
      <x:c r="CZS9" s="15"/>
      <x:c r="CZT9" s="15"/>
      <x:c r="CZU9" s="15"/>
      <x:c r="CZV9" s="15"/>
      <x:c r="CZW9" s="15"/>
      <x:c r="CZX9" s="15"/>
      <x:c r="CZY9" s="15"/>
      <x:c r="CZZ9" s="15"/>
      <x:c r="DAA9" s="15"/>
      <x:c r="DAB9" s="15"/>
      <x:c r="DAC9" s="15"/>
      <x:c r="DAD9" s="15"/>
      <x:c r="DAE9" s="15"/>
      <x:c r="DAF9" s="15"/>
      <x:c r="DAG9" s="15"/>
      <x:c r="DAH9" s="15"/>
      <x:c r="DAI9" s="15"/>
      <x:c r="DAJ9" s="15"/>
      <x:c r="DAK9" s="15"/>
      <x:c r="DAL9" s="15"/>
      <x:c r="DAM9" s="15"/>
      <x:c r="DAN9" s="15"/>
      <x:c r="DAO9" s="15"/>
      <x:c r="DAP9" s="15"/>
      <x:c r="DAQ9" s="15"/>
      <x:c r="DAR9" s="15"/>
      <x:c r="DAS9" s="15"/>
      <x:c r="DAT9" s="15"/>
      <x:c r="DAU9" s="15"/>
      <x:c r="DAV9" s="15"/>
      <x:c r="DAW9" s="15"/>
      <x:c r="DAX9" s="15"/>
      <x:c r="DAY9" s="15"/>
      <x:c r="DAZ9" s="15"/>
      <x:c r="DBA9" s="15"/>
      <x:c r="DBB9" s="15"/>
      <x:c r="DBC9" s="15"/>
      <x:c r="DBD9" s="15"/>
      <x:c r="DBE9" s="15"/>
      <x:c r="DBF9" s="15"/>
      <x:c r="DBG9" s="15"/>
      <x:c r="DBH9" s="15"/>
      <x:c r="DBI9" s="15"/>
      <x:c r="DBJ9" s="15"/>
      <x:c r="DBK9" s="15"/>
      <x:c r="DBL9" s="15"/>
      <x:c r="DBM9" s="15"/>
      <x:c r="DBN9" s="15"/>
      <x:c r="DBO9" s="15"/>
      <x:c r="DBP9" s="15"/>
      <x:c r="DBQ9" s="15"/>
      <x:c r="DBR9" s="15"/>
      <x:c r="DBS9" s="15"/>
      <x:c r="DBT9" s="15"/>
      <x:c r="DBU9" s="15"/>
      <x:c r="DBV9" s="15"/>
      <x:c r="DBW9" s="15"/>
      <x:c r="DBX9" s="15"/>
      <x:c r="DBY9" s="15"/>
      <x:c r="DBZ9" s="15"/>
      <x:c r="DCA9" s="15"/>
      <x:c r="DCB9" s="15"/>
      <x:c r="DCC9" s="15"/>
      <x:c r="DCD9" s="15"/>
      <x:c r="DCE9" s="15"/>
      <x:c r="DCF9" s="15"/>
      <x:c r="DCG9" s="15"/>
      <x:c r="DCH9" s="15"/>
      <x:c r="DCI9" s="15"/>
      <x:c r="DCJ9" s="15"/>
      <x:c r="DCK9" s="15"/>
      <x:c r="DCL9" s="15"/>
      <x:c r="DCM9" s="15"/>
      <x:c r="DCN9" s="15"/>
      <x:c r="DCO9" s="15"/>
      <x:c r="DCP9" s="15"/>
      <x:c r="DCQ9" s="15"/>
      <x:c r="DCR9" s="15"/>
      <x:c r="DCS9" s="15"/>
      <x:c r="DCT9" s="15"/>
      <x:c r="DCU9" s="15"/>
      <x:c r="DCV9" s="15"/>
      <x:c r="DCW9" s="15"/>
      <x:c r="DCX9" s="15"/>
      <x:c r="DCY9" s="15"/>
      <x:c r="DCZ9" s="15"/>
      <x:c r="DDA9" s="15"/>
      <x:c r="DDB9" s="15"/>
      <x:c r="DDC9" s="15"/>
      <x:c r="DDD9" s="15"/>
      <x:c r="DDE9" s="15"/>
      <x:c r="DDF9" s="15"/>
      <x:c r="DDG9" s="15"/>
      <x:c r="DDH9" s="15"/>
      <x:c r="DDI9" s="15"/>
      <x:c r="DDJ9" s="15"/>
      <x:c r="DDK9" s="15"/>
      <x:c r="DDL9" s="15"/>
      <x:c r="DDM9" s="15"/>
      <x:c r="DDN9" s="15"/>
      <x:c r="DDO9" s="15"/>
      <x:c r="DDP9" s="15"/>
      <x:c r="DDQ9" s="15"/>
      <x:c r="DDR9" s="15"/>
      <x:c r="DDS9" s="15"/>
      <x:c r="DDT9" s="15"/>
      <x:c r="DDU9" s="15"/>
      <x:c r="DDV9" s="15"/>
      <x:c r="DDW9" s="15"/>
      <x:c r="DDX9" s="15"/>
      <x:c r="DDY9" s="15"/>
      <x:c r="DDZ9" s="15"/>
      <x:c r="DEA9" s="15"/>
      <x:c r="DEB9" s="15"/>
      <x:c r="DEC9" s="15"/>
      <x:c r="DED9" s="15"/>
      <x:c r="DEE9" s="15"/>
      <x:c r="DEF9" s="15"/>
      <x:c r="DEG9" s="15"/>
      <x:c r="DEH9" s="15"/>
      <x:c r="DEI9" s="15"/>
      <x:c r="DEJ9" s="15"/>
      <x:c r="DEK9" s="15"/>
      <x:c r="DEL9" s="15"/>
      <x:c r="DEM9" s="15"/>
      <x:c r="DEN9" s="15"/>
      <x:c r="DEO9" s="15"/>
      <x:c r="DEP9" s="15"/>
      <x:c r="DEQ9" s="15"/>
      <x:c r="DER9" s="15"/>
      <x:c r="DES9" s="15"/>
      <x:c r="DET9" s="15"/>
      <x:c r="DEU9" s="15"/>
      <x:c r="DEV9" s="15"/>
      <x:c r="DEW9" s="15"/>
      <x:c r="DEX9" s="15"/>
      <x:c r="DEY9" s="15"/>
      <x:c r="DEZ9" s="15"/>
      <x:c r="DFA9" s="15"/>
      <x:c r="DFB9" s="15"/>
      <x:c r="DFC9" s="15"/>
      <x:c r="DFD9" s="15"/>
      <x:c r="DFE9" s="15"/>
      <x:c r="DFF9" s="15"/>
      <x:c r="DFG9" s="15"/>
      <x:c r="DFH9" s="15"/>
      <x:c r="DFI9" s="15"/>
      <x:c r="DFJ9" s="15"/>
      <x:c r="DFK9" s="15"/>
      <x:c r="DFL9" s="15"/>
      <x:c r="DFM9" s="15"/>
      <x:c r="DFN9" s="15"/>
      <x:c r="DFO9" s="15"/>
      <x:c r="DFP9" s="15"/>
      <x:c r="DFQ9" s="15"/>
      <x:c r="DFR9" s="15"/>
      <x:c r="DFS9" s="15"/>
      <x:c r="DFT9" s="15"/>
      <x:c r="DFU9" s="15"/>
      <x:c r="DFV9" s="15"/>
      <x:c r="DFW9" s="15"/>
      <x:c r="DFX9" s="15"/>
      <x:c r="DFY9" s="15"/>
      <x:c r="DFZ9" s="15"/>
      <x:c r="DGA9" s="15"/>
      <x:c r="DGB9" s="15"/>
      <x:c r="DGC9" s="15"/>
      <x:c r="DGD9" s="15"/>
      <x:c r="DGE9" s="15"/>
      <x:c r="DGF9" s="15"/>
      <x:c r="DGG9" s="15"/>
      <x:c r="DGH9" s="15"/>
      <x:c r="DGI9" s="15"/>
      <x:c r="DGJ9" s="15"/>
      <x:c r="DGK9" s="15"/>
      <x:c r="DGL9" s="15"/>
      <x:c r="DGM9" s="15"/>
      <x:c r="DGN9" s="15"/>
      <x:c r="DGO9" s="15"/>
      <x:c r="DGP9" s="15"/>
      <x:c r="DGQ9" s="15"/>
      <x:c r="DGR9" s="15"/>
      <x:c r="DGS9" s="15"/>
      <x:c r="DGT9" s="15"/>
      <x:c r="DGU9" s="15"/>
      <x:c r="DGV9" s="15"/>
      <x:c r="DGW9" s="15"/>
      <x:c r="DGX9" s="15"/>
      <x:c r="DGY9" s="15"/>
      <x:c r="DGZ9" s="15"/>
      <x:c r="DHA9" s="15"/>
      <x:c r="DHB9" s="15"/>
      <x:c r="DHC9" s="15"/>
      <x:c r="DHD9" s="15"/>
      <x:c r="DHE9" s="15"/>
      <x:c r="DHF9" s="15"/>
      <x:c r="DHG9" s="15"/>
      <x:c r="DHH9" s="15"/>
      <x:c r="DHI9" s="15"/>
      <x:c r="DHJ9" s="15"/>
      <x:c r="DHK9" s="15"/>
      <x:c r="DHL9" s="15"/>
      <x:c r="DHM9" s="15"/>
      <x:c r="DHN9" s="15"/>
      <x:c r="DHO9" s="15"/>
      <x:c r="DHP9" s="15"/>
      <x:c r="DHQ9" s="15"/>
      <x:c r="DHR9" s="15"/>
      <x:c r="DHS9" s="15"/>
      <x:c r="DHT9" s="15"/>
      <x:c r="DHU9" s="15"/>
      <x:c r="DHV9" s="15"/>
      <x:c r="DHW9" s="15"/>
      <x:c r="DHX9" s="15"/>
      <x:c r="DHY9" s="15"/>
      <x:c r="DHZ9" s="15"/>
      <x:c r="DIA9" s="15"/>
      <x:c r="DIB9" s="15"/>
      <x:c r="DIC9" s="15"/>
      <x:c r="DID9" s="15"/>
      <x:c r="DIE9" s="15"/>
      <x:c r="DIF9" s="15"/>
      <x:c r="DIG9" s="15"/>
      <x:c r="DIH9" s="15"/>
      <x:c r="DII9" s="15"/>
      <x:c r="DIJ9" s="15"/>
      <x:c r="DIK9" s="15"/>
      <x:c r="DIL9" s="15"/>
      <x:c r="DIM9" s="15"/>
      <x:c r="DIN9" s="15"/>
      <x:c r="DIO9" s="15"/>
      <x:c r="DIP9" s="15"/>
      <x:c r="DIQ9" s="15"/>
      <x:c r="DIR9" s="15"/>
      <x:c r="DIS9" s="15"/>
      <x:c r="DIT9" s="15"/>
      <x:c r="DIU9" s="15"/>
      <x:c r="DIV9" s="15"/>
      <x:c r="DIW9" s="15"/>
      <x:c r="DIX9" s="15"/>
      <x:c r="DIY9" s="15"/>
      <x:c r="DIZ9" s="15"/>
      <x:c r="DJA9" s="15"/>
      <x:c r="DJB9" s="15"/>
      <x:c r="DJC9" s="15"/>
      <x:c r="DJD9" s="15"/>
      <x:c r="DJE9" s="15"/>
      <x:c r="DJF9" s="15"/>
      <x:c r="DJG9" s="15"/>
      <x:c r="DJH9" s="15"/>
      <x:c r="DJI9" s="15"/>
      <x:c r="DJJ9" s="15"/>
      <x:c r="DJK9" s="15"/>
      <x:c r="DJL9" s="15"/>
      <x:c r="DJM9" s="15"/>
      <x:c r="DJN9" s="15"/>
      <x:c r="DJO9" s="15"/>
      <x:c r="DJP9" s="15"/>
      <x:c r="DJQ9" s="15"/>
      <x:c r="DJR9" s="15"/>
      <x:c r="DJS9" s="15"/>
      <x:c r="DJT9" s="15"/>
      <x:c r="DJU9" s="15"/>
      <x:c r="DJV9" s="15"/>
      <x:c r="DJW9" s="15"/>
      <x:c r="DJX9" s="15"/>
      <x:c r="DJY9" s="15"/>
      <x:c r="DJZ9" s="15"/>
      <x:c r="DKA9" s="15"/>
      <x:c r="DKB9" s="15"/>
      <x:c r="DKC9" s="15"/>
      <x:c r="DKD9" s="15"/>
      <x:c r="DKE9" s="15"/>
      <x:c r="DKF9" s="15"/>
      <x:c r="DKG9" s="15"/>
      <x:c r="DKH9" s="15"/>
      <x:c r="DKI9" s="15"/>
      <x:c r="DKJ9" s="15"/>
      <x:c r="DKK9" s="15"/>
      <x:c r="DKL9" s="15"/>
      <x:c r="DKM9" s="15"/>
      <x:c r="DKN9" s="15"/>
      <x:c r="DKO9" s="15"/>
      <x:c r="DKP9" s="15"/>
      <x:c r="DKQ9" s="15"/>
      <x:c r="DKR9" s="15"/>
      <x:c r="DKS9" s="15"/>
      <x:c r="DKT9" s="15"/>
      <x:c r="DKU9" s="15"/>
      <x:c r="DKV9" s="15"/>
      <x:c r="DKW9" s="15"/>
      <x:c r="DKX9" s="15"/>
      <x:c r="DKY9" s="15"/>
      <x:c r="DKZ9" s="15"/>
      <x:c r="DLA9" s="15"/>
      <x:c r="DLB9" s="15"/>
      <x:c r="DLC9" s="15"/>
      <x:c r="DLD9" s="15"/>
      <x:c r="DLE9" s="15"/>
      <x:c r="DLF9" s="15"/>
      <x:c r="DLG9" s="15"/>
      <x:c r="DLH9" s="15"/>
      <x:c r="DLI9" s="15"/>
      <x:c r="DLJ9" s="15"/>
      <x:c r="DLK9" s="15"/>
      <x:c r="DLL9" s="15"/>
      <x:c r="DLM9" s="15"/>
      <x:c r="DLN9" s="15"/>
      <x:c r="DLO9" s="15"/>
      <x:c r="DLP9" s="15"/>
      <x:c r="DLQ9" s="15"/>
      <x:c r="DLR9" s="15"/>
      <x:c r="DLS9" s="15"/>
      <x:c r="DLT9" s="15"/>
      <x:c r="DLU9" s="15"/>
      <x:c r="DLV9" s="15"/>
      <x:c r="DLW9" s="15"/>
      <x:c r="DLX9" s="15"/>
      <x:c r="DLY9" s="15"/>
      <x:c r="DLZ9" s="15"/>
      <x:c r="DMA9" s="15"/>
      <x:c r="DMB9" s="15"/>
      <x:c r="DMC9" s="15"/>
      <x:c r="DMD9" s="15"/>
      <x:c r="DME9" s="15"/>
      <x:c r="DMF9" s="15"/>
      <x:c r="DMG9" s="15"/>
      <x:c r="DMH9" s="15"/>
      <x:c r="DMI9" s="15"/>
      <x:c r="DMJ9" s="15"/>
      <x:c r="DMK9" s="15"/>
      <x:c r="DML9" s="15"/>
      <x:c r="DMM9" s="15"/>
      <x:c r="DMN9" s="15"/>
      <x:c r="DMO9" s="15"/>
      <x:c r="DMP9" s="15"/>
      <x:c r="DMQ9" s="15"/>
      <x:c r="DMR9" s="15"/>
      <x:c r="DMS9" s="15"/>
      <x:c r="DMT9" s="15"/>
      <x:c r="DMU9" s="15"/>
      <x:c r="DMV9" s="15"/>
      <x:c r="DMW9" s="15"/>
      <x:c r="DMX9" s="15"/>
      <x:c r="DMY9" s="15"/>
      <x:c r="DMZ9" s="15"/>
      <x:c r="DNA9" s="15"/>
      <x:c r="DNB9" s="15"/>
      <x:c r="DNC9" s="15"/>
      <x:c r="DND9" s="15"/>
      <x:c r="DNE9" s="15"/>
      <x:c r="DNF9" s="15"/>
      <x:c r="DNG9" s="15"/>
      <x:c r="DNH9" s="15"/>
      <x:c r="DNI9" s="15"/>
      <x:c r="DNJ9" s="15"/>
      <x:c r="DNK9" s="15"/>
      <x:c r="DNL9" s="15"/>
      <x:c r="DNM9" s="15"/>
      <x:c r="DNN9" s="15"/>
      <x:c r="DNO9" s="15"/>
      <x:c r="DNP9" s="15"/>
      <x:c r="DNQ9" s="15"/>
      <x:c r="DNR9" s="15"/>
      <x:c r="DNS9" s="15"/>
      <x:c r="DNT9" s="15"/>
      <x:c r="DNU9" s="15"/>
      <x:c r="DNV9" s="15"/>
      <x:c r="DNW9" s="15"/>
      <x:c r="DNX9" s="15"/>
      <x:c r="DNY9" s="15"/>
      <x:c r="DNZ9" s="15"/>
      <x:c r="DOA9" s="15"/>
      <x:c r="DOB9" s="15"/>
      <x:c r="DOC9" s="15"/>
      <x:c r="DOD9" s="15"/>
      <x:c r="DOE9" s="15"/>
      <x:c r="DOF9" s="15"/>
      <x:c r="DOG9" s="15"/>
      <x:c r="DOH9" s="15"/>
      <x:c r="DOI9" s="15"/>
      <x:c r="DOJ9" s="15"/>
      <x:c r="DOK9" s="15"/>
      <x:c r="DOL9" s="15"/>
      <x:c r="DOM9" s="15"/>
      <x:c r="DON9" s="15"/>
      <x:c r="DOO9" s="15"/>
      <x:c r="DOP9" s="15"/>
      <x:c r="DOQ9" s="15"/>
      <x:c r="DOR9" s="15"/>
      <x:c r="DOS9" s="15"/>
      <x:c r="DOT9" s="15"/>
      <x:c r="DOU9" s="15"/>
      <x:c r="DOV9" s="15"/>
      <x:c r="DOW9" s="15"/>
      <x:c r="DOX9" s="15"/>
      <x:c r="DOY9" s="15"/>
      <x:c r="DOZ9" s="15"/>
      <x:c r="DPA9" s="15"/>
      <x:c r="DPB9" s="15"/>
      <x:c r="DPC9" s="15"/>
      <x:c r="DPD9" s="15"/>
      <x:c r="DPE9" s="15"/>
      <x:c r="DPF9" s="15"/>
      <x:c r="DPG9" s="15"/>
      <x:c r="DPH9" s="15"/>
      <x:c r="DPI9" s="15"/>
      <x:c r="DPJ9" s="15"/>
      <x:c r="DPK9" s="15"/>
      <x:c r="DPL9" s="15"/>
      <x:c r="DPM9" s="15"/>
      <x:c r="DPN9" s="15"/>
      <x:c r="DPO9" s="15"/>
      <x:c r="DPP9" s="15"/>
      <x:c r="DPQ9" s="15"/>
      <x:c r="DPR9" s="15"/>
      <x:c r="DPS9" s="15"/>
      <x:c r="DPT9" s="15"/>
      <x:c r="DPU9" s="15"/>
      <x:c r="DPV9" s="15"/>
      <x:c r="DPW9" s="15"/>
      <x:c r="DPX9" s="15"/>
      <x:c r="DPY9" s="15"/>
      <x:c r="DPZ9" s="15"/>
      <x:c r="DQA9" s="15"/>
      <x:c r="DQB9" s="15"/>
      <x:c r="DQC9" s="15"/>
      <x:c r="DQD9" s="15"/>
      <x:c r="DQE9" s="15"/>
      <x:c r="DQF9" s="15"/>
      <x:c r="DQG9" s="15"/>
      <x:c r="DQH9" s="15"/>
      <x:c r="DQI9" s="15"/>
      <x:c r="DQJ9" s="15"/>
      <x:c r="DQK9" s="15"/>
      <x:c r="DQL9" s="15"/>
      <x:c r="DQM9" s="15"/>
      <x:c r="DQN9" s="15"/>
      <x:c r="DQO9" s="15"/>
      <x:c r="DQP9" s="15"/>
      <x:c r="DQQ9" s="15"/>
      <x:c r="DQR9" s="15"/>
      <x:c r="DQS9" s="15"/>
      <x:c r="DQT9" s="15"/>
      <x:c r="DQU9" s="15"/>
      <x:c r="DQV9" s="15"/>
      <x:c r="DQW9" s="15"/>
      <x:c r="DQX9" s="15"/>
      <x:c r="DQY9" s="15"/>
      <x:c r="DQZ9" s="15"/>
      <x:c r="DRA9" s="15"/>
      <x:c r="DRB9" s="15"/>
      <x:c r="DRC9" s="15"/>
      <x:c r="DRD9" s="15"/>
      <x:c r="DRE9" s="15"/>
      <x:c r="DRF9" s="15"/>
      <x:c r="DRG9" s="15"/>
      <x:c r="DRH9" s="15"/>
      <x:c r="DRI9" s="15"/>
      <x:c r="DRJ9" s="15"/>
      <x:c r="DRK9" s="15"/>
      <x:c r="DRL9" s="15"/>
      <x:c r="DRM9" s="15"/>
      <x:c r="DRN9" s="15"/>
      <x:c r="DRO9" s="15"/>
      <x:c r="DRP9" s="15"/>
      <x:c r="DRQ9" s="15"/>
      <x:c r="DRR9" s="15"/>
      <x:c r="DRS9" s="15"/>
      <x:c r="DRT9" s="15"/>
      <x:c r="DRU9" s="15"/>
      <x:c r="DRV9" s="15"/>
      <x:c r="DRW9" s="15"/>
      <x:c r="DRX9" s="15"/>
      <x:c r="DRY9" s="15"/>
      <x:c r="DRZ9" s="15"/>
      <x:c r="DSA9" s="15"/>
      <x:c r="DSB9" s="15"/>
      <x:c r="DSC9" s="15"/>
      <x:c r="DSD9" s="15"/>
      <x:c r="DSE9" s="15"/>
      <x:c r="DSF9" s="15"/>
      <x:c r="DSG9" s="15"/>
      <x:c r="DSH9" s="15"/>
      <x:c r="DSI9" s="15"/>
      <x:c r="DSJ9" s="15"/>
      <x:c r="DSK9" s="15"/>
      <x:c r="DSL9" s="15"/>
      <x:c r="DSM9" s="15"/>
      <x:c r="DSN9" s="15"/>
      <x:c r="DSO9" s="15"/>
      <x:c r="DSP9" s="15"/>
      <x:c r="DSQ9" s="15"/>
      <x:c r="DSR9" s="15"/>
      <x:c r="DSS9" s="15"/>
      <x:c r="DST9" s="15"/>
      <x:c r="DSU9" s="15"/>
      <x:c r="DSV9" s="15"/>
      <x:c r="DSW9" s="15"/>
      <x:c r="DSX9" s="15"/>
      <x:c r="DSY9" s="15"/>
      <x:c r="DSZ9" s="15"/>
      <x:c r="DTA9" s="15"/>
      <x:c r="DTB9" s="15"/>
      <x:c r="DTC9" s="15"/>
      <x:c r="DTD9" s="15"/>
      <x:c r="DTE9" s="15"/>
      <x:c r="DTF9" s="15"/>
      <x:c r="DTG9" s="15"/>
      <x:c r="DTH9" s="15"/>
      <x:c r="DTI9" s="15"/>
      <x:c r="DTJ9" s="15"/>
      <x:c r="DTK9" s="15"/>
      <x:c r="DTL9" s="15"/>
      <x:c r="DTM9" s="15"/>
      <x:c r="DTN9" s="15"/>
      <x:c r="DTO9" s="15"/>
      <x:c r="DTP9" s="15"/>
      <x:c r="DTQ9" s="15"/>
      <x:c r="DTR9" s="15"/>
      <x:c r="DTS9" s="15"/>
      <x:c r="DTT9" s="15"/>
      <x:c r="DTU9" s="15"/>
      <x:c r="DTV9" s="15"/>
      <x:c r="DTW9" s="15"/>
      <x:c r="DTX9" s="15"/>
      <x:c r="DTY9" s="15"/>
      <x:c r="DTZ9" s="15"/>
      <x:c r="DUA9" s="15"/>
      <x:c r="DUB9" s="15"/>
      <x:c r="DUC9" s="15"/>
      <x:c r="DUD9" s="15"/>
      <x:c r="DUE9" s="15"/>
      <x:c r="DUF9" s="15"/>
      <x:c r="DUG9" s="15"/>
      <x:c r="DUH9" s="15"/>
      <x:c r="DUI9" s="15"/>
      <x:c r="DUJ9" s="15"/>
      <x:c r="DUK9" s="15"/>
      <x:c r="DUL9" s="15"/>
      <x:c r="DUM9" s="15"/>
      <x:c r="DUN9" s="15"/>
      <x:c r="DUO9" s="15"/>
      <x:c r="DUP9" s="15"/>
      <x:c r="DUQ9" s="15"/>
      <x:c r="DUR9" s="15"/>
      <x:c r="DUS9" s="15"/>
      <x:c r="DUT9" s="15"/>
      <x:c r="DUU9" s="15"/>
      <x:c r="DUV9" s="15"/>
      <x:c r="DUW9" s="15"/>
      <x:c r="DUX9" s="15"/>
      <x:c r="DUY9" s="15"/>
      <x:c r="DUZ9" s="15"/>
      <x:c r="DVA9" s="15"/>
      <x:c r="DVB9" s="15"/>
      <x:c r="DVC9" s="15"/>
      <x:c r="DVD9" s="15"/>
      <x:c r="DVE9" s="15"/>
      <x:c r="DVF9" s="15"/>
      <x:c r="DVG9" s="15"/>
      <x:c r="DVH9" s="15"/>
      <x:c r="DVI9" s="15"/>
      <x:c r="DVJ9" s="15"/>
      <x:c r="DVK9" s="15"/>
      <x:c r="DVL9" s="15"/>
      <x:c r="DVM9" s="15"/>
      <x:c r="DVN9" s="15"/>
      <x:c r="DVO9" s="15"/>
      <x:c r="DVP9" s="15"/>
      <x:c r="DVQ9" s="15"/>
      <x:c r="DVR9" s="15"/>
      <x:c r="DVS9" s="15"/>
      <x:c r="DVT9" s="15"/>
      <x:c r="DVU9" s="15"/>
      <x:c r="DVV9" s="15"/>
      <x:c r="DVW9" s="15"/>
      <x:c r="DVX9" s="15"/>
      <x:c r="DVY9" s="15"/>
      <x:c r="DVZ9" s="15"/>
      <x:c r="DWA9" s="15"/>
      <x:c r="DWB9" s="15"/>
      <x:c r="DWC9" s="15"/>
      <x:c r="DWD9" s="15"/>
      <x:c r="DWE9" s="15"/>
      <x:c r="DWF9" s="15"/>
      <x:c r="DWG9" s="15"/>
      <x:c r="DWH9" s="15"/>
      <x:c r="DWI9" s="15"/>
      <x:c r="DWJ9" s="15"/>
      <x:c r="DWK9" s="15"/>
      <x:c r="DWL9" s="15"/>
      <x:c r="DWM9" s="15"/>
      <x:c r="DWN9" s="15"/>
      <x:c r="DWO9" s="15"/>
      <x:c r="DWP9" s="15"/>
      <x:c r="DWQ9" s="15"/>
      <x:c r="DWR9" s="15"/>
      <x:c r="DWS9" s="15"/>
      <x:c r="DWT9" s="15"/>
      <x:c r="DWU9" s="15"/>
      <x:c r="DWV9" s="15"/>
      <x:c r="DWW9" s="15"/>
      <x:c r="DWX9" s="15"/>
      <x:c r="DWY9" s="15"/>
      <x:c r="DWZ9" s="15"/>
      <x:c r="DXA9" s="15"/>
      <x:c r="DXB9" s="15"/>
      <x:c r="DXC9" s="15"/>
      <x:c r="DXD9" s="15"/>
      <x:c r="DXE9" s="15"/>
      <x:c r="DXF9" s="15"/>
      <x:c r="DXG9" s="15"/>
      <x:c r="DXH9" s="15"/>
      <x:c r="DXI9" s="15"/>
      <x:c r="DXJ9" s="15"/>
      <x:c r="DXK9" s="15"/>
      <x:c r="DXL9" s="15"/>
      <x:c r="DXM9" s="15"/>
      <x:c r="DXN9" s="15"/>
      <x:c r="DXO9" s="15"/>
      <x:c r="DXP9" s="15"/>
      <x:c r="DXQ9" s="15"/>
      <x:c r="DXR9" s="15"/>
      <x:c r="DXS9" s="15"/>
      <x:c r="DXT9" s="15"/>
      <x:c r="DXU9" s="15"/>
      <x:c r="DXV9" s="15"/>
      <x:c r="DXW9" s="15"/>
      <x:c r="DXX9" s="15"/>
      <x:c r="DXY9" s="15"/>
      <x:c r="DXZ9" s="15"/>
      <x:c r="DYA9" s="15"/>
      <x:c r="DYB9" s="15"/>
      <x:c r="DYC9" s="15"/>
      <x:c r="DYD9" s="15"/>
      <x:c r="DYE9" s="15"/>
      <x:c r="DYF9" s="15"/>
      <x:c r="DYG9" s="15"/>
      <x:c r="DYH9" s="15"/>
      <x:c r="DYI9" s="15"/>
      <x:c r="DYJ9" s="15"/>
      <x:c r="DYK9" s="15"/>
      <x:c r="DYL9" s="15"/>
      <x:c r="DYM9" s="15"/>
      <x:c r="DYN9" s="15"/>
      <x:c r="DYO9" s="15"/>
      <x:c r="DYP9" s="15"/>
      <x:c r="DYQ9" s="15"/>
      <x:c r="DYR9" s="15"/>
      <x:c r="DYS9" s="15"/>
      <x:c r="DYT9" s="15"/>
      <x:c r="DYU9" s="15"/>
      <x:c r="DYV9" s="15"/>
      <x:c r="DYW9" s="15"/>
      <x:c r="DYX9" s="15"/>
      <x:c r="DYY9" s="15"/>
      <x:c r="DYZ9" s="15"/>
      <x:c r="DZA9" s="15"/>
      <x:c r="DZB9" s="15"/>
      <x:c r="DZC9" s="15"/>
      <x:c r="DZD9" s="15"/>
      <x:c r="DZE9" s="15"/>
      <x:c r="DZF9" s="15"/>
      <x:c r="DZG9" s="15"/>
      <x:c r="DZH9" s="15"/>
      <x:c r="DZI9" s="15"/>
      <x:c r="DZJ9" s="15"/>
      <x:c r="DZK9" s="15"/>
      <x:c r="DZL9" s="15"/>
      <x:c r="DZM9" s="15"/>
      <x:c r="DZN9" s="15"/>
      <x:c r="DZO9" s="15"/>
      <x:c r="DZP9" s="15"/>
      <x:c r="DZQ9" s="15"/>
      <x:c r="DZR9" s="15"/>
      <x:c r="DZS9" s="15"/>
      <x:c r="DZT9" s="15"/>
      <x:c r="DZU9" s="15"/>
      <x:c r="DZV9" s="15"/>
      <x:c r="DZW9" s="15"/>
      <x:c r="DZX9" s="15"/>
      <x:c r="DZY9" s="15"/>
      <x:c r="DZZ9" s="15"/>
      <x:c r="EAA9" s="15"/>
      <x:c r="EAB9" s="15"/>
      <x:c r="EAC9" s="15"/>
      <x:c r="EAD9" s="15"/>
      <x:c r="EAE9" s="15"/>
      <x:c r="EAF9" s="15"/>
      <x:c r="EAG9" s="15"/>
      <x:c r="EAH9" s="15"/>
      <x:c r="EAI9" s="15"/>
      <x:c r="EAJ9" s="15"/>
      <x:c r="EAK9" s="15"/>
      <x:c r="EAL9" s="15"/>
      <x:c r="EAM9" s="15"/>
      <x:c r="EAN9" s="15"/>
      <x:c r="EAO9" s="15"/>
      <x:c r="EAP9" s="15"/>
      <x:c r="EAQ9" s="15"/>
      <x:c r="EAR9" s="15"/>
      <x:c r="EAS9" s="15"/>
      <x:c r="EAT9" s="15"/>
      <x:c r="EAU9" s="15"/>
      <x:c r="EAV9" s="15"/>
      <x:c r="EAW9" s="15"/>
      <x:c r="EAX9" s="15"/>
      <x:c r="EAY9" s="15"/>
      <x:c r="EAZ9" s="15"/>
      <x:c r="EBA9" s="15"/>
      <x:c r="EBB9" s="15"/>
      <x:c r="EBC9" s="15"/>
      <x:c r="EBD9" s="15"/>
      <x:c r="EBE9" s="15"/>
      <x:c r="EBF9" s="15"/>
      <x:c r="EBG9" s="15"/>
      <x:c r="EBH9" s="15"/>
      <x:c r="EBI9" s="15"/>
      <x:c r="EBJ9" s="15"/>
      <x:c r="EBK9" s="15"/>
      <x:c r="EBL9" s="15"/>
      <x:c r="EBM9" s="15"/>
      <x:c r="EBN9" s="15"/>
      <x:c r="EBO9" s="15"/>
      <x:c r="EBP9" s="15"/>
      <x:c r="EBQ9" s="15"/>
      <x:c r="EBR9" s="15"/>
      <x:c r="EBS9" s="15"/>
      <x:c r="EBT9" s="15"/>
      <x:c r="EBU9" s="15"/>
      <x:c r="EBV9" s="15"/>
      <x:c r="EBW9" s="15"/>
      <x:c r="EBX9" s="15"/>
      <x:c r="EBY9" s="15"/>
      <x:c r="EBZ9" s="15"/>
      <x:c r="ECA9" s="15"/>
      <x:c r="ECB9" s="15"/>
      <x:c r="ECC9" s="15"/>
      <x:c r="ECD9" s="15"/>
      <x:c r="ECE9" s="15"/>
      <x:c r="ECF9" s="15"/>
      <x:c r="ECG9" s="15"/>
      <x:c r="ECH9" s="15"/>
      <x:c r="ECI9" s="15"/>
      <x:c r="ECJ9" s="15"/>
      <x:c r="ECK9" s="15"/>
      <x:c r="ECL9" s="15"/>
      <x:c r="ECM9" s="15"/>
      <x:c r="ECN9" s="15"/>
      <x:c r="ECO9" s="15"/>
      <x:c r="ECP9" s="15"/>
      <x:c r="ECQ9" s="15"/>
      <x:c r="ECR9" s="15"/>
      <x:c r="ECS9" s="15"/>
      <x:c r="ECT9" s="15"/>
      <x:c r="ECU9" s="15"/>
      <x:c r="ECV9" s="15"/>
      <x:c r="ECW9" s="15"/>
      <x:c r="ECX9" s="15"/>
      <x:c r="ECY9" s="15"/>
      <x:c r="ECZ9" s="15"/>
      <x:c r="EDA9" s="15"/>
      <x:c r="EDB9" s="15"/>
      <x:c r="EDC9" s="15"/>
      <x:c r="EDD9" s="15"/>
      <x:c r="EDE9" s="15"/>
      <x:c r="EDF9" s="15"/>
      <x:c r="EDG9" s="15"/>
      <x:c r="EDH9" s="15"/>
      <x:c r="EDI9" s="15"/>
      <x:c r="EDJ9" s="15"/>
      <x:c r="EDK9" s="15"/>
      <x:c r="EDL9" s="15"/>
      <x:c r="EDM9" s="15"/>
      <x:c r="EDN9" s="15"/>
      <x:c r="EDO9" s="15"/>
      <x:c r="EDP9" s="15"/>
      <x:c r="EDQ9" s="15"/>
      <x:c r="EDR9" s="15"/>
      <x:c r="EDS9" s="15"/>
      <x:c r="EDT9" s="15"/>
      <x:c r="EDU9" s="15"/>
      <x:c r="EDV9" s="15"/>
      <x:c r="EDW9" s="15"/>
      <x:c r="EDX9" s="15"/>
      <x:c r="EDY9" s="15"/>
      <x:c r="EDZ9" s="15"/>
      <x:c r="EEA9" s="15"/>
      <x:c r="EEB9" s="15"/>
      <x:c r="EEC9" s="15"/>
      <x:c r="EED9" s="15"/>
      <x:c r="EEE9" s="15"/>
      <x:c r="EEF9" s="15"/>
      <x:c r="EEG9" s="15"/>
      <x:c r="EEH9" s="15"/>
      <x:c r="EEI9" s="15"/>
      <x:c r="EEJ9" s="15"/>
      <x:c r="EEK9" s="15"/>
      <x:c r="EEL9" s="15"/>
      <x:c r="EEM9" s="15"/>
      <x:c r="EEN9" s="15"/>
      <x:c r="EEO9" s="15"/>
      <x:c r="EEP9" s="15"/>
      <x:c r="EEQ9" s="15"/>
      <x:c r="EER9" s="15"/>
      <x:c r="EES9" s="15"/>
      <x:c r="EET9" s="15"/>
      <x:c r="EEU9" s="15"/>
      <x:c r="EEV9" s="15"/>
      <x:c r="EEW9" s="15"/>
      <x:c r="EEX9" s="15"/>
      <x:c r="EEY9" s="15"/>
      <x:c r="EEZ9" s="15"/>
      <x:c r="EFA9" s="15"/>
      <x:c r="EFB9" s="15"/>
      <x:c r="EFC9" s="15"/>
      <x:c r="EFD9" s="15"/>
      <x:c r="EFE9" s="15"/>
      <x:c r="EFF9" s="15"/>
      <x:c r="EFG9" s="15"/>
      <x:c r="EFH9" s="15"/>
      <x:c r="EFI9" s="15"/>
      <x:c r="EFJ9" s="15"/>
      <x:c r="EFK9" s="15"/>
      <x:c r="EFL9" s="15"/>
      <x:c r="EFM9" s="15"/>
      <x:c r="EFN9" s="15"/>
      <x:c r="EFO9" s="15"/>
      <x:c r="EFP9" s="15"/>
      <x:c r="EFQ9" s="15"/>
      <x:c r="EFR9" s="15"/>
      <x:c r="EFS9" s="15"/>
      <x:c r="EFT9" s="15"/>
      <x:c r="EFU9" s="15"/>
      <x:c r="EFV9" s="15"/>
      <x:c r="EFW9" s="15"/>
      <x:c r="EFX9" s="15"/>
      <x:c r="EFY9" s="15"/>
      <x:c r="EFZ9" s="15"/>
      <x:c r="EGA9" s="15"/>
      <x:c r="EGB9" s="15"/>
      <x:c r="EGC9" s="15"/>
      <x:c r="EGD9" s="15"/>
      <x:c r="EGE9" s="15"/>
      <x:c r="EGF9" s="15"/>
      <x:c r="EGG9" s="15"/>
      <x:c r="EGH9" s="15"/>
      <x:c r="EGI9" s="15"/>
      <x:c r="EGJ9" s="15"/>
      <x:c r="EGK9" s="15"/>
      <x:c r="EGL9" s="15"/>
      <x:c r="EGM9" s="15"/>
      <x:c r="EGN9" s="15"/>
      <x:c r="EGO9" s="15"/>
      <x:c r="EGP9" s="15"/>
      <x:c r="EGQ9" s="15"/>
      <x:c r="EGR9" s="15"/>
      <x:c r="EGS9" s="15"/>
      <x:c r="EGT9" s="15"/>
      <x:c r="EGU9" s="15"/>
      <x:c r="EGV9" s="15"/>
      <x:c r="EGW9" s="15"/>
      <x:c r="EGX9" s="15"/>
      <x:c r="EGY9" s="15"/>
      <x:c r="EGZ9" s="15"/>
      <x:c r="EHA9" s="15"/>
      <x:c r="EHB9" s="15"/>
      <x:c r="EHC9" s="15"/>
      <x:c r="EHD9" s="15"/>
      <x:c r="EHE9" s="15"/>
      <x:c r="EHF9" s="15"/>
      <x:c r="EHG9" s="15"/>
      <x:c r="EHH9" s="15"/>
      <x:c r="EHI9" s="15"/>
      <x:c r="EHJ9" s="15"/>
      <x:c r="EHK9" s="15"/>
      <x:c r="EHL9" s="15"/>
      <x:c r="EHM9" s="15"/>
      <x:c r="EHN9" s="15"/>
      <x:c r="EHO9" s="15"/>
      <x:c r="EHP9" s="15"/>
      <x:c r="EHQ9" s="15"/>
      <x:c r="EHR9" s="15"/>
      <x:c r="EHS9" s="15"/>
      <x:c r="EHT9" s="15"/>
      <x:c r="EHU9" s="15"/>
      <x:c r="EHV9" s="15"/>
      <x:c r="EHW9" s="15"/>
      <x:c r="EHX9" s="15"/>
      <x:c r="EHY9" s="15"/>
      <x:c r="EHZ9" s="15"/>
      <x:c r="EIA9" s="15"/>
      <x:c r="EIB9" s="15"/>
      <x:c r="EIC9" s="15"/>
      <x:c r="EID9" s="15"/>
      <x:c r="EIE9" s="15"/>
      <x:c r="EIF9" s="15"/>
      <x:c r="EIG9" s="15"/>
      <x:c r="EIH9" s="15"/>
      <x:c r="EII9" s="15"/>
      <x:c r="EIJ9" s="15"/>
      <x:c r="EIK9" s="15"/>
      <x:c r="EIL9" s="15"/>
      <x:c r="EIM9" s="15"/>
      <x:c r="EIN9" s="15"/>
      <x:c r="EIO9" s="15"/>
      <x:c r="EIP9" s="15"/>
      <x:c r="EIQ9" s="15"/>
      <x:c r="EIR9" s="15"/>
      <x:c r="EIS9" s="15"/>
      <x:c r="EIT9" s="15"/>
      <x:c r="EIU9" s="15"/>
      <x:c r="EIV9" s="15"/>
      <x:c r="EIW9" s="15"/>
      <x:c r="EIX9" s="15"/>
      <x:c r="EIY9" s="15"/>
      <x:c r="EIZ9" s="15"/>
      <x:c r="EJA9" s="15"/>
      <x:c r="EJB9" s="15"/>
      <x:c r="EJC9" s="15"/>
      <x:c r="EJD9" s="15"/>
      <x:c r="EJE9" s="15"/>
      <x:c r="EJF9" s="15"/>
      <x:c r="EJG9" s="15"/>
      <x:c r="EJH9" s="15"/>
      <x:c r="EJI9" s="15"/>
      <x:c r="EJJ9" s="15"/>
      <x:c r="EJK9" s="15"/>
      <x:c r="EJL9" s="15"/>
      <x:c r="EJM9" s="15"/>
      <x:c r="EJN9" s="15"/>
      <x:c r="EJO9" s="15"/>
      <x:c r="EJP9" s="15"/>
      <x:c r="EJQ9" s="15"/>
      <x:c r="EJR9" s="15"/>
      <x:c r="EJS9" s="15"/>
      <x:c r="EJT9" s="15"/>
      <x:c r="EJU9" s="15"/>
      <x:c r="EJV9" s="15"/>
      <x:c r="EJW9" s="15"/>
      <x:c r="EJX9" s="15"/>
      <x:c r="EJY9" s="15"/>
      <x:c r="EJZ9" s="15"/>
      <x:c r="EKA9" s="15"/>
      <x:c r="EKB9" s="15"/>
      <x:c r="EKC9" s="15"/>
      <x:c r="EKD9" s="15"/>
      <x:c r="EKE9" s="15"/>
      <x:c r="EKF9" s="15"/>
      <x:c r="EKG9" s="15"/>
      <x:c r="EKH9" s="15"/>
      <x:c r="EKI9" s="15"/>
      <x:c r="EKJ9" s="15"/>
      <x:c r="EKK9" s="15"/>
      <x:c r="EKL9" s="15"/>
      <x:c r="EKM9" s="15"/>
      <x:c r="EKN9" s="15"/>
      <x:c r="EKO9" s="15"/>
      <x:c r="EKP9" s="15"/>
      <x:c r="EKQ9" s="15"/>
      <x:c r="EKR9" s="15"/>
      <x:c r="EKS9" s="15"/>
      <x:c r="EKT9" s="15"/>
      <x:c r="EKU9" s="15"/>
      <x:c r="EKV9" s="15"/>
      <x:c r="EKW9" s="15"/>
      <x:c r="EKX9" s="15"/>
      <x:c r="EKY9" s="15"/>
      <x:c r="EKZ9" s="15"/>
      <x:c r="ELA9" s="15"/>
      <x:c r="ELB9" s="15"/>
      <x:c r="ELC9" s="15"/>
      <x:c r="ELD9" s="15"/>
      <x:c r="ELE9" s="15"/>
      <x:c r="ELF9" s="15"/>
      <x:c r="ELG9" s="15"/>
      <x:c r="ELH9" s="15"/>
      <x:c r="ELI9" s="15"/>
      <x:c r="ELJ9" s="15"/>
      <x:c r="ELK9" s="15"/>
      <x:c r="ELL9" s="15"/>
      <x:c r="ELM9" s="15"/>
      <x:c r="ELN9" s="15"/>
      <x:c r="ELO9" s="15"/>
      <x:c r="ELP9" s="15"/>
      <x:c r="ELQ9" s="15"/>
      <x:c r="ELR9" s="15"/>
      <x:c r="ELS9" s="15"/>
      <x:c r="ELT9" s="15"/>
      <x:c r="ELU9" s="15"/>
      <x:c r="ELV9" s="15"/>
      <x:c r="ELW9" s="15"/>
      <x:c r="ELX9" s="15"/>
      <x:c r="ELY9" s="15"/>
      <x:c r="ELZ9" s="15"/>
      <x:c r="EMA9" s="15"/>
      <x:c r="EMB9" s="15"/>
      <x:c r="EMC9" s="15"/>
      <x:c r="EMD9" s="15"/>
      <x:c r="EME9" s="15"/>
      <x:c r="EMF9" s="15"/>
      <x:c r="EMG9" s="15"/>
      <x:c r="EMH9" s="15"/>
      <x:c r="EMI9" s="15"/>
      <x:c r="EMJ9" s="15"/>
      <x:c r="EMK9" s="15"/>
      <x:c r="EML9" s="15"/>
      <x:c r="EMM9" s="15"/>
      <x:c r="EMN9" s="15"/>
      <x:c r="EMO9" s="15"/>
      <x:c r="EMP9" s="15"/>
      <x:c r="EMQ9" s="15"/>
      <x:c r="EMR9" s="15"/>
      <x:c r="EMS9" s="15"/>
      <x:c r="EMT9" s="15"/>
      <x:c r="EMU9" s="15"/>
      <x:c r="EMV9" s="15"/>
      <x:c r="EMW9" s="15"/>
      <x:c r="EMX9" s="15"/>
      <x:c r="EMY9" s="15"/>
      <x:c r="EMZ9" s="15"/>
      <x:c r="ENA9" s="15"/>
      <x:c r="ENB9" s="15"/>
      <x:c r="ENC9" s="15"/>
      <x:c r="END9" s="15"/>
      <x:c r="ENE9" s="15"/>
      <x:c r="ENF9" s="15"/>
      <x:c r="ENG9" s="15"/>
      <x:c r="ENH9" s="15"/>
      <x:c r="ENI9" s="15"/>
      <x:c r="ENJ9" s="15"/>
      <x:c r="ENK9" s="15"/>
      <x:c r="ENL9" s="15"/>
      <x:c r="ENM9" s="15"/>
      <x:c r="ENN9" s="15"/>
      <x:c r="ENO9" s="15"/>
      <x:c r="ENP9" s="15"/>
      <x:c r="ENQ9" s="15"/>
      <x:c r="ENR9" s="15"/>
      <x:c r="ENS9" s="15"/>
      <x:c r="ENT9" s="15"/>
      <x:c r="ENU9" s="15"/>
      <x:c r="ENV9" s="15"/>
      <x:c r="ENW9" s="15"/>
      <x:c r="ENX9" s="15"/>
      <x:c r="ENY9" s="15"/>
      <x:c r="ENZ9" s="15"/>
      <x:c r="EOA9" s="15"/>
      <x:c r="EOB9" s="15"/>
      <x:c r="EOC9" s="15"/>
      <x:c r="EOD9" s="15"/>
      <x:c r="EOE9" s="15"/>
      <x:c r="EOF9" s="15"/>
      <x:c r="EOG9" s="15"/>
      <x:c r="EOH9" s="15"/>
      <x:c r="EOI9" s="15"/>
      <x:c r="EOJ9" s="15"/>
      <x:c r="EOK9" s="15"/>
      <x:c r="EOL9" s="15"/>
      <x:c r="EOM9" s="15"/>
      <x:c r="EON9" s="15"/>
      <x:c r="EOO9" s="15"/>
      <x:c r="EOP9" s="15"/>
      <x:c r="EOQ9" s="15"/>
      <x:c r="EOR9" s="15"/>
      <x:c r="EOS9" s="15"/>
      <x:c r="EOT9" s="15"/>
      <x:c r="EOU9" s="15"/>
      <x:c r="EOV9" s="15"/>
      <x:c r="EOW9" s="15"/>
      <x:c r="EOX9" s="15"/>
      <x:c r="EOY9" s="15"/>
      <x:c r="EOZ9" s="15"/>
      <x:c r="EPA9" s="15"/>
      <x:c r="EPB9" s="15"/>
      <x:c r="EPC9" s="15"/>
      <x:c r="EPD9" s="15"/>
      <x:c r="EPE9" s="15"/>
      <x:c r="EPF9" s="15"/>
      <x:c r="EPG9" s="15"/>
      <x:c r="EPH9" s="15"/>
      <x:c r="EPI9" s="15"/>
      <x:c r="EPJ9" s="15"/>
      <x:c r="EPK9" s="15"/>
      <x:c r="EPL9" s="15"/>
      <x:c r="EPM9" s="15"/>
      <x:c r="EPN9" s="15"/>
      <x:c r="EPO9" s="15"/>
      <x:c r="EPP9" s="15"/>
      <x:c r="EPQ9" s="15"/>
      <x:c r="EPR9" s="15"/>
      <x:c r="EPS9" s="15"/>
      <x:c r="EPT9" s="15"/>
      <x:c r="EPU9" s="15"/>
      <x:c r="EPV9" s="15"/>
      <x:c r="EPW9" s="15"/>
      <x:c r="EPX9" s="15"/>
      <x:c r="EPY9" s="15"/>
      <x:c r="EPZ9" s="15"/>
      <x:c r="EQA9" s="15"/>
      <x:c r="EQB9" s="15"/>
      <x:c r="EQC9" s="15"/>
      <x:c r="EQD9" s="15"/>
      <x:c r="EQE9" s="15"/>
      <x:c r="EQF9" s="15"/>
      <x:c r="EQG9" s="15"/>
      <x:c r="EQH9" s="15"/>
      <x:c r="EQI9" s="15"/>
      <x:c r="EQJ9" s="15"/>
      <x:c r="EQK9" s="15"/>
      <x:c r="EQL9" s="15"/>
      <x:c r="EQM9" s="15"/>
      <x:c r="EQN9" s="15"/>
      <x:c r="EQO9" s="15"/>
      <x:c r="EQP9" s="15"/>
      <x:c r="EQQ9" s="15"/>
      <x:c r="EQR9" s="15"/>
      <x:c r="EQS9" s="15"/>
      <x:c r="EQT9" s="15"/>
      <x:c r="EQU9" s="15"/>
      <x:c r="EQV9" s="15"/>
      <x:c r="EQW9" s="15"/>
      <x:c r="EQX9" s="15"/>
      <x:c r="EQY9" s="15"/>
      <x:c r="EQZ9" s="15"/>
      <x:c r="ERA9" s="15"/>
      <x:c r="ERB9" s="15"/>
      <x:c r="ERC9" s="15"/>
      <x:c r="ERD9" s="15"/>
      <x:c r="ERE9" s="15"/>
      <x:c r="ERF9" s="15"/>
      <x:c r="ERG9" s="15"/>
      <x:c r="ERH9" s="15"/>
      <x:c r="ERI9" s="15"/>
      <x:c r="ERJ9" s="15"/>
      <x:c r="ERK9" s="15"/>
      <x:c r="ERL9" s="15"/>
      <x:c r="ERM9" s="15"/>
      <x:c r="ERN9" s="15"/>
      <x:c r="ERO9" s="15"/>
      <x:c r="ERP9" s="15"/>
      <x:c r="ERQ9" s="15"/>
      <x:c r="ERR9" s="15"/>
      <x:c r="ERS9" s="15"/>
      <x:c r="ERT9" s="15"/>
      <x:c r="ERU9" s="15"/>
      <x:c r="ERV9" s="15"/>
      <x:c r="ERW9" s="15"/>
      <x:c r="ERX9" s="15"/>
      <x:c r="ERY9" s="15"/>
      <x:c r="ERZ9" s="15"/>
      <x:c r="ESA9" s="15"/>
      <x:c r="ESB9" s="15"/>
      <x:c r="ESC9" s="15"/>
      <x:c r="ESD9" s="15"/>
      <x:c r="ESE9" s="15"/>
      <x:c r="ESF9" s="15"/>
      <x:c r="ESG9" s="15"/>
      <x:c r="ESH9" s="15"/>
      <x:c r="ESI9" s="15"/>
      <x:c r="ESJ9" s="15"/>
      <x:c r="ESK9" s="15"/>
      <x:c r="ESL9" s="15"/>
      <x:c r="ESM9" s="15"/>
      <x:c r="ESN9" s="15"/>
      <x:c r="ESO9" s="15"/>
      <x:c r="ESP9" s="15"/>
      <x:c r="ESQ9" s="15"/>
      <x:c r="ESR9" s="15"/>
      <x:c r="ESS9" s="15"/>
      <x:c r="EST9" s="15"/>
      <x:c r="ESU9" s="15"/>
      <x:c r="ESV9" s="15"/>
      <x:c r="ESW9" s="15"/>
      <x:c r="ESX9" s="15"/>
      <x:c r="ESY9" s="15"/>
      <x:c r="ESZ9" s="15"/>
      <x:c r="ETA9" s="15"/>
      <x:c r="ETB9" s="15"/>
      <x:c r="ETC9" s="15"/>
      <x:c r="ETD9" s="15"/>
      <x:c r="ETE9" s="15"/>
      <x:c r="ETF9" s="15"/>
      <x:c r="ETG9" s="15"/>
      <x:c r="ETH9" s="15"/>
      <x:c r="ETI9" s="15"/>
      <x:c r="ETJ9" s="15"/>
      <x:c r="ETK9" s="15"/>
      <x:c r="ETL9" s="15"/>
      <x:c r="ETM9" s="15"/>
      <x:c r="ETN9" s="15"/>
      <x:c r="ETO9" s="15"/>
      <x:c r="ETP9" s="15"/>
      <x:c r="ETQ9" s="15"/>
      <x:c r="ETR9" s="15"/>
      <x:c r="ETS9" s="15"/>
      <x:c r="ETT9" s="15"/>
      <x:c r="ETU9" s="15"/>
      <x:c r="ETV9" s="15"/>
      <x:c r="ETW9" s="15"/>
      <x:c r="ETX9" s="15"/>
      <x:c r="ETY9" s="15"/>
      <x:c r="ETZ9" s="15"/>
      <x:c r="EUA9" s="15"/>
      <x:c r="EUB9" s="15"/>
      <x:c r="EUC9" s="15"/>
      <x:c r="EUD9" s="15"/>
      <x:c r="EUE9" s="15"/>
      <x:c r="EUF9" s="15"/>
      <x:c r="EUG9" s="15"/>
      <x:c r="EUH9" s="15"/>
      <x:c r="EUI9" s="15"/>
      <x:c r="EUJ9" s="15"/>
      <x:c r="EUK9" s="15"/>
      <x:c r="EUL9" s="15"/>
      <x:c r="EUM9" s="15"/>
      <x:c r="EUN9" s="15"/>
      <x:c r="EUO9" s="15"/>
      <x:c r="EUP9" s="15"/>
      <x:c r="EUQ9" s="15"/>
      <x:c r="EUR9" s="15"/>
      <x:c r="EUS9" s="15"/>
      <x:c r="EUT9" s="15"/>
      <x:c r="EUU9" s="15"/>
      <x:c r="EUV9" s="15"/>
      <x:c r="EUW9" s="15"/>
      <x:c r="EUX9" s="15"/>
      <x:c r="EUY9" s="15"/>
      <x:c r="EUZ9" s="15"/>
      <x:c r="EVA9" s="15"/>
      <x:c r="EVB9" s="15"/>
      <x:c r="EVC9" s="15"/>
      <x:c r="EVD9" s="15"/>
      <x:c r="EVE9" s="15"/>
      <x:c r="EVF9" s="15"/>
      <x:c r="EVG9" s="15"/>
      <x:c r="EVH9" s="15"/>
      <x:c r="EVI9" s="15"/>
      <x:c r="EVJ9" s="15"/>
      <x:c r="EVK9" s="15"/>
      <x:c r="EVL9" s="15"/>
      <x:c r="EVM9" s="15"/>
      <x:c r="EVN9" s="15"/>
      <x:c r="EVO9" s="15"/>
      <x:c r="EVP9" s="15"/>
      <x:c r="EVQ9" s="15"/>
      <x:c r="EVR9" s="15"/>
      <x:c r="EVS9" s="15"/>
      <x:c r="EVT9" s="15"/>
      <x:c r="EVU9" s="15"/>
      <x:c r="EVV9" s="15"/>
      <x:c r="EVW9" s="15"/>
      <x:c r="EVX9" s="15"/>
      <x:c r="EVY9" s="15"/>
      <x:c r="EVZ9" s="15"/>
      <x:c r="EWA9" s="15"/>
      <x:c r="EWB9" s="15"/>
      <x:c r="EWC9" s="15"/>
      <x:c r="EWD9" s="15"/>
      <x:c r="EWE9" s="15"/>
      <x:c r="EWF9" s="15"/>
      <x:c r="EWG9" s="15"/>
      <x:c r="EWH9" s="15"/>
      <x:c r="EWI9" s="15"/>
      <x:c r="EWJ9" s="15"/>
      <x:c r="EWK9" s="15"/>
      <x:c r="EWL9" s="15"/>
      <x:c r="EWM9" s="15"/>
      <x:c r="EWN9" s="15"/>
      <x:c r="EWO9" s="15"/>
      <x:c r="EWP9" s="15"/>
      <x:c r="EWQ9" s="15"/>
      <x:c r="EWR9" s="15"/>
      <x:c r="EWS9" s="15"/>
      <x:c r="EWT9" s="15"/>
      <x:c r="EWU9" s="15"/>
      <x:c r="EWV9" s="15"/>
      <x:c r="EWW9" s="15"/>
      <x:c r="EWX9" s="15"/>
      <x:c r="EWY9" s="15"/>
      <x:c r="EWZ9" s="15"/>
      <x:c r="EXA9" s="15"/>
      <x:c r="EXB9" s="15"/>
      <x:c r="EXC9" s="15"/>
      <x:c r="EXD9" s="15"/>
      <x:c r="EXE9" s="15"/>
      <x:c r="EXF9" s="15"/>
      <x:c r="EXG9" s="15"/>
      <x:c r="EXH9" s="15"/>
      <x:c r="EXI9" s="15"/>
      <x:c r="EXJ9" s="15"/>
      <x:c r="EXK9" s="15"/>
      <x:c r="EXL9" s="15"/>
      <x:c r="EXM9" s="15"/>
      <x:c r="EXN9" s="15"/>
      <x:c r="EXO9" s="15"/>
      <x:c r="EXP9" s="15"/>
      <x:c r="EXQ9" s="15"/>
      <x:c r="EXR9" s="15"/>
      <x:c r="EXS9" s="15"/>
      <x:c r="EXT9" s="15"/>
      <x:c r="EXU9" s="15"/>
      <x:c r="EXV9" s="15"/>
      <x:c r="EXW9" s="15"/>
      <x:c r="EXX9" s="15"/>
      <x:c r="EXY9" s="15"/>
      <x:c r="EXZ9" s="15"/>
      <x:c r="EYA9" s="15"/>
      <x:c r="EYB9" s="15"/>
      <x:c r="EYC9" s="15"/>
      <x:c r="EYD9" s="15"/>
      <x:c r="EYE9" s="15"/>
      <x:c r="EYF9" s="15"/>
      <x:c r="EYG9" s="15"/>
      <x:c r="EYH9" s="15"/>
      <x:c r="EYI9" s="15"/>
      <x:c r="EYJ9" s="15"/>
      <x:c r="EYK9" s="15"/>
      <x:c r="EYL9" s="15"/>
      <x:c r="EYM9" s="15"/>
      <x:c r="EYN9" s="15"/>
      <x:c r="EYO9" s="15"/>
      <x:c r="EYP9" s="15"/>
      <x:c r="EYQ9" s="15"/>
      <x:c r="EYR9" s="15"/>
      <x:c r="EYS9" s="15"/>
      <x:c r="EYT9" s="15"/>
      <x:c r="EYU9" s="15"/>
      <x:c r="EYV9" s="15"/>
      <x:c r="EYW9" s="15"/>
      <x:c r="EYX9" s="15"/>
      <x:c r="EYY9" s="15"/>
      <x:c r="EYZ9" s="15"/>
      <x:c r="EZA9" s="15"/>
      <x:c r="EZB9" s="15"/>
      <x:c r="EZC9" s="15"/>
      <x:c r="EZD9" s="15"/>
      <x:c r="EZE9" s="15"/>
      <x:c r="EZF9" s="15"/>
      <x:c r="EZG9" s="15"/>
      <x:c r="EZH9" s="15"/>
      <x:c r="EZI9" s="15"/>
      <x:c r="EZJ9" s="15"/>
      <x:c r="EZK9" s="15"/>
      <x:c r="EZL9" s="15"/>
      <x:c r="EZM9" s="15"/>
      <x:c r="EZN9" s="15"/>
      <x:c r="EZO9" s="15"/>
      <x:c r="EZP9" s="15"/>
      <x:c r="EZQ9" s="15"/>
      <x:c r="EZR9" s="15"/>
      <x:c r="EZS9" s="15"/>
      <x:c r="EZT9" s="15"/>
      <x:c r="EZU9" s="15"/>
      <x:c r="EZV9" s="15"/>
      <x:c r="EZW9" s="15"/>
      <x:c r="EZX9" s="15"/>
      <x:c r="EZY9" s="15"/>
      <x:c r="EZZ9" s="15"/>
      <x:c r="FAA9" s="15"/>
      <x:c r="FAB9" s="15"/>
      <x:c r="FAC9" s="15"/>
      <x:c r="FAD9" s="15"/>
      <x:c r="FAE9" s="15"/>
      <x:c r="FAF9" s="15"/>
      <x:c r="FAG9" s="15"/>
      <x:c r="FAH9" s="15"/>
      <x:c r="FAI9" s="15"/>
      <x:c r="FAJ9" s="15"/>
      <x:c r="FAK9" s="15"/>
      <x:c r="FAL9" s="15"/>
      <x:c r="FAM9" s="15"/>
      <x:c r="FAN9" s="15"/>
      <x:c r="FAO9" s="15"/>
      <x:c r="FAP9" s="15"/>
      <x:c r="FAQ9" s="15"/>
      <x:c r="FAR9" s="15"/>
      <x:c r="FAS9" s="15"/>
      <x:c r="FAT9" s="15"/>
      <x:c r="FAU9" s="15"/>
      <x:c r="FAV9" s="15"/>
      <x:c r="FAW9" s="15"/>
      <x:c r="FAX9" s="15"/>
      <x:c r="FAY9" s="15"/>
      <x:c r="FAZ9" s="15"/>
      <x:c r="FBA9" s="15"/>
      <x:c r="FBB9" s="15"/>
      <x:c r="FBC9" s="15"/>
      <x:c r="FBD9" s="15"/>
      <x:c r="FBE9" s="15"/>
      <x:c r="FBF9" s="15"/>
      <x:c r="FBG9" s="15"/>
      <x:c r="FBH9" s="15"/>
      <x:c r="FBI9" s="15"/>
      <x:c r="FBJ9" s="15"/>
      <x:c r="FBK9" s="15"/>
      <x:c r="FBL9" s="15"/>
      <x:c r="FBM9" s="15"/>
      <x:c r="FBN9" s="15"/>
      <x:c r="FBO9" s="15"/>
      <x:c r="FBP9" s="15"/>
      <x:c r="FBQ9" s="15"/>
      <x:c r="FBR9" s="15"/>
      <x:c r="FBS9" s="15"/>
      <x:c r="FBT9" s="15"/>
      <x:c r="FBU9" s="15"/>
      <x:c r="FBV9" s="15"/>
      <x:c r="FBW9" s="15"/>
      <x:c r="FBX9" s="15"/>
      <x:c r="FBY9" s="15"/>
      <x:c r="FBZ9" s="15"/>
      <x:c r="FCA9" s="15"/>
      <x:c r="FCB9" s="15"/>
      <x:c r="FCC9" s="15"/>
      <x:c r="FCD9" s="15"/>
      <x:c r="FCE9" s="15"/>
      <x:c r="FCF9" s="15"/>
      <x:c r="FCG9" s="15"/>
      <x:c r="FCH9" s="15"/>
      <x:c r="FCI9" s="15"/>
      <x:c r="FCJ9" s="15"/>
      <x:c r="FCK9" s="15"/>
      <x:c r="FCL9" s="15"/>
      <x:c r="FCM9" s="15"/>
      <x:c r="FCN9" s="15"/>
      <x:c r="FCO9" s="15"/>
      <x:c r="FCP9" s="15"/>
      <x:c r="FCQ9" s="15"/>
      <x:c r="FCR9" s="15"/>
      <x:c r="FCS9" s="15"/>
      <x:c r="FCT9" s="15"/>
      <x:c r="FCU9" s="15"/>
      <x:c r="FCV9" s="15"/>
      <x:c r="FCW9" s="15"/>
      <x:c r="FCX9" s="15"/>
      <x:c r="FCY9" s="15"/>
      <x:c r="FCZ9" s="15"/>
      <x:c r="FDA9" s="15"/>
      <x:c r="FDB9" s="15"/>
      <x:c r="FDC9" s="15"/>
      <x:c r="FDD9" s="15"/>
      <x:c r="FDE9" s="15"/>
      <x:c r="FDF9" s="15"/>
      <x:c r="FDG9" s="15"/>
      <x:c r="FDH9" s="15"/>
      <x:c r="FDI9" s="15"/>
      <x:c r="FDJ9" s="15"/>
      <x:c r="FDK9" s="15"/>
      <x:c r="FDL9" s="15"/>
      <x:c r="FDM9" s="15"/>
      <x:c r="FDN9" s="15"/>
      <x:c r="FDO9" s="15"/>
      <x:c r="FDP9" s="15"/>
      <x:c r="FDQ9" s="15"/>
      <x:c r="FDR9" s="15"/>
      <x:c r="FDS9" s="15"/>
      <x:c r="FDT9" s="15"/>
      <x:c r="FDU9" s="15"/>
      <x:c r="FDV9" s="15"/>
      <x:c r="FDW9" s="15"/>
      <x:c r="FDX9" s="15"/>
      <x:c r="FDY9" s="15"/>
      <x:c r="FDZ9" s="15"/>
      <x:c r="FEA9" s="15"/>
      <x:c r="FEB9" s="15"/>
      <x:c r="FEC9" s="15"/>
      <x:c r="FED9" s="15"/>
      <x:c r="FEE9" s="15"/>
      <x:c r="FEF9" s="15"/>
      <x:c r="FEG9" s="15"/>
      <x:c r="FEH9" s="15"/>
      <x:c r="FEI9" s="15"/>
      <x:c r="FEJ9" s="15"/>
      <x:c r="FEK9" s="15"/>
      <x:c r="FEL9" s="15"/>
      <x:c r="FEM9" s="15"/>
      <x:c r="FEN9" s="15"/>
      <x:c r="FEO9" s="15"/>
      <x:c r="FEP9" s="15"/>
      <x:c r="FEQ9" s="15"/>
      <x:c r="FER9" s="15"/>
      <x:c r="FES9" s="15"/>
      <x:c r="FET9" s="15"/>
      <x:c r="FEU9" s="15"/>
      <x:c r="FEV9" s="15"/>
      <x:c r="FEW9" s="15"/>
      <x:c r="FEX9" s="15"/>
      <x:c r="FEY9" s="15"/>
      <x:c r="FEZ9" s="15"/>
      <x:c r="FFA9" s="15"/>
      <x:c r="FFB9" s="15"/>
      <x:c r="FFC9" s="15"/>
      <x:c r="FFD9" s="15"/>
      <x:c r="FFE9" s="15"/>
      <x:c r="FFF9" s="15"/>
      <x:c r="FFG9" s="15"/>
      <x:c r="FFH9" s="15"/>
      <x:c r="FFI9" s="15"/>
      <x:c r="FFJ9" s="15"/>
      <x:c r="FFK9" s="15"/>
      <x:c r="FFL9" s="15"/>
      <x:c r="FFM9" s="15"/>
      <x:c r="FFN9" s="15"/>
      <x:c r="FFO9" s="15"/>
      <x:c r="FFP9" s="15"/>
      <x:c r="FFQ9" s="15"/>
      <x:c r="FFR9" s="15"/>
      <x:c r="FFS9" s="15"/>
      <x:c r="FFT9" s="15"/>
      <x:c r="FFU9" s="15"/>
      <x:c r="FFV9" s="15"/>
      <x:c r="FFW9" s="15"/>
      <x:c r="FFX9" s="15"/>
      <x:c r="FFY9" s="15"/>
      <x:c r="FFZ9" s="15"/>
      <x:c r="FGA9" s="15"/>
      <x:c r="FGB9" s="15"/>
      <x:c r="FGC9" s="15"/>
      <x:c r="FGD9" s="15"/>
      <x:c r="FGE9" s="15"/>
      <x:c r="FGF9" s="15"/>
      <x:c r="FGG9" s="15"/>
      <x:c r="FGH9" s="15"/>
      <x:c r="FGI9" s="15"/>
      <x:c r="FGJ9" s="15"/>
      <x:c r="FGK9" s="15"/>
      <x:c r="FGL9" s="15"/>
      <x:c r="FGM9" s="15"/>
      <x:c r="FGN9" s="15"/>
      <x:c r="FGO9" s="15"/>
      <x:c r="FGP9" s="15"/>
      <x:c r="FGQ9" s="15"/>
      <x:c r="FGR9" s="15"/>
      <x:c r="FGS9" s="15"/>
      <x:c r="FGT9" s="15"/>
      <x:c r="FGU9" s="15"/>
      <x:c r="FGV9" s="15"/>
      <x:c r="FGW9" s="15"/>
      <x:c r="FGX9" s="15"/>
      <x:c r="FGY9" s="15"/>
      <x:c r="FGZ9" s="15"/>
      <x:c r="FHA9" s="15"/>
      <x:c r="FHB9" s="15"/>
      <x:c r="FHC9" s="15"/>
      <x:c r="FHD9" s="15"/>
      <x:c r="FHE9" s="15"/>
      <x:c r="FHF9" s="15"/>
      <x:c r="FHG9" s="15"/>
      <x:c r="FHH9" s="15"/>
      <x:c r="FHI9" s="15"/>
      <x:c r="FHJ9" s="15"/>
      <x:c r="FHK9" s="15"/>
      <x:c r="FHL9" s="15"/>
      <x:c r="FHM9" s="15"/>
      <x:c r="FHN9" s="15"/>
      <x:c r="FHO9" s="15"/>
      <x:c r="FHP9" s="15"/>
      <x:c r="FHQ9" s="15"/>
      <x:c r="FHR9" s="15"/>
      <x:c r="FHS9" s="15"/>
      <x:c r="FHT9" s="15"/>
      <x:c r="FHU9" s="15"/>
      <x:c r="FHV9" s="15"/>
      <x:c r="FHW9" s="15"/>
      <x:c r="FHX9" s="15"/>
      <x:c r="FHY9" s="15"/>
      <x:c r="FHZ9" s="15"/>
      <x:c r="FIA9" s="15"/>
      <x:c r="FIB9" s="15"/>
      <x:c r="FIC9" s="15"/>
      <x:c r="FID9" s="15"/>
      <x:c r="FIE9" s="15"/>
      <x:c r="FIF9" s="15"/>
      <x:c r="FIG9" s="15"/>
      <x:c r="FIH9" s="15"/>
      <x:c r="FII9" s="15"/>
      <x:c r="FIJ9" s="15"/>
      <x:c r="FIK9" s="15"/>
      <x:c r="FIL9" s="15"/>
      <x:c r="FIM9" s="15"/>
      <x:c r="FIN9" s="15"/>
      <x:c r="FIO9" s="15"/>
      <x:c r="FIP9" s="15"/>
      <x:c r="FIQ9" s="15"/>
      <x:c r="FIR9" s="15"/>
      <x:c r="FIS9" s="15"/>
      <x:c r="FIT9" s="15"/>
      <x:c r="FIU9" s="15"/>
      <x:c r="FIV9" s="15"/>
      <x:c r="FIW9" s="15"/>
      <x:c r="FIX9" s="15"/>
      <x:c r="FIY9" s="15"/>
      <x:c r="FIZ9" s="15"/>
      <x:c r="FJA9" s="15"/>
      <x:c r="FJB9" s="15"/>
      <x:c r="FJC9" s="15"/>
      <x:c r="FJD9" s="15"/>
      <x:c r="FJE9" s="15"/>
      <x:c r="FJF9" s="15"/>
      <x:c r="FJG9" s="15"/>
      <x:c r="FJH9" s="15"/>
      <x:c r="FJI9" s="15"/>
      <x:c r="FJJ9" s="15"/>
      <x:c r="FJK9" s="15"/>
      <x:c r="FJL9" s="15"/>
      <x:c r="FJM9" s="15"/>
      <x:c r="FJN9" s="15"/>
      <x:c r="FJO9" s="15"/>
      <x:c r="FJP9" s="15"/>
      <x:c r="FJQ9" s="15"/>
      <x:c r="FJR9" s="15"/>
      <x:c r="FJS9" s="15"/>
      <x:c r="FJT9" s="15"/>
      <x:c r="FJU9" s="15"/>
      <x:c r="FJV9" s="15"/>
      <x:c r="FJW9" s="15"/>
      <x:c r="FJX9" s="15"/>
      <x:c r="FJY9" s="15"/>
      <x:c r="FJZ9" s="15"/>
      <x:c r="FKA9" s="15"/>
      <x:c r="FKB9" s="15"/>
      <x:c r="FKC9" s="15"/>
      <x:c r="FKD9" s="15"/>
      <x:c r="FKE9" s="15"/>
      <x:c r="FKF9" s="15"/>
      <x:c r="FKG9" s="15"/>
      <x:c r="FKH9" s="15"/>
      <x:c r="FKI9" s="15"/>
      <x:c r="FKJ9" s="15"/>
      <x:c r="FKK9" s="15"/>
      <x:c r="FKL9" s="15"/>
      <x:c r="FKM9" s="15"/>
      <x:c r="FKN9" s="15"/>
      <x:c r="FKO9" s="15"/>
      <x:c r="FKP9" s="15"/>
      <x:c r="FKQ9" s="15"/>
      <x:c r="FKR9" s="15"/>
      <x:c r="FKS9" s="15"/>
      <x:c r="FKT9" s="15"/>
      <x:c r="FKU9" s="15"/>
      <x:c r="FKV9" s="15"/>
      <x:c r="FKW9" s="15"/>
      <x:c r="FKX9" s="15"/>
      <x:c r="FKY9" s="15"/>
      <x:c r="FKZ9" s="15"/>
      <x:c r="FLA9" s="15"/>
      <x:c r="FLB9" s="15"/>
      <x:c r="FLC9" s="15"/>
      <x:c r="FLD9" s="15"/>
      <x:c r="FLE9" s="15"/>
      <x:c r="FLF9" s="15"/>
      <x:c r="FLG9" s="15"/>
      <x:c r="FLH9" s="15"/>
      <x:c r="FLI9" s="15"/>
      <x:c r="FLJ9" s="15"/>
      <x:c r="FLK9" s="15"/>
      <x:c r="FLL9" s="15"/>
      <x:c r="FLM9" s="15"/>
      <x:c r="FLN9" s="15"/>
      <x:c r="FLO9" s="15"/>
      <x:c r="FLP9" s="15"/>
      <x:c r="FLQ9" s="15"/>
      <x:c r="FLR9" s="15"/>
      <x:c r="FLS9" s="15"/>
      <x:c r="FLT9" s="15"/>
      <x:c r="FLU9" s="15"/>
      <x:c r="FLV9" s="15"/>
      <x:c r="FLW9" s="15"/>
      <x:c r="FLX9" s="15"/>
      <x:c r="FLY9" s="15"/>
      <x:c r="FLZ9" s="15"/>
      <x:c r="FMA9" s="15"/>
      <x:c r="FMB9" s="15"/>
      <x:c r="FMC9" s="15"/>
      <x:c r="FMD9" s="15"/>
      <x:c r="FME9" s="15"/>
      <x:c r="FMF9" s="15"/>
      <x:c r="FMG9" s="15"/>
      <x:c r="FMH9" s="15"/>
      <x:c r="FMI9" s="15"/>
      <x:c r="FMJ9" s="15"/>
      <x:c r="FMK9" s="15"/>
      <x:c r="FML9" s="15"/>
      <x:c r="FMM9" s="15"/>
      <x:c r="FMN9" s="15"/>
      <x:c r="FMO9" s="15"/>
      <x:c r="FMP9" s="15"/>
      <x:c r="FMQ9" s="15"/>
      <x:c r="FMR9" s="15"/>
      <x:c r="FMS9" s="15"/>
      <x:c r="FMT9" s="15"/>
      <x:c r="FMU9" s="15"/>
      <x:c r="FMV9" s="15"/>
      <x:c r="FMW9" s="15"/>
      <x:c r="FMX9" s="15"/>
      <x:c r="FMY9" s="15"/>
      <x:c r="FMZ9" s="15"/>
      <x:c r="FNA9" s="15"/>
      <x:c r="FNB9" s="15"/>
      <x:c r="FNC9" s="15"/>
      <x:c r="FND9" s="15"/>
      <x:c r="FNE9" s="15"/>
      <x:c r="FNF9" s="15"/>
      <x:c r="FNG9" s="15"/>
      <x:c r="FNH9" s="15"/>
      <x:c r="FNI9" s="15"/>
      <x:c r="FNJ9" s="15"/>
      <x:c r="FNK9" s="15"/>
      <x:c r="FNL9" s="15"/>
      <x:c r="FNM9" s="15"/>
      <x:c r="FNN9" s="15"/>
      <x:c r="FNO9" s="15"/>
      <x:c r="FNP9" s="15"/>
      <x:c r="FNQ9" s="15"/>
      <x:c r="FNR9" s="15"/>
      <x:c r="FNS9" s="15"/>
      <x:c r="FNT9" s="15"/>
      <x:c r="FNU9" s="15"/>
      <x:c r="FNV9" s="15"/>
      <x:c r="FNW9" s="15"/>
      <x:c r="FNX9" s="15"/>
      <x:c r="FNY9" s="15"/>
      <x:c r="FNZ9" s="15"/>
      <x:c r="FOA9" s="15"/>
      <x:c r="FOB9" s="15"/>
      <x:c r="FOC9" s="15"/>
      <x:c r="FOD9" s="15"/>
      <x:c r="FOE9" s="15"/>
      <x:c r="FOF9" s="15"/>
      <x:c r="FOG9" s="15"/>
      <x:c r="FOH9" s="15"/>
      <x:c r="FOI9" s="15"/>
      <x:c r="FOJ9" s="15"/>
      <x:c r="FOK9" s="15"/>
      <x:c r="FOL9" s="15"/>
      <x:c r="FOM9" s="15"/>
      <x:c r="FON9" s="15"/>
      <x:c r="FOO9" s="15"/>
      <x:c r="FOP9" s="15"/>
      <x:c r="FOQ9" s="15"/>
      <x:c r="FOR9" s="15"/>
      <x:c r="FOS9" s="15"/>
      <x:c r="FOT9" s="15"/>
      <x:c r="FOU9" s="15"/>
      <x:c r="FOV9" s="15"/>
      <x:c r="FOW9" s="15"/>
      <x:c r="FOX9" s="15"/>
      <x:c r="FOY9" s="15"/>
      <x:c r="FOZ9" s="15"/>
      <x:c r="FPA9" s="15"/>
      <x:c r="FPB9" s="15"/>
      <x:c r="FPC9" s="15"/>
      <x:c r="FPD9" s="15"/>
      <x:c r="FPE9" s="15"/>
      <x:c r="FPF9" s="15"/>
      <x:c r="FPG9" s="15"/>
      <x:c r="FPH9" s="15"/>
      <x:c r="FPI9" s="15"/>
      <x:c r="FPJ9" s="15"/>
      <x:c r="FPK9" s="15"/>
      <x:c r="FPL9" s="15"/>
      <x:c r="FPM9" s="15"/>
      <x:c r="FPN9" s="15"/>
      <x:c r="FPO9" s="15"/>
      <x:c r="FPP9" s="15"/>
      <x:c r="FPQ9" s="15"/>
      <x:c r="FPR9" s="15"/>
      <x:c r="FPS9" s="15"/>
      <x:c r="FPT9" s="15"/>
      <x:c r="FPU9" s="15"/>
      <x:c r="FPV9" s="15"/>
      <x:c r="FPW9" s="15"/>
      <x:c r="FPX9" s="15"/>
      <x:c r="FPY9" s="15"/>
      <x:c r="FPZ9" s="15"/>
      <x:c r="FQA9" s="15"/>
      <x:c r="FQB9" s="15"/>
      <x:c r="FQC9" s="15"/>
      <x:c r="FQD9" s="15"/>
      <x:c r="FQE9" s="15"/>
      <x:c r="FQF9" s="15"/>
      <x:c r="FQG9" s="15"/>
      <x:c r="FQH9" s="15"/>
      <x:c r="FQI9" s="15"/>
      <x:c r="FQJ9" s="15"/>
      <x:c r="FQK9" s="15"/>
      <x:c r="FQL9" s="15"/>
      <x:c r="FQM9" s="15"/>
      <x:c r="FQN9" s="15"/>
      <x:c r="FQO9" s="15"/>
      <x:c r="FQP9" s="15"/>
      <x:c r="FQQ9" s="15"/>
      <x:c r="FQR9" s="15"/>
      <x:c r="FQS9" s="15"/>
      <x:c r="FQT9" s="15"/>
      <x:c r="FQU9" s="15"/>
      <x:c r="FQV9" s="15"/>
      <x:c r="FQW9" s="15"/>
      <x:c r="FQX9" s="15"/>
      <x:c r="FQY9" s="15"/>
      <x:c r="FQZ9" s="15"/>
      <x:c r="FRA9" s="15"/>
      <x:c r="FRB9" s="15"/>
      <x:c r="FRC9" s="15"/>
      <x:c r="FRD9" s="15"/>
      <x:c r="FRE9" s="15"/>
      <x:c r="FRF9" s="15"/>
      <x:c r="FRG9" s="15"/>
      <x:c r="FRH9" s="15"/>
      <x:c r="FRI9" s="15"/>
      <x:c r="FRJ9" s="15"/>
      <x:c r="FRK9" s="15"/>
      <x:c r="FRL9" s="15"/>
      <x:c r="FRM9" s="15"/>
      <x:c r="FRN9" s="15"/>
      <x:c r="FRO9" s="15"/>
      <x:c r="FRP9" s="15"/>
      <x:c r="FRQ9" s="15"/>
      <x:c r="FRR9" s="15"/>
      <x:c r="FRS9" s="15"/>
      <x:c r="FRT9" s="15"/>
      <x:c r="FRU9" s="15"/>
      <x:c r="FRV9" s="15"/>
      <x:c r="FRW9" s="15"/>
      <x:c r="FRX9" s="15"/>
      <x:c r="FRY9" s="15"/>
      <x:c r="FRZ9" s="15"/>
      <x:c r="FSA9" s="15"/>
      <x:c r="FSB9" s="15"/>
      <x:c r="FSC9" s="15"/>
      <x:c r="FSD9" s="15"/>
      <x:c r="FSE9" s="15"/>
      <x:c r="FSF9" s="15"/>
      <x:c r="FSG9" s="15"/>
      <x:c r="FSH9" s="15"/>
      <x:c r="FSI9" s="15"/>
      <x:c r="FSJ9" s="15"/>
      <x:c r="FSK9" s="15"/>
      <x:c r="FSL9" s="15"/>
      <x:c r="FSM9" s="15"/>
      <x:c r="FSN9" s="15"/>
      <x:c r="FSO9" s="15"/>
      <x:c r="FSP9" s="15"/>
      <x:c r="FSQ9" s="15"/>
      <x:c r="FSR9" s="15"/>
      <x:c r="FSS9" s="15"/>
      <x:c r="FST9" s="15"/>
      <x:c r="FSU9" s="15"/>
      <x:c r="FSV9" s="15"/>
      <x:c r="FSW9" s="15"/>
      <x:c r="FSX9" s="15"/>
      <x:c r="FSY9" s="15"/>
      <x:c r="FSZ9" s="15"/>
      <x:c r="FTA9" s="15"/>
      <x:c r="FTB9" s="15"/>
      <x:c r="FTC9" s="15"/>
      <x:c r="FTD9" s="15"/>
      <x:c r="FTE9" s="15"/>
      <x:c r="FTF9" s="15"/>
      <x:c r="FTG9" s="15"/>
      <x:c r="FTH9" s="15"/>
      <x:c r="FTI9" s="15"/>
      <x:c r="FTJ9" s="15"/>
      <x:c r="FTK9" s="15"/>
      <x:c r="FTL9" s="15"/>
      <x:c r="FTM9" s="15"/>
      <x:c r="FTN9" s="15"/>
      <x:c r="FTO9" s="15"/>
      <x:c r="FTP9" s="15"/>
      <x:c r="FTQ9" s="15"/>
      <x:c r="FTR9" s="15"/>
      <x:c r="FTS9" s="15"/>
      <x:c r="FTT9" s="15"/>
      <x:c r="FTU9" s="15"/>
      <x:c r="FTV9" s="15"/>
      <x:c r="FTW9" s="15"/>
      <x:c r="FTX9" s="15"/>
      <x:c r="FTY9" s="15"/>
      <x:c r="FTZ9" s="15"/>
      <x:c r="FUA9" s="15"/>
      <x:c r="FUB9" s="15"/>
      <x:c r="FUC9" s="15"/>
      <x:c r="FUD9" s="15"/>
      <x:c r="FUE9" s="15"/>
      <x:c r="FUF9" s="15"/>
      <x:c r="FUG9" s="15"/>
      <x:c r="FUH9" s="15"/>
      <x:c r="FUI9" s="15"/>
      <x:c r="FUJ9" s="15"/>
      <x:c r="FUK9" s="15"/>
      <x:c r="FUL9" s="15"/>
      <x:c r="FUM9" s="15"/>
      <x:c r="FUN9" s="15"/>
      <x:c r="FUO9" s="15"/>
      <x:c r="FUP9" s="15"/>
      <x:c r="FUQ9" s="15"/>
      <x:c r="FUR9" s="15"/>
      <x:c r="FUS9" s="15"/>
      <x:c r="FUT9" s="15"/>
      <x:c r="FUU9" s="15"/>
      <x:c r="FUV9" s="15"/>
      <x:c r="FUW9" s="15"/>
      <x:c r="FUX9" s="15"/>
      <x:c r="FUY9" s="15"/>
      <x:c r="FUZ9" s="15"/>
      <x:c r="FVA9" s="15"/>
      <x:c r="FVB9" s="15"/>
      <x:c r="FVC9" s="15"/>
      <x:c r="FVD9" s="15"/>
      <x:c r="FVE9" s="15"/>
      <x:c r="FVF9" s="15"/>
      <x:c r="FVG9" s="15"/>
      <x:c r="FVH9" s="15"/>
      <x:c r="FVI9" s="15"/>
      <x:c r="FVJ9" s="15"/>
      <x:c r="FVK9" s="15"/>
      <x:c r="FVL9" s="15"/>
      <x:c r="FVM9" s="15"/>
      <x:c r="FVN9" s="15"/>
      <x:c r="FVO9" s="15"/>
      <x:c r="FVP9" s="15"/>
      <x:c r="FVQ9" s="15"/>
      <x:c r="FVR9" s="15"/>
      <x:c r="FVS9" s="15"/>
      <x:c r="FVT9" s="15"/>
      <x:c r="FVU9" s="15"/>
      <x:c r="FVV9" s="15"/>
      <x:c r="FVW9" s="15"/>
      <x:c r="FVX9" s="15"/>
      <x:c r="FVY9" s="15"/>
      <x:c r="FVZ9" s="15"/>
      <x:c r="FWA9" s="15"/>
      <x:c r="FWB9" s="15"/>
      <x:c r="FWC9" s="15"/>
      <x:c r="FWD9" s="15"/>
      <x:c r="FWE9" s="15"/>
      <x:c r="FWF9" s="15"/>
      <x:c r="FWG9" s="15"/>
      <x:c r="FWH9" s="15"/>
      <x:c r="FWI9" s="15"/>
      <x:c r="FWJ9" s="15"/>
      <x:c r="FWK9" s="15"/>
      <x:c r="FWL9" s="15"/>
      <x:c r="FWM9" s="15"/>
      <x:c r="FWN9" s="15"/>
      <x:c r="FWO9" s="15"/>
      <x:c r="FWP9" s="15"/>
      <x:c r="FWQ9" s="15"/>
      <x:c r="FWR9" s="15"/>
      <x:c r="FWS9" s="15"/>
      <x:c r="FWT9" s="15"/>
      <x:c r="FWU9" s="15"/>
      <x:c r="FWV9" s="15"/>
      <x:c r="FWW9" s="15"/>
      <x:c r="FWX9" s="15"/>
      <x:c r="FWY9" s="15"/>
      <x:c r="FWZ9" s="15"/>
      <x:c r="FXA9" s="15"/>
      <x:c r="FXB9" s="15"/>
      <x:c r="FXC9" s="15"/>
      <x:c r="FXD9" s="15"/>
      <x:c r="FXE9" s="15"/>
      <x:c r="FXF9" s="15"/>
      <x:c r="FXG9" s="15"/>
      <x:c r="FXH9" s="15"/>
      <x:c r="FXI9" s="15"/>
      <x:c r="FXJ9" s="15"/>
      <x:c r="FXK9" s="15"/>
      <x:c r="FXL9" s="15"/>
      <x:c r="FXM9" s="15"/>
      <x:c r="FXN9" s="15"/>
      <x:c r="FXO9" s="15"/>
      <x:c r="FXP9" s="15"/>
      <x:c r="FXQ9" s="15"/>
      <x:c r="FXR9" s="15"/>
      <x:c r="FXS9" s="15"/>
      <x:c r="FXT9" s="15"/>
      <x:c r="FXU9" s="15"/>
      <x:c r="FXV9" s="15"/>
      <x:c r="FXW9" s="15"/>
      <x:c r="FXX9" s="15"/>
      <x:c r="FXY9" s="15"/>
      <x:c r="FXZ9" s="15"/>
      <x:c r="FYA9" s="15"/>
      <x:c r="FYB9" s="15"/>
      <x:c r="FYC9" s="15"/>
      <x:c r="FYD9" s="15"/>
      <x:c r="FYE9" s="15"/>
      <x:c r="FYF9" s="15"/>
      <x:c r="FYG9" s="15"/>
      <x:c r="FYH9" s="15"/>
      <x:c r="FYI9" s="15"/>
      <x:c r="FYJ9" s="15"/>
      <x:c r="FYK9" s="15"/>
      <x:c r="FYL9" s="15"/>
      <x:c r="FYM9" s="15"/>
      <x:c r="FYN9" s="15"/>
      <x:c r="FYO9" s="15"/>
      <x:c r="FYP9" s="15"/>
      <x:c r="FYQ9" s="15"/>
      <x:c r="FYR9" s="15"/>
      <x:c r="FYS9" s="15"/>
      <x:c r="FYT9" s="15"/>
      <x:c r="FYU9" s="15"/>
      <x:c r="FYV9" s="15"/>
      <x:c r="FYW9" s="15"/>
      <x:c r="FYX9" s="15"/>
      <x:c r="FYY9" s="15"/>
      <x:c r="FYZ9" s="15"/>
      <x:c r="FZA9" s="15"/>
      <x:c r="FZB9" s="15"/>
      <x:c r="FZC9" s="15"/>
      <x:c r="FZD9" s="15"/>
      <x:c r="FZE9" s="15"/>
      <x:c r="FZF9" s="15"/>
      <x:c r="FZG9" s="15"/>
      <x:c r="FZH9" s="15"/>
      <x:c r="FZI9" s="15"/>
      <x:c r="FZJ9" s="15"/>
      <x:c r="FZK9" s="15"/>
      <x:c r="FZL9" s="15"/>
      <x:c r="FZM9" s="15"/>
      <x:c r="FZN9" s="15"/>
      <x:c r="FZO9" s="15"/>
      <x:c r="FZP9" s="15"/>
      <x:c r="FZQ9" s="15"/>
      <x:c r="FZR9" s="15"/>
      <x:c r="FZS9" s="15"/>
      <x:c r="FZT9" s="15"/>
      <x:c r="FZU9" s="15"/>
      <x:c r="FZV9" s="15"/>
      <x:c r="FZW9" s="15"/>
      <x:c r="FZX9" s="15"/>
      <x:c r="FZY9" s="15"/>
      <x:c r="FZZ9" s="15"/>
      <x:c r="GAA9" s="15"/>
      <x:c r="GAB9" s="15"/>
      <x:c r="GAC9" s="15"/>
      <x:c r="GAD9" s="15"/>
      <x:c r="GAE9" s="15"/>
      <x:c r="GAF9" s="15"/>
      <x:c r="GAG9" s="15"/>
      <x:c r="GAH9" s="15"/>
      <x:c r="GAI9" s="15"/>
      <x:c r="GAJ9" s="15"/>
      <x:c r="GAK9" s="15"/>
      <x:c r="GAL9" s="15"/>
      <x:c r="GAM9" s="15"/>
      <x:c r="GAN9" s="15"/>
      <x:c r="GAO9" s="15"/>
      <x:c r="GAP9" s="15"/>
      <x:c r="GAQ9" s="15"/>
      <x:c r="GAR9" s="15"/>
      <x:c r="GAS9" s="15"/>
      <x:c r="GAT9" s="15"/>
      <x:c r="GAU9" s="15"/>
      <x:c r="GAV9" s="15"/>
      <x:c r="GAW9" s="15"/>
      <x:c r="GAX9" s="15"/>
      <x:c r="GAY9" s="15"/>
      <x:c r="GAZ9" s="15"/>
      <x:c r="GBA9" s="15"/>
      <x:c r="GBB9" s="15"/>
      <x:c r="GBC9" s="15"/>
      <x:c r="GBD9" s="15"/>
      <x:c r="GBE9" s="15"/>
      <x:c r="GBF9" s="15"/>
      <x:c r="GBG9" s="15"/>
      <x:c r="GBH9" s="15"/>
      <x:c r="GBI9" s="15"/>
      <x:c r="GBJ9" s="15"/>
      <x:c r="GBK9" s="15"/>
      <x:c r="GBL9" s="15"/>
      <x:c r="GBM9" s="15"/>
      <x:c r="GBN9" s="15"/>
      <x:c r="GBO9" s="15"/>
      <x:c r="GBP9" s="15"/>
      <x:c r="GBQ9" s="15"/>
      <x:c r="GBR9" s="15"/>
      <x:c r="GBS9" s="15"/>
      <x:c r="GBT9" s="15"/>
      <x:c r="GBU9" s="15"/>
      <x:c r="GBV9" s="15"/>
      <x:c r="GBW9" s="15"/>
      <x:c r="GBX9" s="15"/>
      <x:c r="GBY9" s="15"/>
      <x:c r="GBZ9" s="15"/>
      <x:c r="GCA9" s="15"/>
      <x:c r="GCB9" s="15"/>
      <x:c r="GCC9" s="15"/>
      <x:c r="GCD9" s="15"/>
      <x:c r="GCE9" s="15"/>
      <x:c r="GCF9" s="15"/>
      <x:c r="GCG9" s="15"/>
      <x:c r="GCH9" s="15"/>
      <x:c r="GCI9" s="15"/>
      <x:c r="GCJ9" s="15"/>
      <x:c r="GCK9" s="15"/>
      <x:c r="GCL9" s="15"/>
      <x:c r="GCM9" s="15"/>
      <x:c r="GCN9" s="15"/>
      <x:c r="GCO9" s="15"/>
      <x:c r="GCP9" s="15"/>
      <x:c r="GCQ9" s="15"/>
      <x:c r="GCR9" s="15"/>
      <x:c r="GCS9" s="15"/>
      <x:c r="GCT9" s="15"/>
      <x:c r="GCU9" s="15"/>
      <x:c r="GCV9" s="15"/>
      <x:c r="GCW9" s="15"/>
      <x:c r="GCX9" s="15"/>
      <x:c r="GCY9" s="15"/>
      <x:c r="GCZ9" s="15"/>
      <x:c r="GDA9" s="15"/>
      <x:c r="GDB9" s="15"/>
      <x:c r="GDC9" s="15"/>
      <x:c r="GDD9" s="15"/>
      <x:c r="GDE9" s="15"/>
      <x:c r="GDF9" s="15"/>
      <x:c r="GDG9" s="15"/>
      <x:c r="GDH9" s="15"/>
      <x:c r="GDI9" s="15"/>
      <x:c r="GDJ9" s="15"/>
      <x:c r="GDK9" s="15"/>
      <x:c r="GDL9" s="15"/>
      <x:c r="GDM9" s="15"/>
      <x:c r="GDN9" s="15"/>
      <x:c r="GDO9" s="15"/>
      <x:c r="GDP9" s="15"/>
      <x:c r="GDQ9" s="15"/>
      <x:c r="GDR9" s="15"/>
      <x:c r="GDS9" s="15"/>
      <x:c r="GDT9" s="15"/>
      <x:c r="GDU9" s="15"/>
      <x:c r="GDV9" s="15"/>
      <x:c r="GDW9" s="15"/>
      <x:c r="GDX9" s="15"/>
      <x:c r="GDY9" s="15"/>
      <x:c r="GDZ9" s="15"/>
      <x:c r="GEA9" s="15"/>
      <x:c r="GEB9" s="15"/>
      <x:c r="GEC9" s="15"/>
      <x:c r="GED9" s="15"/>
      <x:c r="GEE9" s="15"/>
      <x:c r="GEF9" s="15"/>
      <x:c r="GEG9" s="15"/>
      <x:c r="GEH9" s="15"/>
      <x:c r="GEI9" s="15"/>
      <x:c r="GEJ9" s="15"/>
      <x:c r="GEK9" s="15"/>
      <x:c r="GEL9" s="15"/>
      <x:c r="GEM9" s="15"/>
      <x:c r="GEN9" s="15"/>
      <x:c r="GEO9" s="15"/>
      <x:c r="GEP9" s="15"/>
      <x:c r="GEQ9" s="15"/>
      <x:c r="GER9" s="15"/>
      <x:c r="GES9" s="15"/>
      <x:c r="GET9" s="15"/>
      <x:c r="GEU9" s="15"/>
      <x:c r="GEV9" s="15"/>
      <x:c r="GEW9" s="15"/>
      <x:c r="GEX9" s="15"/>
      <x:c r="GEY9" s="15"/>
      <x:c r="GEZ9" s="15"/>
      <x:c r="GFA9" s="15"/>
      <x:c r="GFB9" s="15"/>
      <x:c r="GFC9" s="15"/>
      <x:c r="GFD9" s="15"/>
      <x:c r="GFE9" s="15"/>
      <x:c r="GFF9" s="15"/>
      <x:c r="GFG9" s="15"/>
      <x:c r="GFH9" s="15"/>
      <x:c r="GFI9" s="15"/>
      <x:c r="GFJ9" s="15"/>
      <x:c r="GFK9" s="15"/>
      <x:c r="GFL9" s="15"/>
      <x:c r="GFM9" s="15"/>
      <x:c r="GFN9" s="15"/>
      <x:c r="GFO9" s="15"/>
      <x:c r="GFP9" s="15"/>
      <x:c r="GFQ9" s="15"/>
      <x:c r="GFR9" s="15"/>
      <x:c r="GFS9" s="15"/>
      <x:c r="GFT9" s="15"/>
      <x:c r="GFU9" s="15"/>
      <x:c r="GFV9" s="15"/>
      <x:c r="GFW9" s="15"/>
      <x:c r="GFX9" s="15"/>
      <x:c r="GFY9" s="15"/>
      <x:c r="GFZ9" s="15"/>
      <x:c r="GGA9" s="15"/>
      <x:c r="GGB9" s="15"/>
      <x:c r="GGC9" s="15"/>
      <x:c r="GGD9" s="15"/>
      <x:c r="GGE9" s="15"/>
      <x:c r="GGF9" s="15"/>
      <x:c r="GGG9" s="15"/>
      <x:c r="GGH9" s="15"/>
      <x:c r="GGI9" s="15"/>
      <x:c r="GGJ9" s="15"/>
      <x:c r="GGK9" s="15"/>
      <x:c r="GGL9" s="15"/>
      <x:c r="GGM9" s="15"/>
      <x:c r="GGN9" s="15"/>
      <x:c r="GGO9" s="15"/>
      <x:c r="GGP9" s="15"/>
      <x:c r="GGQ9" s="15"/>
      <x:c r="GGR9" s="15"/>
      <x:c r="GGS9" s="15"/>
      <x:c r="GGT9" s="15"/>
      <x:c r="GGU9" s="15"/>
      <x:c r="GGV9" s="15"/>
      <x:c r="GGW9" s="15"/>
      <x:c r="GGX9" s="15"/>
      <x:c r="GGY9" s="15"/>
      <x:c r="GGZ9" s="15"/>
      <x:c r="GHA9" s="15"/>
      <x:c r="GHB9" s="15"/>
      <x:c r="GHC9" s="15"/>
      <x:c r="GHD9" s="15"/>
      <x:c r="GHE9" s="15"/>
      <x:c r="GHF9" s="15"/>
      <x:c r="GHG9" s="15"/>
      <x:c r="GHH9" s="15"/>
      <x:c r="GHI9" s="15"/>
      <x:c r="GHJ9" s="15"/>
      <x:c r="GHK9" s="15"/>
      <x:c r="GHL9" s="15"/>
      <x:c r="GHM9" s="15"/>
      <x:c r="GHN9" s="15"/>
      <x:c r="GHO9" s="15"/>
      <x:c r="GHP9" s="15"/>
      <x:c r="GHQ9" s="15"/>
      <x:c r="GHR9" s="15"/>
      <x:c r="GHS9" s="15"/>
      <x:c r="GHT9" s="15"/>
      <x:c r="GHU9" s="15"/>
      <x:c r="GHV9" s="15"/>
      <x:c r="GHW9" s="15"/>
      <x:c r="GHX9" s="15"/>
      <x:c r="GHY9" s="15"/>
      <x:c r="GHZ9" s="15"/>
      <x:c r="GIA9" s="15"/>
      <x:c r="GIB9" s="15"/>
      <x:c r="GIC9" s="15"/>
      <x:c r="GID9" s="15"/>
      <x:c r="GIE9" s="15"/>
      <x:c r="GIF9" s="15"/>
      <x:c r="GIG9" s="15"/>
      <x:c r="GIH9" s="15"/>
      <x:c r="GII9" s="15"/>
      <x:c r="GIJ9" s="15"/>
      <x:c r="GIK9" s="15"/>
      <x:c r="GIL9" s="15"/>
      <x:c r="GIM9" s="15"/>
      <x:c r="GIN9" s="15"/>
      <x:c r="GIO9" s="15"/>
      <x:c r="GIP9" s="15"/>
      <x:c r="GIQ9" s="15"/>
      <x:c r="GIR9" s="15"/>
      <x:c r="GIS9" s="15"/>
      <x:c r="GIT9" s="15"/>
      <x:c r="GIU9" s="15"/>
      <x:c r="GIV9" s="15"/>
      <x:c r="GIW9" s="15"/>
      <x:c r="GIX9" s="15"/>
      <x:c r="GIY9" s="15"/>
      <x:c r="GIZ9" s="15"/>
      <x:c r="GJA9" s="15"/>
      <x:c r="GJB9" s="15"/>
      <x:c r="GJC9" s="15"/>
      <x:c r="GJD9" s="15"/>
      <x:c r="GJE9" s="15"/>
      <x:c r="GJF9" s="15"/>
      <x:c r="GJG9" s="15"/>
      <x:c r="GJH9" s="15"/>
      <x:c r="GJI9" s="15"/>
      <x:c r="GJJ9" s="15"/>
      <x:c r="GJK9" s="15"/>
      <x:c r="GJL9" s="15"/>
      <x:c r="GJM9" s="15"/>
      <x:c r="GJN9" s="15"/>
      <x:c r="GJO9" s="15"/>
      <x:c r="GJP9" s="15"/>
      <x:c r="GJQ9" s="15"/>
      <x:c r="GJR9" s="15"/>
      <x:c r="GJS9" s="15"/>
      <x:c r="GJT9" s="15"/>
      <x:c r="GJU9" s="15"/>
      <x:c r="GJV9" s="15"/>
      <x:c r="GJW9" s="15"/>
      <x:c r="GJX9" s="15"/>
      <x:c r="GJY9" s="15"/>
      <x:c r="GJZ9" s="15"/>
      <x:c r="GKA9" s="15"/>
      <x:c r="GKB9" s="15"/>
      <x:c r="GKC9" s="15"/>
      <x:c r="GKD9" s="15"/>
      <x:c r="GKE9" s="15"/>
      <x:c r="GKF9" s="15"/>
      <x:c r="GKG9" s="15"/>
      <x:c r="GKH9" s="15"/>
      <x:c r="GKI9" s="15"/>
      <x:c r="GKJ9" s="15"/>
      <x:c r="GKK9" s="15"/>
      <x:c r="GKL9" s="15"/>
      <x:c r="GKM9" s="15"/>
      <x:c r="GKN9" s="15"/>
      <x:c r="GKO9" s="15"/>
      <x:c r="GKP9" s="15"/>
      <x:c r="GKQ9" s="15"/>
      <x:c r="GKR9" s="15"/>
      <x:c r="GKS9" s="15"/>
      <x:c r="GKT9" s="15"/>
      <x:c r="GKU9" s="15"/>
      <x:c r="GKV9" s="15"/>
      <x:c r="GKW9" s="15"/>
      <x:c r="GKX9" s="15"/>
      <x:c r="GKY9" s="15"/>
      <x:c r="GKZ9" s="15"/>
      <x:c r="GLA9" s="15"/>
      <x:c r="GLB9" s="15"/>
      <x:c r="GLC9" s="15"/>
      <x:c r="GLD9" s="15"/>
      <x:c r="GLE9" s="15"/>
      <x:c r="GLF9" s="15"/>
      <x:c r="GLG9" s="15"/>
      <x:c r="GLH9" s="15"/>
      <x:c r="GLI9" s="15"/>
      <x:c r="GLJ9" s="15"/>
      <x:c r="GLK9" s="15"/>
      <x:c r="GLL9" s="15"/>
      <x:c r="GLM9" s="15"/>
      <x:c r="GLN9" s="15"/>
      <x:c r="GLO9" s="15"/>
      <x:c r="GLP9" s="15"/>
      <x:c r="GLQ9" s="15"/>
      <x:c r="GLR9" s="15"/>
      <x:c r="GLS9" s="15"/>
      <x:c r="GLT9" s="15"/>
      <x:c r="GLU9" s="15"/>
      <x:c r="GLV9" s="15"/>
      <x:c r="GLW9" s="15"/>
      <x:c r="GLX9" s="15"/>
      <x:c r="GLY9" s="15"/>
      <x:c r="GLZ9" s="15"/>
      <x:c r="GMA9" s="15"/>
      <x:c r="GMB9" s="15"/>
      <x:c r="GMC9" s="15"/>
      <x:c r="GMD9" s="15"/>
      <x:c r="GME9" s="15"/>
      <x:c r="GMF9" s="15"/>
      <x:c r="GMG9" s="15"/>
      <x:c r="GMH9" s="15"/>
      <x:c r="GMI9" s="15"/>
      <x:c r="GMJ9" s="15"/>
      <x:c r="GMK9" s="15"/>
      <x:c r="GML9" s="15"/>
      <x:c r="GMM9" s="15"/>
      <x:c r="GMN9" s="15"/>
      <x:c r="GMO9" s="15"/>
      <x:c r="GMP9" s="15"/>
      <x:c r="GMQ9" s="15"/>
      <x:c r="GMR9" s="15"/>
      <x:c r="GMS9" s="15"/>
      <x:c r="GMT9" s="15"/>
      <x:c r="GMU9" s="15"/>
      <x:c r="GMV9" s="15"/>
      <x:c r="GMW9" s="15"/>
      <x:c r="GMX9" s="15"/>
      <x:c r="GMY9" s="15"/>
      <x:c r="GMZ9" s="15"/>
      <x:c r="GNA9" s="15"/>
      <x:c r="GNB9" s="15"/>
      <x:c r="GNC9" s="15"/>
      <x:c r="GND9" s="15"/>
      <x:c r="GNE9" s="15"/>
      <x:c r="GNF9" s="15"/>
      <x:c r="GNG9" s="15"/>
      <x:c r="GNH9" s="15"/>
      <x:c r="GNI9" s="15"/>
      <x:c r="GNJ9" s="15"/>
      <x:c r="GNK9" s="15"/>
      <x:c r="GNL9" s="15"/>
      <x:c r="GNM9" s="15"/>
      <x:c r="GNN9" s="15"/>
      <x:c r="GNO9" s="15"/>
      <x:c r="GNP9" s="15"/>
      <x:c r="GNQ9" s="15"/>
      <x:c r="GNR9" s="15"/>
      <x:c r="GNS9" s="15"/>
      <x:c r="GNT9" s="15"/>
      <x:c r="GNU9" s="15"/>
      <x:c r="GNV9" s="15"/>
      <x:c r="GNW9" s="15"/>
      <x:c r="GNX9" s="15"/>
      <x:c r="GNY9" s="15"/>
      <x:c r="GNZ9" s="15"/>
      <x:c r="GOA9" s="15"/>
      <x:c r="GOB9" s="15"/>
      <x:c r="GOC9" s="15"/>
      <x:c r="GOD9" s="15"/>
      <x:c r="GOE9" s="15"/>
      <x:c r="GOF9" s="15"/>
      <x:c r="GOG9" s="15"/>
      <x:c r="GOH9" s="15"/>
      <x:c r="GOI9" s="15"/>
      <x:c r="GOJ9" s="15"/>
      <x:c r="GOK9" s="15"/>
      <x:c r="GOL9" s="15"/>
      <x:c r="GOM9" s="15"/>
      <x:c r="GON9" s="15"/>
      <x:c r="GOO9" s="15"/>
      <x:c r="GOP9" s="15"/>
      <x:c r="GOQ9" s="15"/>
      <x:c r="GOR9" s="15"/>
      <x:c r="GOS9" s="15"/>
      <x:c r="GOT9" s="15"/>
      <x:c r="GOU9" s="15"/>
      <x:c r="GOV9" s="15"/>
      <x:c r="GOW9" s="15"/>
      <x:c r="GOX9" s="15"/>
      <x:c r="GOY9" s="15"/>
      <x:c r="GOZ9" s="15"/>
      <x:c r="GPA9" s="15"/>
      <x:c r="GPB9" s="15"/>
      <x:c r="GPC9" s="15"/>
      <x:c r="GPD9" s="15"/>
      <x:c r="GPE9" s="15"/>
      <x:c r="GPF9" s="15"/>
      <x:c r="GPG9" s="15"/>
      <x:c r="GPH9" s="15"/>
      <x:c r="GPI9" s="15"/>
      <x:c r="GPJ9" s="15"/>
      <x:c r="GPK9" s="15"/>
      <x:c r="GPL9" s="15"/>
      <x:c r="GPM9" s="15"/>
      <x:c r="GPN9" s="15"/>
      <x:c r="GPO9" s="15"/>
      <x:c r="GPP9" s="15"/>
      <x:c r="GPQ9" s="15"/>
      <x:c r="GPR9" s="15"/>
      <x:c r="GPS9" s="15"/>
      <x:c r="GPT9" s="15"/>
      <x:c r="GPU9" s="15"/>
      <x:c r="GPV9" s="15"/>
      <x:c r="GPW9" s="15"/>
      <x:c r="GPX9" s="15"/>
      <x:c r="GPY9" s="15"/>
      <x:c r="GPZ9" s="15"/>
      <x:c r="GQA9" s="15"/>
      <x:c r="GQB9" s="15"/>
      <x:c r="GQC9" s="15"/>
      <x:c r="GQD9" s="15"/>
      <x:c r="GQE9" s="15"/>
      <x:c r="GQF9" s="15"/>
      <x:c r="GQG9" s="15"/>
      <x:c r="GQH9" s="15"/>
      <x:c r="GQI9" s="15"/>
      <x:c r="GQJ9" s="15"/>
      <x:c r="GQK9" s="15"/>
      <x:c r="GQL9" s="15"/>
      <x:c r="GQM9" s="15"/>
      <x:c r="GQN9" s="15"/>
      <x:c r="GQO9" s="15"/>
      <x:c r="GQP9" s="15"/>
      <x:c r="GQQ9" s="15"/>
      <x:c r="GQR9" s="15"/>
      <x:c r="GQS9" s="15"/>
      <x:c r="GQT9" s="15"/>
      <x:c r="GQU9" s="15"/>
      <x:c r="GQV9" s="15"/>
      <x:c r="GQW9" s="15"/>
      <x:c r="GQX9" s="15"/>
      <x:c r="GQY9" s="15"/>
      <x:c r="GQZ9" s="15"/>
      <x:c r="GRA9" s="15"/>
      <x:c r="GRB9" s="15"/>
      <x:c r="GRC9" s="15"/>
      <x:c r="GRD9" s="15"/>
      <x:c r="GRE9" s="15"/>
      <x:c r="GRF9" s="15"/>
      <x:c r="GRG9" s="15"/>
      <x:c r="GRH9" s="15"/>
      <x:c r="GRI9" s="15"/>
      <x:c r="GRJ9" s="15"/>
      <x:c r="GRK9" s="15"/>
      <x:c r="GRL9" s="15"/>
      <x:c r="GRM9" s="15"/>
      <x:c r="GRN9" s="15"/>
      <x:c r="GRO9" s="15"/>
      <x:c r="GRP9" s="15"/>
      <x:c r="GRQ9" s="15"/>
      <x:c r="GRR9" s="15"/>
      <x:c r="GRS9" s="15"/>
      <x:c r="GRT9" s="15"/>
      <x:c r="GRU9" s="15"/>
      <x:c r="GRV9" s="15"/>
      <x:c r="GRW9" s="15"/>
      <x:c r="GRX9" s="15"/>
      <x:c r="GRY9" s="15"/>
      <x:c r="GRZ9" s="15"/>
      <x:c r="GSA9" s="15"/>
      <x:c r="GSB9" s="15"/>
      <x:c r="GSC9" s="15"/>
      <x:c r="GSD9" s="15"/>
      <x:c r="GSE9" s="15"/>
      <x:c r="GSF9" s="15"/>
      <x:c r="GSG9" s="15"/>
      <x:c r="GSH9" s="15"/>
      <x:c r="GSI9" s="15"/>
      <x:c r="GSJ9" s="15"/>
      <x:c r="GSK9" s="15"/>
      <x:c r="GSL9" s="15"/>
      <x:c r="GSM9" s="15"/>
      <x:c r="GSN9" s="15"/>
      <x:c r="GSO9" s="15"/>
      <x:c r="GSP9" s="15"/>
      <x:c r="GSQ9" s="15"/>
      <x:c r="GSR9" s="15"/>
      <x:c r="GSS9" s="15"/>
      <x:c r="GST9" s="15"/>
      <x:c r="GSU9" s="15"/>
      <x:c r="GSV9" s="15"/>
      <x:c r="GSW9" s="15"/>
      <x:c r="GSX9" s="15"/>
      <x:c r="GSY9" s="15"/>
      <x:c r="GSZ9" s="15"/>
      <x:c r="GTA9" s="15"/>
      <x:c r="GTB9" s="15"/>
      <x:c r="GTC9" s="15"/>
      <x:c r="GTD9" s="15"/>
      <x:c r="GTE9" s="15"/>
      <x:c r="GTF9" s="15"/>
      <x:c r="GTG9" s="15"/>
      <x:c r="GTH9" s="15"/>
      <x:c r="GTI9" s="15"/>
      <x:c r="GTJ9" s="15"/>
      <x:c r="GTK9" s="15"/>
      <x:c r="GTL9" s="15"/>
      <x:c r="GTM9" s="15"/>
      <x:c r="GTN9" s="15"/>
      <x:c r="GTO9" s="15"/>
      <x:c r="GTP9" s="15"/>
      <x:c r="GTQ9" s="15"/>
      <x:c r="GTR9" s="15"/>
      <x:c r="GTS9" s="15"/>
      <x:c r="GTT9" s="15"/>
      <x:c r="GTU9" s="15"/>
      <x:c r="GTV9" s="15"/>
      <x:c r="GTW9" s="15"/>
      <x:c r="GTX9" s="15"/>
      <x:c r="GTY9" s="15"/>
      <x:c r="GTZ9" s="15"/>
      <x:c r="GUA9" s="15"/>
      <x:c r="GUB9" s="15"/>
      <x:c r="GUC9" s="15"/>
      <x:c r="GUD9" s="15"/>
      <x:c r="GUE9" s="15"/>
      <x:c r="GUF9" s="15"/>
      <x:c r="GUG9" s="15"/>
      <x:c r="GUH9" s="15"/>
      <x:c r="GUI9" s="15"/>
      <x:c r="GUJ9" s="15"/>
      <x:c r="GUK9" s="15"/>
      <x:c r="GUL9" s="15"/>
      <x:c r="GUM9" s="15"/>
      <x:c r="GUN9" s="15"/>
      <x:c r="GUO9" s="15"/>
      <x:c r="GUP9" s="15"/>
      <x:c r="GUQ9" s="15"/>
      <x:c r="GUR9" s="15"/>
      <x:c r="GUS9" s="15"/>
      <x:c r="GUT9" s="15"/>
      <x:c r="GUU9" s="15"/>
      <x:c r="GUV9" s="15"/>
      <x:c r="GUW9" s="15"/>
      <x:c r="GUX9" s="15"/>
      <x:c r="GUY9" s="15"/>
      <x:c r="GUZ9" s="15"/>
      <x:c r="GVA9" s="15"/>
      <x:c r="GVB9" s="15"/>
      <x:c r="GVC9" s="15"/>
      <x:c r="GVD9" s="15"/>
      <x:c r="GVE9" s="15"/>
      <x:c r="GVF9" s="15"/>
      <x:c r="GVG9" s="15"/>
      <x:c r="GVH9" s="15"/>
      <x:c r="GVI9" s="15"/>
      <x:c r="GVJ9" s="15"/>
      <x:c r="GVK9" s="15"/>
      <x:c r="GVL9" s="15"/>
      <x:c r="GVM9" s="15"/>
      <x:c r="GVN9" s="15"/>
      <x:c r="GVO9" s="15"/>
      <x:c r="GVP9" s="15"/>
      <x:c r="GVQ9" s="15"/>
      <x:c r="GVR9" s="15"/>
      <x:c r="GVS9" s="15"/>
      <x:c r="GVT9" s="15"/>
      <x:c r="GVU9" s="15"/>
      <x:c r="GVV9" s="15"/>
      <x:c r="GVW9" s="15"/>
      <x:c r="GVX9" s="15"/>
      <x:c r="GVY9" s="15"/>
      <x:c r="GVZ9" s="15"/>
      <x:c r="GWA9" s="15"/>
      <x:c r="GWB9" s="15"/>
      <x:c r="GWC9" s="15"/>
      <x:c r="GWD9" s="15"/>
      <x:c r="GWE9" s="15"/>
      <x:c r="GWF9" s="15"/>
      <x:c r="GWG9" s="15"/>
      <x:c r="GWH9" s="15"/>
      <x:c r="GWI9" s="15"/>
      <x:c r="GWJ9" s="15"/>
      <x:c r="GWK9" s="15"/>
      <x:c r="GWL9" s="15"/>
      <x:c r="GWM9" s="15"/>
      <x:c r="GWN9" s="15"/>
      <x:c r="GWO9" s="15"/>
      <x:c r="GWP9" s="15"/>
      <x:c r="GWQ9" s="15"/>
      <x:c r="GWR9" s="15"/>
      <x:c r="GWS9" s="15"/>
      <x:c r="GWT9" s="15"/>
      <x:c r="GWU9" s="15"/>
      <x:c r="GWV9" s="15"/>
      <x:c r="GWW9" s="15"/>
      <x:c r="GWX9" s="15"/>
      <x:c r="GWY9" s="15"/>
      <x:c r="GWZ9" s="15"/>
      <x:c r="GXA9" s="15"/>
      <x:c r="GXB9" s="15"/>
      <x:c r="GXC9" s="15"/>
      <x:c r="GXD9" s="15"/>
      <x:c r="GXE9" s="15"/>
      <x:c r="GXF9" s="15"/>
      <x:c r="GXG9" s="15"/>
      <x:c r="GXH9" s="15"/>
      <x:c r="GXI9" s="15"/>
      <x:c r="GXJ9" s="15"/>
      <x:c r="GXK9" s="15"/>
      <x:c r="GXL9" s="15"/>
      <x:c r="GXM9" s="15"/>
      <x:c r="GXN9" s="15"/>
      <x:c r="GXO9" s="15"/>
      <x:c r="GXP9" s="15"/>
      <x:c r="GXQ9" s="15"/>
      <x:c r="GXR9" s="15"/>
      <x:c r="GXS9" s="15"/>
      <x:c r="GXT9" s="15"/>
      <x:c r="GXU9" s="15"/>
      <x:c r="GXV9" s="15"/>
      <x:c r="GXW9" s="15"/>
      <x:c r="GXX9" s="15"/>
      <x:c r="GXY9" s="15"/>
      <x:c r="GXZ9" s="15"/>
      <x:c r="GYA9" s="15"/>
      <x:c r="GYB9" s="15"/>
      <x:c r="GYC9" s="15"/>
      <x:c r="GYD9" s="15"/>
      <x:c r="GYE9" s="15"/>
      <x:c r="GYF9" s="15"/>
      <x:c r="GYG9" s="15"/>
      <x:c r="GYH9" s="15"/>
      <x:c r="GYI9" s="15"/>
      <x:c r="GYJ9" s="15"/>
      <x:c r="GYK9" s="15"/>
      <x:c r="GYL9" s="15"/>
      <x:c r="GYM9" s="15"/>
      <x:c r="GYN9" s="15"/>
      <x:c r="GYO9" s="15"/>
      <x:c r="GYP9" s="15"/>
      <x:c r="GYQ9" s="15"/>
      <x:c r="GYR9" s="15"/>
      <x:c r="GYS9" s="15"/>
      <x:c r="GYT9" s="15"/>
      <x:c r="GYU9" s="15"/>
      <x:c r="GYV9" s="15"/>
      <x:c r="GYW9" s="15"/>
      <x:c r="GYX9" s="15"/>
      <x:c r="GYY9" s="15"/>
      <x:c r="GYZ9" s="15"/>
      <x:c r="GZA9" s="15"/>
      <x:c r="GZB9" s="15"/>
      <x:c r="GZC9" s="15"/>
      <x:c r="GZD9" s="15"/>
      <x:c r="GZE9" s="15"/>
      <x:c r="GZF9" s="15"/>
      <x:c r="GZG9" s="15"/>
      <x:c r="GZH9" s="15"/>
      <x:c r="GZI9" s="15"/>
      <x:c r="GZJ9" s="15"/>
      <x:c r="GZK9" s="15"/>
      <x:c r="GZL9" s="15"/>
      <x:c r="GZM9" s="15"/>
      <x:c r="GZN9" s="15"/>
      <x:c r="GZO9" s="15"/>
      <x:c r="GZP9" s="15"/>
      <x:c r="GZQ9" s="15"/>
      <x:c r="GZR9" s="15"/>
      <x:c r="GZS9" s="15"/>
      <x:c r="GZT9" s="15"/>
      <x:c r="GZU9" s="15"/>
      <x:c r="GZV9" s="15"/>
      <x:c r="GZW9" s="15"/>
      <x:c r="GZX9" s="15"/>
      <x:c r="GZY9" s="15"/>
      <x:c r="GZZ9" s="15"/>
      <x:c r="HAA9" s="15"/>
      <x:c r="HAB9" s="15"/>
      <x:c r="HAC9" s="15"/>
      <x:c r="HAD9" s="15"/>
      <x:c r="HAE9" s="15"/>
      <x:c r="HAF9" s="15"/>
      <x:c r="HAG9" s="15"/>
      <x:c r="HAH9" s="15"/>
      <x:c r="HAI9" s="15"/>
      <x:c r="HAJ9" s="15"/>
      <x:c r="HAK9" s="15"/>
      <x:c r="HAL9" s="15"/>
      <x:c r="HAM9" s="15"/>
      <x:c r="HAN9" s="15"/>
      <x:c r="HAO9" s="15"/>
      <x:c r="HAP9" s="15"/>
      <x:c r="HAQ9" s="15"/>
      <x:c r="HAR9" s="15"/>
      <x:c r="HAS9" s="15"/>
      <x:c r="HAT9" s="15"/>
      <x:c r="HAU9" s="15"/>
      <x:c r="HAV9" s="15"/>
      <x:c r="HAW9" s="15"/>
      <x:c r="HAX9" s="15"/>
      <x:c r="HAY9" s="15"/>
      <x:c r="HAZ9" s="15"/>
      <x:c r="HBA9" s="15"/>
      <x:c r="HBB9" s="15"/>
      <x:c r="HBC9" s="15"/>
      <x:c r="HBD9" s="15"/>
      <x:c r="HBE9" s="15"/>
      <x:c r="HBF9" s="15"/>
      <x:c r="HBG9" s="15"/>
      <x:c r="HBH9" s="15"/>
      <x:c r="HBI9" s="15"/>
      <x:c r="HBJ9" s="15"/>
      <x:c r="HBK9" s="15"/>
      <x:c r="HBL9" s="15"/>
      <x:c r="HBM9" s="15"/>
      <x:c r="HBN9" s="15"/>
      <x:c r="HBO9" s="15"/>
      <x:c r="HBP9" s="15"/>
      <x:c r="HBQ9" s="15"/>
      <x:c r="HBR9" s="15"/>
      <x:c r="HBS9" s="15"/>
      <x:c r="HBT9" s="15"/>
      <x:c r="HBU9" s="15"/>
      <x:c r="HBV9" s="15"/>
      <x:c r="HBW9" s="15"/>
      <x:c r="HBX9" s="15"/>
      <x:c r="HBY9" s="15"/>
      <x:c r="HBZ9" s="15"/>
      <x:c r="HCA9" s="15"/>
      <x:c r="HCB9" s="15"/>
      <x:c r="HCC9" s="15"/>
      <x:c r="HCD9" s="15"/>
      <x:c r="HCE9" s="15"/>
      <x:c r="HCF9" s="15"/>
      <x:c r="HCG9" s="15"/>
      <x:c r="HCH9" s="15"/>
      <x:c r="HCI9" s="15"/>
      <x:c r="HCJ9" s="15"/>
      <x:c r="HCK9" s="15"/>
      <x:c r="HCL9" s="15"/>
      <x:c r="HCM9" s="15"/>
      <x:c r="HCN9" s="15"/>
      <x:c r="HCO9" s="15"/>
      <x:c r="HCP9" s="15"/>
      <x:c r="HCQ9" s="15"/>
      <x:c r="HCR9" s="15"/>
      <x:c r="HCS9" s="15"/>
      <x:c r="HCT9" s="15"/>
      <x:c r="HCU9" s="15"/>
      <x:c r="HCV9" s="15"/>
      <x:c r="HCW9" s="15"/>
      <x:c r="HCX9" s="15"/>
      <x:c r="HCY9" s="15"/>
      <x:c r="HCZ9" s="15"/>
      <x:c r="HDA9" s="15"/>
      <x:c r="HDB9" s="15"/>
      <x:c r="HDC9" s="15"/>
      <x:c r="HDD9" s="15"/>
      <x:c r="HDE9" s="15"/>
      <x:c r="HDF9" s="15"/>
      <x:c r="HDG9" s="15"/>
      <x:c r="HDH9" s="15"/>
      <x:c r="HDI9" s="15"/>
      <x:c r="HDJ9" s="15"/>
      <x:c r="HDK9" s="15"/>
      <x:c r="HDL9" s="15"/>
      <x:c r="HDM9" s="15"/>
      <x:c r="HDN9" s="15"/>
      <x:c r="HDO9" s="15"/>
      <x:c r="HDP9" s="15"/>
      <x:c r="HDQ9" s="15"/>
      <x:c r="HDR9" s="15"/>
      <x:c r="HDS9" s="15"/>
      <x:c r="HDT9" s="15"/>
      <x:c r="HDU9" s="15"/>
      <x:c r="HDV9" s="15"/>
      <x:c r="HDW9" s="15"/>
      <x:c r="HDX9" s="15"/>
      <x:c r="HDY9" s="15"/>
      <x:c r="HDZ9" s="15"/>
      <x:c r="HEA9" s="15"/>
      <x:c r="HEB9" s="15"/>
      <x:c r="HEC9" s="15"/>
      <x:c r="HED9" s="15"/>
      <x:c r="HEE9" s="15"/>
      <x:c r="HEF9" s="15"/>
      <x:c r="HEG9" s="15"/>
      <x:c r="HEH9" s="15"/>
      <x:c r="HEI9" s="15"/>
      <x:c r="HEJ9" s="15"/>
      <x:c r="HEK9" s="15"/>
      <x:c r="HEL9" s="15"/>
      <x:c r="HEM9" s="15"/>
      <x:c r="HEN9" s="15"/>
      <x:c r="HEO9" s="15"/>
      <x:c r="HEP9" s="15"/>
      <x:c r="HEQ9" s="15"/>
      <x:c r="HER9" s="15"/>
      <x:c r="HES9" s="15"/>
      <x:c r="HET9" s="15"/>
      <x:c r="HEU9" s="15"/>
      <x:c r="HEV9" s="15"/>
      <x:c r="HEW9" s="15"/>
      <x:c r="HEX9" s="15"/>
      <x:c r="HEY9" s="15"/>
      <x:c r="HEZ9" s="15"/>
      <x:c r="HFA9" s="15"/>
      <x:c r="HFB9" s="15"/>
      <x:c r="HFC9" s="15"/>
      <x:c r="HFD9" s="15"/>
      <x:c r="HFE9" s="15"/>
      <x:c r="HFF9" s="15"/>
      <x:c r="HFG9" s="15"/>
      <x:c r="HFH9" s="15"/>
      <x:c r="HFI9" s="15"/>
      <x:c r="HFJ9" s="15"/>
      <x:c r="HFK9" s="15"/>
      <x:c r="HFL9" s="15"/>
      <x:c r="HFM9" s="15"/>
      <x:c r="HFN9" s="15"/>
      <x:c r="HFO9" s="15"/>
      <x:c r="HFP9" s="15"/>
      <x:c r="HFQ9" s="15"/>
      <x:c r="HFR9" s="15"/>
      <x:c r="HFS9" s="15"/>
      <x:c r="HFT9" s="15"/>
      <x:c r="HFU9" s="15"/>
      <x:c r="HFV9" s="15"/>
      <x:c r="HFW9" s="15"/>
      <x:c r="HFX9" s="15"/>
      <x:c r="HFY9" s="15"/>
      <x:c r="HFZ9" s="15"/>
      <x:c r="HGA9" s="15"/>
      <x:c r="HGB9" s="15"/>
      <x:c r="HGC9" s="15"/>
      <x:c r="HGD9" s="15"/>
      <x:c r="HGE9" s="15"/>
      <x:c r="HGF9" s="15"/>
      <x:c r="HGG9" s="15"/>
      <x:c r="HGH9" s="15"/>
      <x:c r="HGI9" s="15"/>
      <x:c r="HGJ9" s="15"/>
      <x:c r="HGK9" s="15"/>
      <x:c r="HGL9" s="15"/>
      <x:c r="HGM9" s="15"/>
      <x:c r="HGN9" s="15"/>
      <x:c r="HGO9" s="15"/>
      <x:c r="HGP9" s="15"/>
      <x:c r="HGQ9" s="15"/>
      <x:c r="HGR9" s="15"/>
      <x:c r="HGS9" s="15"/>
      <x:c r="HGT9" s="15"/>
      <x:c r="HGU9" s="15"/>
      <x:c r="HGV9" s="15"/>
      <x:c r="HGW9" s="15"/>
      <x:c r="HGX9" s="15"/>
      <x:c r="HGY9" s="15"/>
      <x:c r="HGZ9" s="15"/>
      <x:c r="HHA9" s="15"/>
      <x:c r="HHB9" s="15"/>
      <x:c r="HHC9" s="15"/>
      <x:c r="HHD9" s="15"/>
      <x:c r="HHE9" s="15"/>
      <x:c r="HHF9" s="15"/>
      <x:c r="HHG9" s="15"/>
      <x:c r="HHH9" s="15"/>
      <x:c r="HHI9" s="15"/>
      <x:c r="HHJ9" s="15"/>
      <x:c r="HHK9" s="15"/>
      <x:c r="HHL9" s="15"/>
      <x:c r="HHM9" s="15"/>
      <x:c r="HHN9" s="15"/>
      <x:c r="HHO9" s="15"/>
      <x:c r="HHP9" s="15"/>
      <x:c r="HHQ9" s="15"/>
      <x:c r="HHR9" s="15"/>
      <x:c r="HHS9" s="15"/>
      <x:c r="HHT9" s="15"/>
      <x:c r="HHU9" s="15"/>
      <x:c r="HHV9" s="15"/>
      <x:c r="HHW9" s="15"/>
      <x:c r="HHX9" s="15"/>
      <x:c r="HHY9" s="15"/>
      <x:c r="HHZ9" s="15"/>
      <x:c r="HIA9" s="15"/>
      <x:c r="HIB9" s="15"/>
      <x:c r="HIC9" s="15"/>
      <x:c r="HID9" s="15"/>
      <x:c r="HIE9" s="15"/>
      <x:c r="HIF9" s="15"/>
      <x:c r="HIG9" s="15"/>
      <x:c r="HIH9" s="15"/>
      <x:c r="HII9" s="15"/>
      <x:c r="HIJ9" s="15"/>
      <x:c r="HIK9" s="15"/>
      <x:c r="HIL9" s="15"/>
      <x:c r="HIM9" s="15"/>
      <x:c r="HIN9" s="15"/>
      <x:c r="HIO9" s="15"/>
      <x:c r="HIP9" s="15"/>
      <x:c r="HIQ9" s="15"/>
      <x:c r="HIR9" s="15"/>
      <x:c r="HIS9" s="15"/>
      <x:c r="HIT9" s="15"/>
      <x:c r="HIU9" s="15"/>
      <x:c r="HIV9" s="15"/>
      <x:c r="HIW9" s="15"/>
      <x:c r="HIX9" s="15"/>
      <x:c r="HIY9" s="15"/>
      <x:c r="HIZ9" s="15"/>
      <x:c r="HJA9" s="15"/>
      <x:c r="HJB9" s="15"/>
      <x:c r="HJC9" s="15"/>
      <x:c r="HJD9" s="15"/>
      <x:c r="HJE9" s="15"/>
      <x:c r="HJF9" s="15"/>
      <x:c r="HJG9" s="15"/>
      <x:c r="HJH9" s="15"/>
      <x:c r="HJI9" s="15"/>
      <x:c r="HJJ9" s="15"/>
      <x:c r="HJK9" s="15"/>
      <x:c r="HJL9" s="15"/>
      <x:c r="HJM9" s="15"/>
      <x:c r="HJN9" s="15"/>
      <x:c r="HJO9" s="15"/>
      <x:c r="HJP9" s="15"/>
      <x:c r="HJQ9" s="15"/>
      <x:c r="HJR9" s="15"/>
      <x:c r="HJS9" s="15"/>
      <x:c r="HJT9" s="15"/>
      <x:c r="HJU9" s="15"/>
      <x:c r="HJV9" s="15"/>
      <x:c r="HJW9" s="15"/>
      <x:c r="HJX9" s="15"/>
      <x:c r="HJY9" s="15"/>
      <x:c r="HJZ9" s="15"/>
      <x:c r="HKA9" s="15"/>
      <x:c r="HKB9" s="15"/>
      <x:c r="HKC9" s="15"/>
      <x:c r="HKD9" s="15"/>
      <x:c r="HKE9" s="15"/>
      <x:c r="HKF9" s="15"/>
      <x:c r="HKG9" s="15"/>
      <x:c r="HKH9" s="15"/>
      <x:c r="HKI9" s="15"/>
      <x:c r="HKJ9" s="15"/>
      <x:c r="HKK9" s="15"/>
      <x:c r="HKL9" s="15"/>
      <x:c r="HKM9" s="15"/>
      <x:c r="HKN9" s="15"/>
      <x:c r="HKO9" s="15"/>
      <x:c r="HKP9" s="15"/>
      <x:c r="HKQ9" s="15"/>
      <x:c r="HKR9" s="15"/>
      <x:c r="HKS9" s="15"/>
      <x:c r="HKT9" s="15"/>
      <x:c r="HKU9" s="15"/>
      <x:c r="HKV9" s="15"/>
      <x:c r="HKW9" s="15"/>
      <x:c r="HKX9" s="15"/>
      <x:c r="HKY9" s="15"/>
      <x:c r="HKZ9" s="15"/>
      <x:c r="HLA9" s="15"/>
      <x:c r="HLB9" s="15"/>
      <x:c r="HLC9" s="15"/>
      <x:c r="HLD9" s="15"/>
      <x:c r="HLE9" s="15"/>
      <x:c r="HLF9" s="15"/>
      <x:c r="HLG9" s="15"/>
      <x:c r="HLH9" s="15"/>
      <x:c r="HLI9" s="15"/>
      <x:c r="HLJ9" s="15"/>
      <x:c r="HLK9" s="15"/>
      <x:c r="HLL9" s="15"/>
      <x:c r="HLM9" s="15"/>
      <x:c r="HLN9" s="15"/>
      <x:c r="HLO9" s="15"/>
      <x:c r="HLP9" s="15"/>
      <x:c r="HLQ9" s="15"/>
      <x:c r="HLR9" s="15"/>
      <x:c r="HLS9" s="15"/>
      <x:c r="HLT9" s="15"/>
      <x:c r="HLU9" s="15"/>
      <x:c r="HLV9" s="15"/>
      <x:c r="HLW9" s="15"/>
      <x:c r="HLX9" s="15"/>
      <x:c r="HLY9" s="15"/>
      <x:c r="HLZ9" s="15"/>
      <x:c r="HMA9" s="15"/>
      <x:c r="HMB9" s="15"/>
      <x:c r="HMC9" s="15"/>
      <x:c r="HMD9" s="15"/>
      <x:c r="HME9" s="15"/>
      <x:c r="HMF9" s="15"/>
      <x:c r="HMG9" s="15"/>
      <x:c r="HMH9" s="15"/>
      <x:c r="HMI9" s="15"/>
      <x:c r="HMJ9" s="15"/>
      <x:c r="HMK9" s="15"/>
      <x:c r="HML9" s="15"/>
      <x:c r="HMM9" s="15"/>
      <x:c r="HMN9" s="15"/>
      <x:c r="HMO9" s="15"/>
      <x:c r="HMP9" s="15"/>
      <x:c r="HMQ9" s="15"/>
      <x:c r="HMR9" s="15"/>
      <x:c r="HMS9" s="15"/>
      <x:c r="HMT9" s="15"/>
      <x:c r="HMU9" s="15"/>
      <x:c r="HMV9" s="15"/>
      <x:c r="HMW9" s="15"/>
      <x:c r="HMX9" s="15"/>
      <x:c r="HMY9" s="15"/>
      <x:c r="HMZ9" s="15"/>
      <x:c r="HNA9" s="15"/>
      <x:c r="HNB9" s="15"/>
      <x:c r="HNC9" s="15"/>
      <x:c r="HND9" s="15"/>
      <x:c r="HNE9" s="15"/>
      <x:c r="HNF9" s="15"/>
      <x:c r="HNG9" s="15"/>
      <x:c r="HNH9" s="15"/>
      <x:c r="HNI9" s="15"/>
      <x:c r="HNJ9" s="15"/>
      <x:c r="HNK9" s="15"/>
      <x:c r="HNL9" s="15"/>
      <x:c r="HNM9" s="15"/>
      <x:c r="HNN9" s="15"/>
      <x:c r="HNO9" s="15"/>
      <x:c r="HNP9" s="15"/>
      <x:c r="HNQ9" s="15"/>
      <x:c r="HNR9" s="15"/>
      <x:c r="HNS9" s="15"/>
      <x:c r="HNT9" s="15"/>
      <x:c r="HNU9" s="15"/>
      <x:c r="HNV9" s="15"/>
      <x:c r="HNW9" s="15"/>
      <x:c r="HNX9" s="15"/>
      <x:c r="HNY9" s="15"/>
      <x:c r="HNZ9" s="15"/>
      <x:c r="HOA9" s="15"/>
      <x:c r="HOB9" s="15"/>
      <x:c r="HOC9" s="15"/>
      <x:c r="HOD9" s="15"/>
      <x:c r="HOE9" s="15"/>
      <x:c r="HOF9" s="15"/>
      <x:c r="HOG9" s="15"/>
      <x:c r="HOH9" s="15"/>
      <x:c r="HOI9" s="15"/>
      <x:c r="HOJ9" s="15"/>
      <x:c r="HOK9" s="15"/>
      <x:c r="HOL9" s="15"/>
      <x:c r="HOM9" s="15"/>
      <x:c r="HON9" s="15"/>
      <x:c r="HOO9" s="15"/>
      <x:c r="HOP9" s="15"/>
      <x:c r="HOQ9" s="15"/>
      <x:c r="HOR9" s="15"/>
      <x:c r="HOS9" s="15"/>
      <x:c r="HOT9" s="15"/>
      <x:c r="HOU9" s="15"/>
      <x:c r="HOV9" s="15"/>
      <x:c r="HOW9" s="15"/>
      <x:c r="HOX9" s="15"/>
      <x:c r="HOY9" s="15"/>
      <x:c r="HOZ9" s="15"/>
      <x:c r="HPA9" s="15"/>
      <x:c r="HPB9" s="15"/>
      <x:c r="HPC9" s="15"/>
      <x:c r="HPD9" s="15"/>
      <x:c r="HPE9" s="15"/>
      <x:c r="HPF9" s="15"/>
      <x:c r="HPG9" s="15"/>
      <x:c r="HPH9" s="15"/>
      <x:c r="HPI9" s="15"/>
      <x:c r="HPJ9" s="15"/>
      <x:c r="HPK9" s="15"/>
      <x:c r="HPL9" s="15"/>
      <x:c r="HPM9" s="15"/>
      <x:c r="HPN9" s="15"/>
      <x:c r="HPO9" s="15"/>
      <x:c r="HPP9" s="15"/>
      <x:c r="HPQ9" s="15"/>
      <x:c r="HPR9" s="15"/>
      <x:c r="HPS9" s="15"/>
      <x:c r="HPT9" s="15"/>
      <x:c r="HPU9" s="15"/>
      <x:c r="HPV9" s="15"/>
      <x:c r="HPW9" s="15"/>
      <x:c r="HPX9" s="15"/>
      <x:c r="HPY9" s="15"/>
      <x:c r="HPZ9" s="15"/>
      <x:c r="HQA9" s="15"/>
      <x:c r="HQB9" s="15"/>
      <x:c r="HQC9" s="15"/>
      <x:c r="HQD9" s="15"/>
      <x:c r="HQE9" s="15"/>
      <x:c r="HQF9" s="15"/>
      <x:c r="HQG9" s="15"/>
      <x:c r="HQH9" s="15"/>
      <x:c r="HQI9" s="15"/>
      <x:c r="HQJ9" s="15"/>
      <x:c r="HQK9" s="15"/>
      <x:c r="HQL9" s="15"/>
      <x:c r="HQM9" s="15"/>
      <x:c r="HQN9" s="15"/>
      <x:c r="HQO9" s="15"/>
      <x:c r="HQP9" s="15"/>
      <x:c r="HQQ9" s="15"/>
      <x:c r="HQR9" s="15"/>
      <x:c r="HQS9" s="15"/>
      <x:c r="HQT9" s="15"/>
      <x:c r="HQU9" s="15"/>
      <x:c r="HQV9" s="15"/>
      <x:c r="HQW9" s="15"/>
      <x:c r="HQX9" s="15"/>
      <x:c r="HQY9" s="15"/>
      <x:c r="HQZ9" s="15"/>
      <x:c r="HRA9" s="15"/>
      <x:c r="HRB9" s="15"/>
      <x:c r="HRC9" s="15"/>
      <x:c r="HRD9" s="15"/>
      <x:c r="HRE9" s="15"/>
      <x:c r="HRF9" s="15"/>
      <x:c r="HRG9" s="15"/>
      <x:c r="HRH9" s="15"/>
      <x:c r="HRI9" s="15"/>
      <x:c r="HRJ9" s="15"/>
      <x:c r="HRK9" s="15"/>
      <x:c r="HRL9" s="15"/>
      <x:c r="HRM9" s="15"/>
      <x:c r="HRN9" s="15"/>
      <x:c r="HRO9" s="15"/>
      <x:c r="HRP9" s="15"/>
      <x:c r="HRQ9" s="15"/>
      <x:c r="HRR9" s="15"/>
      <x:c r="HRS9" s="15"/>
      <x:c r="HRT9" s="15"/>
      <x:c r="HRU9" s="15"/>
      <x:c r="HRV9" s="15"/>
      <x:c r="HRW9" s="15"/>
      <x:c r="HRX9" s="15"/>
      <x:c r="HRY9" s="15"/>
      <x:c r="HRZ9" s="15"/>
      <x:c r="HSA9" s="15"/>
      <x:c r="HSB9" s="15"/>
      <x:c r="HSC9" s="15"/>
      <x:c r="HSD9" s="15"/>
      <x:c r="HSE9" s="15"/>
      <x:c r="HSF9" s="15"/>
      <x:c r="HSG9" s="15"/>
      <x:c r="HSH9" s="15"/>
      <x:c r="HSI9" s="15"/>
      <x:c r="HSJ9" s="15"/>
      <x:c r="HSK9" s="15"/>
      <x:c r="HSL9" s="15"/>
      <x:c r="HSM9" s="15"/>
      <x:c r="HSN9" s="15"/>
      <x:c r="HSO9" s="15"/>
      <x:c r="HSP9" s="15"/>
      <x:c r="HSQ9" s="15"/>
      <x:c r="HSR9" s="15"/>
      <x:c r="HSS9" s="15"/>
      <x:c r="HST9" s="15"/>
      <x:c r="HSU9" s="15"/>
      <x:c r="HSV9" s="15"/>
      <x:c r="HSW9" s="15"/>
      <x:c r="HSX9" s="15"/>
      <x:c r="HSY9" s="15"/>
      <x:c r="HSZ9" s="15"/>
      <x:c r="HTA9" s="15"/>
      <x:c r="HTB9" s="15"/>
      <x:c r="HTC9" s="15"/>
      <x:c r="HTD9" s="15"/>
      <x:c r="HTE9" s="15"/>
      <x:c r="HTF9" s="15"/>
      <x:c r="HTG9" s="15"/>
      <x:c r="HTH9" s="15"/>
      <x:c r="HTI9" s="15"/>
      <x:c r="HTJ9" s="15"/>
      <x:c r="HTK9" s="15"/>
      <x:c r="HTL9" s="15"/>
      <x:c r="HTM9" s="15"/>
      <x:c r="HTN9" s="15"/>
      <x:c r="HTO9" s="15"/>
      <x:c r="HTP9" s="15"/>
      <x:c r="HTQ9" s="15"/>
      <x:c r="HTR9" s="15"/>
      <x:c r="HTS9" s="15"/>
      <x:c r="HTT9" s="15"/>
      <x:c r="HTU9" s="15"/>
      <x:c r="HTV9" s="15"/>
      <x:c r="HTW9" s="15"/>
      <x:c r="HTX9" s="15"/>
      <x:c r="HTY9" s="15"/>
      <x:c r="HTZ9" s="15"/>
      <x:c r="HUA9" s="15"/>
      <x:c r="HUB9" s="15"/>
      <x:c r="HUC9" s="15"/>
      <x:c r="HUD9" s="15"/>
      <x:c r="HUE9" s="15"/>
      <x:c r="HUF9" s="15"/>
      <x:c r="HUG9" s="15"/>
      <x:c r="HUH9" s="15"/>
      <x:c r="HUI9" s="15"/>
      <x:c r="HUJ9" s="15"/>
      <x:c r="HUK9" s="15"/>
      <x:c r="HUL9" s="15"/>
      <x:c r="HUM9" s="15"/>
      <x:c r="HUN9" s="15"/>
      <x:c r="HUO9" s="15"/>
      <x:c r="HUP9" s="15"/>
      <x:c r="HUQ9" s="15"/>
      <x:c r="HUR9" s="15"/>
      <x:c r="HUS9" s="15"/>
      <x:c r="HUT9" s="15"/>
      <x:c r="HUU9" s="15"/>
      <x:c r="HUV9" s="15"/>
      <x:c r="HUW9" s="15"/>
      <x:c r="HUX9" s="15"/>
      <x:c r="HUY9" s="15"/>
      <x:c r="HUZ9" s="15"/>
      <x:c r="HVA9" s="15"/>
      <x:c r="HVB9" s="15"/>
      <x:c r="HVC9" s="15"/>
      <x:c r="HVD9" s="15"/>
      <x:c r="HVE9" s="15"/>
      <x:c r="HVF9" s="15"/>
      <x:c r="HVG9" s="15"/>
      <x:c r="HVH9" s="15"/>
      <x:c r="HVI9" s="15"/>
      <x:c r="HVJ9" s="15"/>
      <x:c r="HVK9" s="15"/>
      <x:c r="HVL9" s="15"/>
      <x:c r="HVM9" s="15"/>
      <x:c r="HVN9" s="15"/>
      <x:c r="HVO9" s="15"/>
      <x:c r="HVP9" s="15"/>
      <x:c r="HVQ9" s="15"/>
      <x:c r="HVR9" s="15"/>
      <x:c r="HVS9" s="15"/>
      <x:c r="HVT9" s="15"/>
      <x:c r="HVU9" s="15"/>
      <x:c r="HVV9" s="15"/>
      <x:c r="HVW9" s="15"/>
      <x:c r="HVX9" s="15"/>
      <x:c r="HVY9" s="15"/>
      <x:c r="HVZ9" s="15"/>
      <x:c r="HWA9" s="15"/>
      <x:c r="HWB9" s="15"/>
      <x:c r="HWC9" s="15"/>
      <x:c r="HWD9" s="15"/>
      <x:c r="HWE9" s="15"/>
      <x:c r="HWF9" s="15"/>
      <x:c r="HWG9" s="15"/>
      <x:c r="HWH9" s="15"/>
      <x:c r="HWI9" s="15"/>
      <x:c r="HWJ9" s="15"/>
      <x:c r="HWK9" s="15"/>
      <x:c r="HWL9" s="15"/>
      <x:c r="HWM9" s="15"/>
      <x:c r="HWN9" s="15"/>
      <x:c r="HWO9" s="15"/>
      <x:c r="HWP9" s="15"/>
      <x:c r="HWQ9" s="15"/>
      <x:c r="HWR9" s="15"/>
      <x:c r="HWS9" s="15"/>
      <x:c r="HWT9" s="15"/>
      <x:c r="HWU9" s="15"/>
      <x:c r="HWV9" s="15"/>
      <x:c r="HWW9" s="15"/>
      <x:c r="HWX9" s="15"/>
      <x:c r="HWY9" s="15"/>
      <x:c r="HWZ9" s="15"/>
      <x:c r="HXA9" s="15"/>
      <x:c r="HXB9" s="15"/>
      <x:c r="HXC9" s="15"/>
      <x:c r="HXD9" s="15"/>
      <x:c r="HXE9" s="15"/>
      <x:c r="HXF9" s="15"/>
      <x:c r="HXG9" s="15"/>
      <x:c r="HXH9" s="15"/>
      <x:c r="HXI9" s="15"/>
      <x:c r="HXJ9" s="15"/>
      <x:c r="HXK9" s="15"/>
      <x:c r="HXL9" s="15"/>
      <x:c r="HXM9" s="15"/>
      <x:c r="HXN9" s="15"/>
      <x:c r="HXO9" s="15"/>
      <x:c r="HXP9" s="15"/>
      <x:c r="HXQ9" s="15"/>
      <x:c r="HXR9" s="15"/>
      <x:c r="HXS9" s="15"/>
      <x:c r="HXT9" s="15"/>
      <x:c r="HXU9" s="15"/>
      <x:c r="HXV9" s="15"/>
      <x:c r="HXW9" s="15"/>
      <x:c r="HXX9" s="15"/>
      <x:c r="HXY9" s="15"/>
      <x:c r="HXZ9" s="15"/>
      <x:c r="HYA9" s="15"/>
      <x:c r="HYB9" s="15"/>
      <x:c r="HYC9" s="15"/>
      <x:c r="HYD9" s="15"/>
      <x:c r="HYE9" s="15"/>
      <x:c r="HYF9" s="15"/>
      <x:c r="HYG9" s="15"/>
      <x:c r="HYH9" s="15"/>
      <x:c r="HYI9" s="15"/>
      <x:c r="HYJ9" s="15"/>
      <x:c r="HYK9" s="15"/>
      <x:c r="HYL9" s="15"/>
      <x:c r="HYM9" s="15"/>
      <x:c r="HYN9" s="15"/>
      <x:c r="HYO9" s="15"/>
      <x:c r="HYP9" s="15"/>
      <x:c r="HYQ9" s="15"/>
      <x:c r="HYR9" s="15"/>
      <x:c r="HYS9" s="15"/>
      <x:c r="HYT9" s="15"/>
      <x:c r="HYU9" s="15"/>
      <x:c r="HYV9" s="15"/>
      <x:c r="HYW9" s="15"/>
      <x:c r="HYX9" s="15"/>
      <x:c r="HYY9" s="15"/>
      <x:c r="HYZ9" s="15"/>
      <x:c r="HZA9" s="15"/>
      <x:c r="HZB9" s="15"/>
      <x:c r="HZC9" s="15"/>
      <x:c r="HZD9" s="15"/>
      <x:c r="HZE9" s="15"/>
      <x:c r="HZF9" s="15"/>
      <x:c r="HZG9" s="15"/>
      <x:c r="HZH9" s="15"/>
      <x:c r="HZI9" s="15"/>
      <x:c r="HZJ9" s="15"/>
      <x:c r="HZK9" s="15"/>
      <x:c r="HZL9" s="15"/>
      <x:c r="HZM9" s="15"/>
      <x:c r="HZN9" s="15"/>
      <x:c r="HZO9" s="15"/>
      <x:c r="HZP9" s="15"/>
      <x:c r="HZQ9" s="15"/>
      <x:c r="HZR9" s="15"/>
      <x:c r="HZS9" s="15"/>
      <x:c r="HZT9" s="15"/>
      <x:c r="HZU9" s="15"/>
      <x:c r="HZV9" s="15"/>
      <x:c r="HZW9" s="15"/>
      <x:c r="HZX9" s="15"/>
      <x:c r="HZY9" s="15"/>
      <x:c r="HZZ9" s="15"/>
      <x:c r="IAA9" s="15"/>
      <x:c r="IAB9" s="15"/>
      <x:c r="IAC9" s="15"/>
      <x:c r="IAD9" s="15"/>
      <x:c r="IAE9" s="15"/>
      <x:c r="IAF9" s="15"/>
      <x:c r="IAG9" s="15"/>
      <x:c r="IAH9" s="15"/>
      <x:c r="IAI9" s="15"/>
      <x:c r="IAJ9" s="15"/>
      <x:c r="IAK9" s="15"/>
      <x:c r="IAL9" s="15"/>
      <x:c r="IAM9" s="15"/>
      <x:c r="IAN9" s="15"/>
      <x:c r="IAO9" s="15"/>
      <x:c r="IAP9" s="15"/>
      <x:c r="IAQ9" s="15"/>
      <x:c r="IAR9" s="15"/>
      <x:c r="IAS9" s="15"/>
      <x:c r="IAT9" s="15"/>
      <x:c r="IAU9" s="15"/>
      <x:c r="IAV9" s="15"/>
      <x:c r="IAW9" s="15"/>
      <x:c r="IAX9" s="15"/>
      <x:c r="IAY9" s="15"/>
      <x:c r="IAZ9" s="15"/>
      <x:c r="IBA9" s="15"/>
      <x:c r="IBB9" s="15"/>
      <x:c r="IBC9" s="15"/>
      <x:c r="IBD9" s="15"/>
      <x:c r="IBE9" s="15"/>
      <x:c r="IBF9" s="15"/>
      <x:c r="IBG9" s="15"/>
      <x:c r="IBH9" s="15"/>
      <x:c r="IBI9" s="15"/>
      <x:c r="IBJ9" s="15"/>
      <x:c r="IBK9" s="15"/>
      <x:c r="IBL9" s="15"/>
      <x:c r="IBM9" s="15"/>
      <x:c r="IBN9" s="15"/>
      <x:c r="IBO9" s="15"/>
      <x:c r="IBP9" s="15"/>
      <x:c r="IBQ9" s="15"/>
      <x:c r="IBR9" s="15"/>
      <x:c r="IBS9" s="15"/>
      <x:c r="IBT9" s="15"/>
      <x:c r="IBU9" s="15"/>
      <x:c r="IBV9" s="15"/>
      <x:c r="IBW9" s="15"/>
      <x:c r="IBX9" s="15"/>
      <x:c r="IBY9" s="15"/>
      <x:c r="IBZ9" s="15"/>
      <x:c r="ICA9" s="15"/>
      <x:c r="ICB9" s="15"/>
      <x:c r="ICC9" s="15"/>
      <x:c r="ICD9" s="15"/>
      <x:c r="ICE9" s="15"/>
      <x:c r="ICF9" s="15"/>
      <x:c r="ICG9" s="15"/>
      <x:c r="ICH9" s="15"/>
      <x:c r="ICI9" s="15"/>
      <x:c r="ICJ9" s="15"/>
      <x:c r="ICK9" s="15"/>
      <x:c r="ICL9" s="15"/>
      <x:c r="ICM9" s="15"/>
      <x:c r="ICN9" s="15"/>
      <x:c r="ICO9" s="15"/>
      <x:c r="ICP9" s="15"/>
      <x:c r="ICQ9" s="15"/>
      <x:c r="ICR9" s="15"/>
      <x:c r="ICS9" s="15"/>
      <x:c r="ICT9" s="15"/>
      <x:c r="ICU9" s="15"/>
      <x:c r="ICV9" s="15"/>
      <x:c r="ICW9" s="15"/>
      <x:c r="ICX9" s="15"/>
      <x:c r="ICY9" s="15"/>
      <x:c r="ICZ9" s="15"/>
      <x:c r="IDA9" s="15"/>
      <x:c r="IDB9" s="15"/>
      <x:c r="IDC9" s="15"/>
      <x:c r="IDD9" s="15"/>
      <x:c r="IDE9" s="15"/>
      <x:c r="IDF9" s="15"/>
      <x:c r="IDG9" s="15"/>
      <x:c r="IDH9" s="15"/>
      <x:c r="IDI9" s="15"/>
      <x:c r="IDJ9" s="15"/>
      <x:c r="IDK9" s="15"/>
      <x:c r="IDL9" s="15"/>
      <x:c r="IDM9" s="15"/>
      <x:c r="IDN9" s="15"/>
      <x:c r="IDO9" s="15"/>
      <x:c r="IDP9" s="15"/>
      <x:c r="IDQ9" s="15"/>
      <x:c r="IDR9" s="15"/>
      <x:c r="IDS9" s="15"/>
      <x:c r="IDT9" s="15"/>
      <x:c r="IDU9" s="15"/>
      <x:c r="IDV9" s="15"/>
      <x:c r="IDW9" s="15"/>
      <x:c r="IDX9" s="15"/>
      <x:c r="IDY9" s="15"/>
      <x:c r="IDZ9" s="15"/>
      <x:c r="IEA9" s="15"/>
      <x:c r="IEB9" s="15"/>
      <x:c r="IEC9" s="15"/>
      <x:c r="IED9" s="15"/>
      <x:c r="IEE9" s="15"/>
      <x:c r="IEF9" s="15"/>
      <x:c r="IEG9" s="15"/>
      <x:c r="IEH9" s="15"/>
      <x:c r="IEI9" s="15"/>
      <x:c r="IEJ9" s="15"/>
      <x:c r="IEK9" s="15"/>
      <x:c r="IEL9" s="15"/>
      <x:c r="IEM9" s="15"/>
      <x:c r="IEN9" s="15"/>
      <x:c r="IEO9" s="15"/>
      <x:c r="IEP9" s="15"/>
      <x:c r="IEQ9" s="15"/>
      <x:c r="IER9" s="15"/>
      <x:c r="IES9" s="15"/>
      <x:c r="IET9" s="15"/>
      <x:c r="IEU9" s="15"/>
      <x:c r="IEV9" s="15"/>
      <x:c r="IEW9" s="15"/>
      <x:c r="IEX9" s="15"/>
      <x:c r="IEY9" s="15"/>
      <x:c r="IEZ9" s="15"/>
      <x:c r="IFA9" s="15"/>
      <x:c r="IFB9" s="15"/>
      <x:c r="IFC9" s="15"/>
      <x:c r="IFD9" s="15"/>
      <x:c r="IFE9" s="15"/>
      <x:c r="IFF9" s="15"/>
      <x:c r="IFG9" s="15"/>
      <x:c r="IFH9" s="15"/>
      <x:c r="IFI9" s="15"/>
      <x:c r="IFJ9" s="15"/>
      <x:c r="IFK9" s="15"/>
      <x:c r="IFL9" s="15"/>
      <x:c r="IFM9" s="15"/>
      <x:c r="IFN9" s="15"/>
      <x:c r="IFO9" s="15"/>
      <x:c r="IFP9" s="15"/>
      <x:c r="IFQ9" s="15"/>
      <x:c r="IFR9" s="15"/>
      <x:c r="IFS9" s="15"/>
      <x:c r="IFT9" s="15"/>
      <x:c r="IFU9" s="15"/>
      <x:c r="IFV9" s="15"/>
      <x:c r="IFW9" s="15"/>
      <x:c r="IFX9" s="15"/>
      <x:c r="IFY9" s="15"/>
      <x:c r="IFZ9" s="15"/>
      <x:c r="IGA9" s="15"/>
      <x:c r="IGB9" s="15"/>
      <x:c r="IGC9" s="15"/>
      <x:c r="IGD9" s="15"/>
      <x:c r="IGE9" s="15"/>
      <x:c r="IGF9" s="15"/>
      <x:c r="IGG9" s="15"/>
      <x:c r="IGH9" s="15"/>
      <x:c r="IGI9" s="15"/>
      <x:c r="IGJ9" s="15"/>
      <x:c r="IGK9" s="15"/>
      <x:c r="IGL9" s="15"/>
      <x:c r="IGM9" s="15"/>
      <x:c r="IGN9" s="15"/>
      <x:c r="IGO9" s="15"/>
      <x:c r="IGP9" s="15"/>
      <x:c r="IGQ9" s="15"/>
      <x:c r="IGR9" s="15"/>
      <x:c r="IGS9" s="15"/>
      <x:c r="IGT9" s="15"/>
      <x:c r="IGU9" s="15"/>
      <x:c r="IGV9" s="15"/>
      <x:c r="IGW9" s="15"/>
      <x:c r="IGX9" s="15"/>
      <x:c r="IGY9" s="15"/>
      <x:c r="IGZ9" s="15"/>
      <x:c r="IHA9" s="15"/>
      <x:c r="IHB9" s="15"/>
      <x:c r="IHC9" s="15"/>
      <x:c r="IHD9" s="15"/>
      <x:c r="IHE9" s="15"/>
      <x:c r="IHF9" s="15"/>
      <x:c r="IHG9" s="15"/>
      <x:c r="IHH9" s="15"/>
      <x:c r="IHI9" s="15"/>
      <x:c r="IHJ9" s="15"/>
      <x:c r="IHK9" s="15"/>
      <x:c r="IHL9" s="15"/>
      <x:c r="IHM9" s="15"/>
      <x:c r="IHN9" s="15"/>
      <x:c r="IHO9" s="15"/>
      <x:c r="IHP9" s="15"/>
      <x:c r="IHQ9" s="15"/>
      <x:c r="IHR9" s="15"/>
      <x:c r="IHS9" s="15"/>
      <x:c r="IHT9" s="15"/>
      <x:c r="IHU9" s="15"/>
      <x:c r="IHV9" s="15"/>
      <x:c r="IHW9" s="15"/>
      <x:c r="IHX9" s="15"/>
      <x:c r="IHY9" s="15"/>
      <x:c r="IHZ9" s="15"/>
      <x:c r="IIA9" s="15"/>
      <x:c r="IIB9" s="15"/>
      <x:c r="IIC9" s="15"/>
      <x:c r="IID9" s="15"/>
      <x:c r="IIE9" s="15"/>
      <x:c r="IIF9" s="15"/>
      <x:c r="IIG9" s="15"/>
      <x:c r="IIH9" s="15"/>
      <x:c r="III9" s="15"/>
      <x:c r="IIJ9" s="15"/>
      <x:c r="IIK9" s="15"/>
      <x:c r="IIL9" s="15"/>
      <x:c r="IIM9" s="15"/>
      <x:c r="IIN9" s="15"/>
      <x:c r="IIO9" s="15"/>
      <x:c r="IIP9" s="15"/>
      <x:c r="IIQ9" s="15"/>
      <x:c r="IIR9" s="15"/>
      <x:c r="IIS9" s="15"/>
      <x:c r="IIT9" s="15"/>
      <x:c r="IIU9" s="15"/>
      <x:c r="IIV9" s="15"/>
      <x:c r="IIW9" s="15"/>
      <x:c r="IIX9" s="15"/>
      <x:c r="IIY9" s="15"/>
      <x:c r="IIZ9" s="15"/>
      <x:c r="IJA9" s="15"/>
      <x:c r="IJB9" s="15"/>
      <x:c r="IJC9" s="15"/>
      <x:c r="IJD9" s="15"/>
      <x:c r="IJE9" s="15"/>
      <x:c r="IJF9" s="15"/>
      <x:c r="IJG9" s="15"/>
      <x:c r="IJH9" s="15"/>
      <x:c r="IJI9" s="15"/>
      <x:c r="IJJ9" s="15"/>
      <x:c r="IJK9" s="15"/>
      <x:c r="IJL9" s="15"/>
      <x:c r="IJM9" s="15"/>
      <x:c r="IJN9" s="15"/>
      <x:c r="IJO9" s="15"/>
      <x:c r="IJP9" s="15"/>
      <x:c r="IJQ9" s="15"/>
      <x:c r="IJR9" s="15"/>
      <x:c r="IJS9" s="15"/>
      <x:c r="IJT9" s="15"/>
      <x:c r="IJU9" s="15"/>
      <x:c r="IJV9" s="15"/>
      <x:c r="IJW9" s="15"/>
      <x:c r="IJX9" s="15"/>
      <x:c r="IJY9" s="15"/>
      <x:c r="IJZ9" s="15"/>
      <x:c r="IKA9" s="15"/>
      <x:c r="IKB9" s="15"/>
      <x:c r="IKC9" s="15"/>
      <x:c r="IKD9" s="15"/>
      <x:c r="IKE9" s="15"/>
      <x:c r="IKF9" s="15"/>
      <x:c r="IKG9" s="15"/>
      <x:c r="IKH9" s="15"/>
      <x:c r="IKI9" s="15"/>
      <x:c r="IKJ9" s="15"/>
      <x:c r="IKK9" s="15"/>
      <x:c r="IKL9" s="15"/>
      <x:c r="IKM9" s="15"/>
      <x:c r="IKN9" s="15"/>
      <x:c r="IKO9" s="15"/>
      <x:c r="IKP9" s="15"/>
      <x:c r="IKQ9" s="15"/>
      <x:c r="IKR9" s="15"/>
      <x:c r="IKS9" s="15"/>
      <x:c r="IKT9" s="15"/>
      <x:c r="IKU9" s="15"/>
      <x:c r="IKV9" s="15"/>
      <x:c r="IKW9" s="15"/>
      <x:c r="IKX9" s="15"/>
      <x:c r="IKY9" s="15"/>
      <x:c r="IKZ9" s="15"/>
      <x:c r="ILA9" s="15"/>
      <x:c r="ILB9" s="15"/>
      <x:c r="ILC9" s="15"/>
      <x:c r="ILD9" s="15"/>
      <x:c r="ILE9" s="15"/>
      <x:c r="ILF9" s="15"/>
      <x:c r="ILG9" s="15"/>
      <x:c r="ILH9" s="15"/>
      <x:c r="ILI9" s="15"/>
      <x:c r="ILJ9" s="15"/>
      <x:c r="ILK9" s="15"/>
      <x:c r="ILL9" s="15"/>
      <x:c r="ILM9" s="15"/>
      <x:c r="ILN9" s="15"/>
      <x:c r="ILO9" s="15"/>
      <x:c r="ILP9" s="15"/>
      <x:c r="ILQ9" s="15"/>
      <x:c r="ILR9" s="15"/>
      <x:c r="ILS9" s="15"/>
      <x:c r="ILT9" s="15"/>
      <x:c r="ILU9" s="15"/>
      <x:c r="ILV9" s="15"/>
      <x:c r="ILW9" s="15"/>
      <x:c r="ILX9" s="15"/>
      <x:c r="ILY9" s="15"/>
      <x:c r="ILZ9" s="15"/>
      <x:c r="IMA9" s="15"/>
      <x:c r="IMB9" s="15"/>
      <x:c r="IMC9" s="15"/>
      <x:c r="IMD9" s="15"/>
      <x:c r="IME9" s="15"/>
      <x:c r="IMF9" s="15"/>
      <x:c r="IMG9" s="15"/>
      <x:c r="IMH9" s="15"/>
      <x:c r="IMI9" s="15"/>
      <x:c r="IMJ9" s="15"/>
      <x:c r="IMK9" s="15"/>
      <x:c r="IML9" s="15"/>
      <x:c r="IMM9" s="15"/>
      <x:c r="IMN9" s="15"/>
      <x:c r="IMO9" s="15"/>
      <x:c r="IMP9" s="15"/>
      <x:c r="IMQ9" s="15"/>
      <x:c r="IMR9" s="15"/>
      <x:c r="IMS9" s="15"/>
      <x:c r="IMT9" s="15"/>
      <x:c r="IMU9" s="15"/>
      <x:c r="IMV9" s="15"/>
      <x:c r="IMW9" s="15"/>
      <x:c r="IMX9" s="15"/>
      <x:c r="IMY9" s="15"/>
      <x:c r="IMZ9" s="15"/>
      <x:c r="INA9" s="15"/>
      <x:c r="INB9" s="15"/>
      <x:c r="INC9" s="15"/>
      <x:c r="IND9" s="15"/>
      <x:c r="INE9" s="15"/>
      <x:c r="INF9" s="15"/>
      <x:c r="ING9" s="15"/>
      <x:c r="INH9" s="15"/>
      <x:c r="INI9" s="15"/>
      <x:c r="INJ9" s="15"/>
      <x:c r="INK9" s="15"/>
      <x:c r="INL9" s="15"/>
      <x:c r="INM9" s="15"/>
      <x:c r="INN9" s="15"/>
      <x:c r="INO9" s="15"/>
      <x:c r="INP9" s="15"/>
      <x:c r="INQ9" s="15"/>
      <x:c r="INR9" s="15"/>
      <x:c r="INS9" s="15"/>
      <x:c r="INT9" s="15"/>
      <x:c r="INU9" s="15"/>
      <x:c r="INV9" s="15"/>
      <x:c r="INW9" s="15"/>
      <x:c r="INX9" s="15"/>
      <x:c r="INY9" s="15"/>
      <x:c r="INZ9" s="15"/>
      <x:c r="IOA9" s="15"/>
      <x:c r="IOB9" s="15"/>
      <x:c r="IOC9" s="15"/>
      <x:c r="IOD9" s="15"/>
      <x:c r="IOE9" s="15"/>
      <x:c r="IOF9" s="15"/>
      <x:c r="IOG9" s="15"/>
      <x:c r="IOH9" s="15"/>
      <x:c r="IOI9" s="15"/>
      <x:c r="IOJ9" s="15"/>
      <x:c r="IOK9" s="15"/>
      <x:c r="IOL9" s="15"/>
      <x:c r="IOM9" s="15"/>
      <x:c r="ION9" s="15"/>
      <x:c r="IOO9" s="15"/>
      <x:c r="IOP9" s="15"/>
      <x:c r="IOQ9" s="15"/>
      <x:c r="IOR9" s="15"/>
      <x:c r="IOS9" s="15"/>
      <x:c r="IOT9" s="15"/>
      <x:c r="IOU9" s="15"/>
      <x:c r="IOV9" s="15"/>
      <x:c r="IOW9" s="15"/>
      <x:c r="IOX9" s="15"/>
      <x:c r="IOY9" s="15"/>
      <x:c r="IOZ9" s="15"/>
      <x:c r="IPA9" s="15"/>
      <x:c r="IPB9" s="15"/>
      <x:c r="IPC9" s="15"/>
      <x:c r="IPD9" s="15"/>
      <x:c r="IPE9" s="15"/>
      <x:c r="IPF9" s="15"/>
      <x:c r="IPG9" s="15"/>
      <x:c r="IPH9" s="15"/>
      <x:c r="IPI9" s="15"/>
      <x:c r="IPJ9" s="15"/>
      <x:c r="IPK9" s="15"/>
      <x:c r="IPL9" s="15"/>
      <x:c r="IPM9" s="15"/>
      <x:c r="IPN9" s="15"/>
      <x:c r="IPO9" s="15"/>
      <x:c r="IPP9" s="15"/>
      <x:c r="IPQ9" s="15"/>
      <x:c r="IPR9" s="15"/>
      <x:c r="IPS9" s="15"/>
      <x:c r="IPT9" s="15"/>
      <x:c r="IPU9" s="15"/>
      <x:c r="IPV9" s="15"/>
      <x:c r="IPW9" s="15"/>
      <x:c r="IPX9" s="15"/>
      <x:c r="IPY9" s="15"/>
      <x:c r="IPZ9" s="15"/>
      <x:c r="IQA9" s="15"/>
      <x:c r="IQB9" s="15"/>
      <x:c r="IQC9" s="15"/>
      <x:c r="IQD9" s="15"/>
      <x:c r="IQE9" s="15"/>
      <x:c r="IQF9" s="15"/>
      <x:c r="IQG9" s="15"/>
      <x:c r="IQH9" s="15"/>
      <x:c r="IQI9" s="15"/>
      <x:c r="IQJ9" s="15"/>
      <x:c r="IQK9" s="15"/>
      <x:c r="IQL9" s="15"/>
      <x:c r="IQM9" s="15"/>
      <x:c r="IQN9" s="15"/>
      <x:c r="IQO9" s="15"/>
      <x:c r="IQP9" s="15"/>
      <x:c r="IQQ9" s="15"/>
      <x:c r="IQR9" s="15"/>
      <x:c r="IQS9" s="15"/>
      <x:c r="IQT9" s="15"/>
      <x:c r="IQU9" s="15"/>
      <x:c r="IQV9" s="15"/>
      <x:c r="IQW9" s="15"/>
      <x:c r="IQX9" s="15"/>
      <x:c r="IQY9" s="15"/>
      <x:c r="IQZ9" s="15"/>
      <x:c r="IRA9" s="15"/>
      <x:c r="IRB9" s="15"/>
      <x:c r="IRC9" s="15"/>
      <x:c r="IRD9" s="15"/>
      <x:c r="IRE9" s="15"/>
      <x:c r="IRF9" s="15"/>
      <x:c r="IRG9" s="15"/>
      <x:c r="IRH9" s="15"/>
      <x:c r="IRI9" s="15"/>
      <x:c r="IRJ9" s="15"/>
      <x:c r="IRK9" s="15"/>
      <x:c r="IRL9" s="15"/>
      <x:c r="IRM9" s="15"/>
      <x:c r="IRN9" s="15"/>
      <x:c r="IRO9" s="15"/>
      <x:c r="IRP9" s="15"/>
      <x:c r="IRQ9" s="15"/>
      <x:c r="IRR9" s="15"/>
      <x:c r="IRS9" s="15"/>
      <x:c r="IRT9" s="15"/>
      <x:c r="IRU9" s="15"/>
      <x:c r="IRV9" s="15"/>
      <x:c r="IRW9" s="15"/>
      <x:c r="IRX9" s="15"/>
      <x:c r="IRY9" s="15"/>
      <x:c r="IRZ9" s="15"/>
      <x:c r="ISA9" s="15"/>
      <x:c r="ISB9" s="15"/>
      <x:c r="ISC9" s="15"/>
      <x:c r="ISD9" s="15"/>
      <x:c r="ISE9" s="15"/>
      <x:c r="ISF9" s="15"/>
      <x:c r="ISG9" s="15"/>
      <x:c r="ISH9" s="15"/>
      <x:c r="ISI9" s="15"/>
      <x:c r="ISJ9" s="15"/>
      <x:c r="ISK9" s="15"/>
      <x:c r="ISL9" s="15"/>
      <x:c r="ISM9" s="15"/>
      <x:c r="ISN9" s="15"/>
      <x:c r="ISO9" s="15"/>
      <x:c r="ISP9" s="15"/>
      <x:c r="ISQ9" s="15"/>
      <x:c r="ISR9" s="15"/>
      <x:c r="ISS9" s="15"/>
      <x:c r="IST9" s="15"/>
      <x:c r="ISU9" s="15"/>
      <x:c r="ISV9" s="15"/>
      <x:c r="ISW9" s="15"/>
      <x:c r="ISX9" s="15"/>
      <x:c r="ISY9" s="15"/>
      <x:c r="ISZ9" s="15"/>
      <x:c r="ITA9" s="15"/>
      <x:c r="ITB9" s="15"/>
      <x:c r="ITC9" s="15"/>
      <x:c r="ITD9" s="15"/>
      <x:c r="ITE9" s="15"/>
      <x:c r="ITF9" s="15"/>
      <x:c r="ITG9" s="15"/>
      <x:c r="ITH9" s="15"/>
      <x:c r="ITI9" s="15"/>
      <x:c r="ITJ9" s="15"/>
      <x:c r="ITK9" s="15"/>
      <x:c r="ITL9" s="15"/>
      <x:c r="ITM9" s="15"/>
      <x:c r="ITN9" s="15"/>
      <x:c r="ITO9" s="15"/>
      <x:c r="ITP9" s="15"/>
      <x:c r="ITQ9" s="15"/>
      <x:c r="ITR9" s="15"/>
      <x:c r="ITS9" s="15"/>
      <x:c r="ITT9" s="15"/>
      <x:c r="ITU9" s="15"/>
      <x:c r="ITV9" s="15"/>
      <x:c r="ITW9" s="15"/>
      <x:c r="ITX9" s="15"/>
      <x:c r="ITY9" s="15"/>
      <x:c r="ITZ9" s="15"/>
      <x:c r="IUA9" s="15"/>
      <x:c r="IUB9" s="15"/>
      <x:c r="IUC9" s="15"/>
      <x:c r="IUD9" s="15"/>
      <x:c r="IUE9" s="15"/>
      <x:c r="IUF9" s="15"/>
      <x:c r="IUG9" s="15"/>
      <x:c r="IUH9" s="15"/>
      <x:c r="IUI9" s="15"/>
      <x:c r="IUJ9" s="15"/>
      <x:c r="IUK9" s="15"/>
      <x:c r="IUL9" s="15"/>
      <x:c r="IUM9" s="15"/>
      <x:c r="IUN9" s="15"/>
      <x:c r="IUO9" s="15"/>
      <x:c r="IUP9" s="15"/>
      <x:c r="IUQ9" s="15"/>
      <x:c r="IUR9" s="15"/>
      <x:c r="IUS9" s="15"/>
      <x:c r="IUT9" s="15"/>
      <x:c r="IUU9" s="15"/>
      <x:c r="IUV9" s="15"/>
      <x:c r="IUW9" s="15"/>
      <x:c r="IUX9" s="15"/>
      <x:c r="IUY9" s="15"/>
      <x:c r="IUZ9" s="15"/>
      <x:c r="IVA9" s="15"/>
      <x:c r="IVB9" s="15"/>
      <x:c r="IVC9" s="15"/>
      <x:c r="IVD9" s="15"/>
      <x:c r="IVE9" s="15"/>
      <x:c r="IVF9" s="15"/>
      <x:c r="IVG9" s="15"/>
      <x:c r="IVH9" s="15"/>
      <x:c r="IVI9" s="15"/>
      <x:c r="IVJ9" s="15"/>
      <x:c r="IVK9" s="15"/>
      <x:c r="IVL9" s="15"/>
      <x:c r="IVM9" s="15"/>
      <x:c r="IVN9" s="15"/>
      <x:c r="IVO9" s="15"/>
      <x:c r="IVP9" s="15"/>
      <x:c r="IVQ9" s="15"/>
      <x:c r="IVR9" s="15"/>
      <x:c r="IVS9" s="15"/>
      <x:c r="IVT9" s="15"/>
      <x:c r="IVU9" s="15"/>
      <x:c r="IVV9" s="15"/>
      <x:c r="IVW9" s="15"/>
      <x:c r="IVX9" s="15"/>
      <x:c r="IVY9" s="15"/>
      <x:c r="IVZ9" s="15"/>
      <x:c r="IWA9" s="15"/>
      <x:c r="IWB9" s="15"/>
      <x:c r="IWC9" s="15"/>
      <x:c r="IWD9" s="15"/>
      <x:c r="IWE9" s="15"/>
      <x:c r="IWF9" s="15"/>
      <x:c r="IWG9" s="15"/>
      <x:c r="IWH9" s="15"/>
      <x:c r="IWI9" s="15"/>
      <x:c r="IWJ9" s="15"/>
      <x:c r="IWK9" s="15"/>
      <x:c r="IWL9" s="15"/>
      <x:c r="IWM9" s="15"/>
      <x:c r="IWN9" s="15"/>
      <x:c r="IWO9" s="15"/>
      <x:c r="IWP9" s="15"/>
      <x:c r="IWQ9" s="15"/>
      <x:c r="IWR9" s="15"/>
      <x:c r="IWS9" s="15"/>
      <x:c r="IWT9" s="15"/>
      <x:c r="IWU9" s="15"/>
      <x:c r="IWV9" s="15"/>
      <x:c r="IWW9" s="15"/>
      <x:c r="IWX9" s="15"/>
      <x:c r="IWY9" s="15"/>
      <x:c r="IWZ9" s="15"/>
      <x:c r="IXA9" s="15"/>
      <x:c r="IXB9" s="15"/>
      <x:c r="IXC9" s="15"/>
      <x:c r="IXD9" s="15"/>
      <x:c r="IXE9" s="15"/>
      <x:c r="IXF9" s="15"/>
      <x:c r="IXG9" s="15"/>
      <x:c r="IXH9" s="15"/>
      <x:c r="IXI9" s="15"/>
      <x:c r="IXJ9" s="15"/>
      <x:c r="IXK9" s="15"/>
      <x:c r="IXL9" s="15"/>
      <x:c r="IXM9" s="15"/>
      <x:c r="IXN9" s="15"/>
      <x:c r="IXO9" s="15"/>
      <x:c r="IXP9" s="15"/>
      <x:c r="IXQ9" s="15"/>
      <x:c r="IXR9" s="15"/>
      <x:c r="IXS9" s="15"/>
      <x:c r="IXT9" s="15"/>
      <x:c r="IXU9" s="15"/>
      <x:c r="IXV9" s="15"/>
      <x:c r="IXW9" s="15"/>
      <x:c r="IXX9" s="15"/>
      <x:c r="IXY9" s="15"/>
      <x:c r="IXZ9" s="15"/>
      <x:c r="IYA9" s="15"/>
      <x:c r="IYB9" s="15"/>
      <x:c r="IYC9" s="15"/>
      <x:c r="IYD9" s="15"/>
      <x:c r="IYE9" s="15"/>
      <x:c r="IYF9" s="15"/>
      <x:c r="IYG9" s="15"/>
      <x:c r="IYH9" s="15"/>
      <x:c r="IYI9" s="15"/>
      <x:c r="IYJ9" s="15"/>
      <x:c r="IYK9" s="15"/>
      <x:c r="IYL9" s="15"/>
      <x:c r="IYM9" s="15"/>
      <x:c r="IYN9" s="15"/>
      <x:c r="IYO9" s="15"/>
      <x:c r="IYP9" s="15"/>
      <x:c r="IYQ9" s="15"/>
      <x:c r="IYR9" s="15"/>
      <x:c r="IYS9" s="15"/>
      <x:c r="IYT9" s="15"/>
      <x:c r="IYU9" s="15"/>
      <x:c r="IYV9" s="15"/>
      <x:c r="IYW9" s="15"/>
      <x:c r="IYX9" s="15"/>
      <x:c r="IYY9" s="15"/>
      <x:c r="IYZ9" s="15"/>
      <x:c r="IZA9" s="15"/>
      <x:c r="IZB9" s="15"/>
      <x:c r="IZC9" s="15"/>
      <x:c r="IZD9" s="15"/>
      <x:c r="IZE9" s="15"/>
      <x:c r="IZF9" s="15"/>
      <x:c r="IZG9" s="15"/>
      <x:c r="IZH9" s="15"/>
      <x:c r="IZI9" s="15"/>
      <x:c r="IZJ9" s="15"/>
      <x:c r="IZK9" s="15"/>
      <x:c r="IZL9" s="15"/>
      <x:c r="IZM9" s="15"/>
      <x:c r="IZN9" s="15"/>
      <x:c r="IZO9" s="15"/>
      <x:c r="IZP9" s="15"/>
      <x:c r="IZQ9" s="15"/>
      <x:c r="IZR9" s="15"/>
      <x:c r="IZS9" s="15"/>
      <x:c r="IZT9" s="15"/>
      <x:c r="IZU9" s="15"/>
      <x:c r="IZV9" s="15"/>
      <x:c r="IZW9" s="15"/>
      <x:c r="IZX9" s="15"/>
      <x:c r="IZY9" s="15"/>
      <x:c r="IZZ9" s="15"/>
      <x:c r="JAA9" s="15"/>
      <x:c r="JAB9" s="15"/>
      <x:c r="JAC9" s="15"/>
      <x:c r="JAD9" s="15"/>
      <x:c r="JAE9" s="15"/>
      <x:c r="JAF9" s="15"/>
      <x:c r="JAG9" s="15"/>
      <x:c r="JAH9" s="15"/>
      <x:c r="JAI9" s="15"/>
      <x:c r="JAJ9" s="15"/>
      <x:c r="JAK9" s="15"/>
      <x:c r="JAL9" s="15"/>
      <x:c r="JAM9" s="15"/>
      <x:c r="JAN9" s="15"/>
      <x:c r="JAO9" s="15"/>
      <x:c r="JAP9" s="15"/>
      <x:c r="JAQ9" s="15"/>
      <x:c r="JAR9" s="15"/>
      <x:c r="JAS9" s="15"/>
      <x:c r="JAT9" s="15"/>
      <x:c r="JAU9" s="15"/>
      <x:c r="JAV9" s="15"/>
      <x:c r="JAW9" s="15"/>
      <x:c r="JAX9" s="15"/>
      <x:c r="JAY9" s="15"/>
      <x:c r="JAZ9" s="15"/>
      <x:c r="JBA9" s="15"/>
      <x:c r="JBB9" s="15"/>
      <x:c r="JBC9" s="15"/>
      <x:c r="JBD9" s="15"/>
      <x:c r="JBE9" s="15"/>
      <x:c r="JBF9" s="15"/>
      <x:c r="JBG9" s="15"/>
      <x:c r="JBH9" s="15"/>
      <x:c r="JBI9" s="15"/>
      <x:c r="JBJ9" s="15"/>
      <x:c r="JBK9" s="15"/>
      <x:c r="JBL9" s="15"/>
      <x:c r="JBM9" s="15"/>
      <x:c r="JBN9" s="15"/>
      <x:c r="JBO9" s="15"/>
      <x:c r="JBP9" s="15"/>
      <x:c r="JBQ9" s="15"/>
      <x:c r="JBR9" s="15"/>
      <x:c r="JBS9" s="15"/>
      <x:c r="JBT9" s="15"/>
      <x:c r="JBU9" s="15"/>
      <x:c r="JBV9" s="15"/>
      <x:c r="JBW9" s="15"/>
      <x:c r="JBX9" s="15"/>
      <x:c r="JBY9" s="15"/>
      <x:c r="JBZ9" s="15"/>
      <x:c r="JCA9" s="15"/>
      <x:c r="JCB9" s="15"/>
      <x:c r="JCC9" s="15"/>
      <x:c r="JCD9" s="15"/>
      <x:c r="JCE9" s="15"/>
      <x:c r="JCF9" s="15"/>
      <x:c r="JCG9" s="15"/>
      <x:c r="JCH9" s="15"/>
      <x:c r="JCI9" s="15"/>
      <x:c r="JCJ9" s="15"/>
      <x:c r="JCK9" s="15"/>
      <x:c r="JCL9" s="15"/>
      <x:c r="JCM9" s="15"/>
      <x:c r="JCN9" s="15"/>
      <x:c r="JCO9" s="15"/>
      <x:c r="JCP9" s="15"/>
      <x:c r="JCQ9" s="15"/>
      <x:c r="JCR9" s="15"/>
      <x:c r="JCS9" s="15"/>
      <x:c r="JCT9" s="15"/>
      <x:c r="JCU9" s="15"/>
      <x:c r="JCV9" s="15"/>
      <x:c r="JCW9" s="15"/>
      <x:c r="JCX9" s="15"/>
      <x:c r="JCY9" s="15"/>
      <x:c r="JCZ9" s="15"/>
      <x:c r="JDA9" s="15"/>
      <x:c r="JDB9" s="15"/>
      <x:c r="JDC9" s="15"/>
      <x:c r="JDD9" s="15"/>
      <x:c r="JDE9" s="15"/>
      <x:c r="JDF9" s="15"/>
      <x:c r="JDG9" s="15"/>
      <x:c r="JDH9" s="15"/>
      <x:c r="JDI9" s="15"/>
      <x:c r="JDJ9" s="15"/>
      <x:c r="JDK9" s="15"/>
      <x:c r="JDL9" s="15"/>
      <x:c r="JDM9" s="15"/>
      <x:c r="JDN9" s="15"/>
      <x:c r="JDO9" s="15"/>
      <x:c r="JDP9" s="15"/>
      <x:c r="JDQ9" s="15"/>
      <x:c r="JDR9" s="15"/>
      <x:c r="JDS9" s="15"/>
      <x:c r="JDT9" s="15"/>
      <x:c r="JDU9" s="15"/>
      <x:c r="JDV9" s="15"/>
      <x:c r="JDW9" s="15"/>
      <x:c r="JDX9" s="15"/>
      <x:c r="JDY9" s="15"/>
      <x:c r="JDZ9" s="15"/>
      <x:c r="JEA9" s="15"/>
      <x:c r="JEB9" s="15"/>
      <x:c r="JEC9" s="15"/>
      <x:c r="JED9" s="15"/>
      <x:c r="JEE9" s="15"/>
      <x:c r="JEF9" s="15"/>
      <x:c r="JEG9" s="15"/>
      <x:c r="JEH9" s="15"/>
      <x:c r="JEI9" s="15"/>
      <x:c r="JEJ9" s="15"/>
      <x:c r="JEK9" s="15"/>
      <x:c r="JEL9" s="15"/>
      <x:c r="JEM9" s="15"/>
      <x:c r="JEN9" s="15"/>
      <x:c r="JEO9" s="15"/>
      <x:c r="JEP9" s="15"/>
      <x:c r="JEQ9" s="15"/>
      <x:c r="JER9" s="15"/>
      <x:c r="JES9" s="15"/>
      <x:c r="JET9" s="15"/>
      <x:c r="JEU9" s="15"/>
      <x:c r="JEV9" s="15"/>
      <x:c r="JEW9" s="15"/>
      <x:c r="JEX9" s="15"/>
      <x:c r="JEY9" s="15"/>
      <x:c r="JEZ9" s="15"/>
      <x:c r="JFA9" s="15"/>
      <x:c r="JFB9" s="15"/>
      <x:c r="JFC9" s="15"/>
      <x:c r="JFD9" s="15"/>
      <x:c r="JFE9" s="15"/>
      <x:c r="JFF9" s="15"/>
      <x:c r="JFG9" s="15"/>
      <x:c r="JFH9" s="15"/>
      <x:c r="JFI9" s="15"/>
      <x:c r="JFJ9" s="15"/>
      <x:c r="JFK9" s="15"/>
      <x:c r="JFL9" s="15"/>
      <x:c r="JFM9" s="15"/>
      <x:c r="JFN9" s="15"/>
      <x:c r="JFO9" s="15"/>
      <x:c r="JFP9" s="15"/>
      <x:c r="JFQ9" s="15"/>
      <x:c r="JFR9" s="15"/>
      <x:c r="JFS9" s="15"/>
      <x:c r="JFT9" s="15"/>
      <x:c r="JFU9" s="15"/>
      <x:c r="JFV9" s="15"/>
      <x:c r="JFW9" s="15"/>
      <x:c r="JFX9" s="15"/>
      <x:c r="JFY9" s="15"/>
      <x:c r="JFZ9" s="15"/>
      <x:c r="JGA9" s="15"/>
      <x:c r="JGB9" s="15"/>
      <x:c r="JGC9" s="15"/>
      <x:c r="JGD9" s="15"/>
      <x:c r="JGE9" s="15"/>
      <x:c r="JGF9" s="15"/>
      <x:c r="JGG9" s="15"/>
      <x:c r="JGH9" s="15"/>
      <x:c r="JGI9" s="15"/>
      <x:c r="JGJ9" s="15"/>
      <x:c r="JGK9" s="15"/>
      <x:c r="JGL9" s="15"/>
      <x:c r="JGM9" s="15"/>
      <x:c r="JGN9" s="15"/>
      <x:c r="JGO9" s="15"/>
      <x:c r="JGP9" s="15"/>
      <x:c r="JGQ9" s="15"/>
      <x:c r="JGR9" s="15"/>
      <x:c r="JGS9" s="15"/>
      <x:c r="JGT9" s="15"/>
      <x:c r="JGU9" s="15"/>
      <x:c r="JGV9" s="15"/>
      <x:c r="JGW9" s="15"/>
      <x:c r="JGX9" s="15"/>
      <x:c r="JGY9" s="15"/>
      <x:c r="JGZ9" s="15"/>
      <x:c r="JHA9" s="15"/>
      <x:c r="JHB9" s="15"/>
      <x:c r="JHC9" s="15"/>
      <x:c r="JHD9" s="15"/>
      <x:c r="JHE9" s="15"/>
      <x:c r="JHF9" s="15"/>
      <x:c r="JHG9" s="15"/>
      <x:c r="JHH9" s="15"/>
      <x:c r="JHI9" s="15"/>
      <x:c r="JHJ9" s="15"/>
      <x:c r="JHK9" s="15"/>
      <x:c r="JHL9" s="15"/>
      <x:c r="JHM9" s="15"/>
      <x:c r="JHN9" s="15"/>
      <x:c r="JHO9" s="15"/>
      <x:c r="JHP9" s="15"/>
      <x:c r="JHQ9" s="15"/>
      <x:c r="JHR9" s="15"/>
      <x:c r="JHS9" s="15"/>
      <x:c r="JHT9" s="15"/>
      <x:c r="JHU9" s="15"/>
      <x:c r="JHV9" s="15"/>
      <x:c r="JHW9" s="15"/>
      <x:c r="JHX9" s="15"/>
      <x:c r="JHY9" s="15"/>
      <x:c r="JHZ9" s="15"/>
      <x:c r="JIA9" s="15"/>
      <x:c r="JIB9" s="15"/>
      <x:c r="JIC9" s="15"/>
      <x:c r="JID9" s="15"/>
      <x:c r="JIE9" s="15"/>
      <x:c r="JIF9" s="15"/>
      <x:c r="JIG9" s="15"/>
      <x:c r="JIH9" s="15"/>
      <x:c r="JII9" s="15"/>
      <x:c r="JIJ9" s="15"/>
      <x:c r="JIK9" s="15"/>
      <x:c r="JIL9" s="15"/>
      <x:c r="JIM9" s="15"/>
      <x:c r="JIN9" s="15"/>
      <x:c r="JIO9" s="15"/>
      <x:c r="JIP9" s="15"/>
      <x:c r="JIQ9" s="15"/>
      <x:c r="JIR9" s="15"/>
      <x:c r="JIS9" s="15"/>
      <x:c r="JIT9" s="15"/>
      <x:c r="JIU9" s="15"/>
      <x:c r="JIV9" s="15"/>
      <x:c r="JIW9" s="15"/>
      <x:c r="JIX9" s="15"/>
      <x:c r="JIY9" s="15"/>
      <x:c r="JIZ9" s="15"/>
      <x:c r="JJA9" s="15"/>
      <x:c r="JJB9" s="15"/>
      <x:c r="JJC9" s="15"/>
      <x:c r="JJD9" s="15"/>
      <x:c r="JJE9" s="15"/>
      <x:c r="JJF9" s="15"/>
      <x:c r="JJG9" s="15"/>
      <x:c r="JJH9" s="15"/>
      <x:c r="JJI9" s="15"/>
      <x:c r="JJJ9" s="15"/>
      <x:c r="JJK9" s="15"/>
      <x:c r="JJL9" s="15"/>
      <x:c r="JJM9" s="15"/>
      <x:c r="JJN9" s="15"/>
      <x:c r="JJO9" s="15"/>
      <x:c r="JJP9" s="15"/>
      <x:c r="JJQ9" s="15"/>
      <x:c r="JJR9" s="15"/>
      <x:c r="JJS9" s="15"/>
      <x:c r="JJT9" s="15"/>
      <x:c r="JJU9" s="15"/>
      <x:c r="JJV9" s="15"/>
      <x:c r="JJW9" s="15"/>
      <x:c r="JJX9" s="15"/>
      <x:c r="JJY9" s="15"/>
      <x:c r="JJZ9" s="15"/>
      <x:c r="JKA9" s="15"/>
      <x:c r="JKB9" s="15"/>
      <x:c r="JKC9" s="15"/>
      <x:c r="JKD9" s="15"/>
      <x:c r="JKE9" s="15"/>
      <x:c r="JKF9" s="15"/>
      <x:c r="JKG9" s="15"/>
      <x:c r="JKH9" s="15"/>
      <x:c r="JKI9" s="15"/>
      <x:c r="JKJ9" s="15"/>
      <x:c r="JKK9" s="15"/>
      <x:c r="JKL9" s="15"/>
      <x:c r="JKM9" s="15"/>
      <x:c r="JKN9" s="15"/>
      <x:c r="JKO9" s="15"/>
      <x:c r="JKP9" s="15"/>
      <x:c r="JKQ9" s="15"/>
      <x:c r="JKR9" s="15"/>
      <x:c r="JKS9" s="15"/>
      <x:c r="JKT9" s="15"/>
      <x:c r="JKU9" s="15"/>
      <x:c r="JKV9" s="15"/>
      <x:c r="JKW9" s="15"/>
      <x:c r="JKX9" s="15"/>
      <x:c r="JKY9" s="15"/>
      <x:c r="JKZ9" s="15"/>
      <x:c r="JLA9" s="15"/>
      <x:c r="JLB9" s="15"/>
      <x:c r="JLC9" s="15"/>
      <x:c r="JLD9" s="15"/>
      <x:c r="JLE9" s="15"/>
      <x:c r="JLF9" s="15"/>
      <x:c r="JLG9" s="15"/>
      <x:c r="JLH9" s="15"/>
      <x:c r="JLI9" s="15"/>
      <x:c r="JLJ9" s="15"/>
      <x:c r="JLK9" s="15"/>
      <x:c r="JLL9" s="15"/>
      <x:c r="JLM9" s="15"/>
      <x:c r="JLN9" s="15"/>
      <x:c r="JLO9" s="15"/>
      <x:c r="JLP9" s="15"/>
      <x:c r="JLQ9" s="15"/>
      <x:c r="JLR9" s="15"/>
      <x:c r="JLS9" s="15"/>
      <x:c r="JLT9" s="15"/>
      <x:c r="JLU9" s="15"/>
      <x:c r="JLV9" s="15"/>
      <x:c r="JLW9" s="15"/>
      <x:c r="JLX9" s="15"/>
      <x:c r="JLY9" s="15"/>
      <x:c r="JLZ9" s="15"/>
      <x:c r="JMA9" s="15"/>
      <x:c r="JMB9" s="15"/>
      <x:c r="JMC9" s="15"/>
      <x:c r="JMD9" s="15"/>
      <x:c r="JME9" s="15"/>
      <x:c r="JMF9" s="15"/>
      <x:c r="JMG9" s="15"/>
      <x:c r="JMH9" s="15"/>
      <x:c r="JMI9" s="15"/>
      <x:c r="JMJ9" s="15"/>
      <x:c r="JMK9" s="15"/>
      <x:c r="JML9" s="15"/>
      <x:c r="JMM9" s="15"/>
      <x:c r="JMN9" s="15"/>
      <x:c r="JMO9" s="15"/>
      <x:c r="JMP9" s="15"/>
      <x:c r="JMQ9" s="15"/>
      <x:c r="JMR9" s="15"/>
      <x:c r="JMS9" s="15"/>
      <x:c r="JMT9" s="15"/>
      <x:c r="JMU9" s="15"/>
      <x:c r="JMV9" s="15"/>
      <x:c r="JMW9" s="15"/>
      <x:c r="JMX9" s="15"/>
      <x:c r="JMY9" s="15"/>
      <x:c r="JMZ9" s="15"/>
      <x:c r="JNA9" s="15"/>
      <x:c r="JNB9" s="15"/>
      <x:c r="JNC9" s="15"/>
      <x:c r="JND9" s="15"/>
      <x:c r="JNE9" s="15"/>
      <x:c r="JNF9" s="15"/>
      <x:c r="JNG9" s="15"/>
      <x:c r="JNH9" s="15"/>
      <x:c r="JNI9" s="15"/>
      <x:c r="JNJ9" s="15"/>
      <x:c r="JNK9" s="15"/>
      <x:c r="JNL9" s="15"/>
      <x:c r="JNM9" s="15"/>
      <x:c r="JNN9" s="15"/>
      <x:c r="JNO9" s="15"/>
      <x:c r="JNP9" s="15"/>
      <x:c r="JNQ9" s="15"/>
      <x:c r="JNR9" s="15"/>
      <x:c r="JNS9" s="15"/>
      <x:c r="JNT9" s="15"/>
      <x:c r="JNU9" s="15"/>
      <x:c r="JNV9" s="15"/>
      <x:c r="JNW9" s="15"/>
      <x:c r="JNX9" s="15"/>
      <x:c r="JNY9" s="15"/>
      <x:c r="JNZ9" s="15"/>
      <x:c r="JOA9" s="15"/>
      <x:c r="JOB9" s="15"/>
      <x:c r="JOC9" s="15"/>
      <x:c r="JOD9" s="15"/>
      <x:c r="JOE9" s="15"/>
      <x:c r="JOF9" s="15"/>
      <x:c r="JOG9" s="15"/>
      <x:c r="JOH9" s="15"/>
      <x:c r="JOI9" s="15"/>
      <x:c r="JOJ9" s="15"/>
      <x:c r="JOK9" s="15"/>
      <x:c r="JOL9" s="15"/>
      <x:c r="JOM9" s="15"/>
      <x:c r="JON9" s="15"/>
      <x:c r="JOO9" s="15"/>
      <x:c r="JOP9" s="15"/>
      <x:c r="JOQ9" s="15"/>
      <x:c r="JOR9" s="15"/>
      <x:c r="JOS9" s="15"/>
      <x:c r="JOT9" s="15"/>
      <x:c r="JOU9" s="15"/>
      <x:c r="JOV9" s="15"/>
      <x:c r="JOW9" s="15"/>
      <x:c r="JOX9" s="15"/>
      <x:c r="JOY9" s="15"/>
      <x:c r="JOZ9" s="15"/>
      <x:c r="JPA9" s="15"/>
      <x:c r="JPB9" s="15"/>
      <x:c r="JPC9" s="15"/>
      <x:c r="JPD9" s="15"/>
      <x:c r="JPE9" s="15"/>
      <x:c r="JPF9" s="15"/>
      <x:c r="JPG9" s="15"/>
      <x:c r="JPH9" s="15"/>
      <x:c r="JPI9" s="15"/>
      <x:c r="JPJ9" s="15"/>
      <x:c r="JPK9" s="15"/>
      <x:c r="JPL9" s="15"/>
      <x:c r="JPM9" s="15"/>
      <x:c r="JPN9" s="15"/>
      <x:c r="JPO9" s="15"/>
      <x:c r="JPP9" s="15"/>
      <x:c r="JPQ9" s="15"/>
      <x:c r="JPR9" s="15"/>
      <x:c r="JPS9" s="15"/>
      <x:c r="JPT9" s="15"/>
      <x:c r="JPU9" s="15"/>
      <x:c r="JPV9" s="15"/>
      <x:c r="JPW9" s="15"/>
      <x:c r="JPX9" s="15"/>
      <x:c r="JPY9" s="15"/>
      <x:c r="JPZ9" s="15"/>
      <x:c r="JQA9" s="15"/>
      <x:c r="JQB9" s="15"/>
      <x:c r="JQC9" s="15"/>
      <x:c r="JQD9" s="15"/>
      <x:c r="JQE9" s="15"/>
      <x:c r="JQF9" s="15"/>
      <x:c r="JQG9" s="15"/>
      <x:c r="JQH9" s="15"/>
      <x:c r="JQI9" s="15"/>
      <x:c r="JQJ9" s="15"/>
      <x:c r="JQK9" s="15"/>
      <x:c r="JQL9" s="15"/>
      <x:c r="JQM9" s="15"/>
      <x:c r="JQN9" s="15"/>
      <x:c r="JQO9" s="15"/>
      <x:c r="JQP9" s="15"/>
      <x:c r="JQQ9" s="15"/>
      <x:c r="JQR9" s="15"/>
      <x:c r="JQS9" s="15"/>
      <x:c r="JQT9" s="15"/>
      <x:c r="JQU9" s="15"/>
      <x:c r="JQV9" s="15"/>
      <x:c r="JQW9" s="15"/>
      <x:c r="JQX9" s="15"/>
      <x:c r="JQY9" s="15"/>
      <x:c r="JQZ9" s="15"/>
      <x:c r="JRA9" s="15"/>
      <x:c r="JRB9" s="15"/>
      <x:c r="JRC9" s="15"/>
      <x:c r="JRD9" s="15"/>
      <x:c r="JRE9" s="15"/>
      <x:c r="JRF9" s="15"/>
      <x:c r="JRG9" s="15"/>
      <x:c r="JRH9" s="15"/>
      <x:c r="JRI9" s="15"/>
      <x:c r="JRJ9" s="15"/>
      <x:c r="JRK9" s="15"/>
      <x:c r="JRL9" s="15"/>
      <x:c r="JRM9" s="15"/>
      <x:c r="JRN9" s="15"/>
      <x:c r="JRO9" s="15"/>
      <x:c r="JRP9" s="15"/>
      <x:c r="JRQ9" s="15"/>
      <x:c r="JRR9" s="15"/>
      <x:c r="JRS9" s="15"/>
      <x:c r="JRT9" s="15"/>
      <x:c r="JRU9" s="15"/>
      <x:c r="JRV9" s="15"/>
      <x:c r="JRW9" s="15"/>
      <x:c r="JRX9" s="15"/>
      <x:c r="JRY9" s="15"/>
      <x:c r="JRZ9" s="15"/>
      <x:c r="JSA9" s="15"/>
      <x:c r="JSB9" s="15"/>
      <x:c r="JSC9" s="15"/>
      <x:c r="JSD9" s="15"/>
      <x:c r="JSE9" s="15"/>
      <x:c r="JSF9" s="15"/>
      <x:c r="JSG9" s="15"/>
      <x:c r="JSH9" s="15"/>
      <x:c r="JSI9" s="15"/>
      <x:c r="JSJ9" s="15"/>
      <x:c r="JSK9" s="15"/>
      <x:c r="JSL9" s="15"/>
      <x:c r="JSM9" s="15"/>
      <x:c r="JSN9" s="15"/>
      <x:c r="JSO9" s="15"/>
      <x:c r="JSP9" s="15"/>
      <x:c r="JSQ9" s="15"/>
      <x:c r="JSR9" s="15"/>
      <x:c r="JSS9" s="15"/>
      <x:c r="JST9" s="15"/>
      <x:c r="JSU9" s="15"/>
      <x:c r="JSV9" s="15"/>
      <x:c r="JSW9" s="15"/>
      <x:c r="JSX9" s="15"/>
      <x:c r="JSY9" s="15"/>
      <x:c r="JSZ9" s="15"/>
      <x:c r="JTA9" s="15"/>
      <x:c r="JTB9" s="15"/>
      <x:c r="JTC9" s="15"/>
      <x:c r="JTD9" s="15"/>
      <x:c r="JTE9" s="15"/>
      <x:c r="JTF9" s="15"/>
      <x:c r="JTG9" s="15"/>
      <x:c r="JTH9" s="15"/>
      <x:c r="JTI9" s="15"/>
      <x:c r="JTJ9" s="15"/>
      <x:c r="JTK9" s="15"/>
      <x:c r="JTL9" s="15"/>
      <x:c r="JTM9" s="15"/>
      <x:c r="JTN9" s="15"/>
      <x:c r="JTO9" s="15"/>
      <x:c r="JTP9" s="15"/>
      <x:c r="JTQ9" s="15"/>
      <x:c r="JTR9" s="15"/>
      <x:c r="JTS9" s="15"/>
      <x:c r="JTT9" s="15"/>
      <x:c r="JTU9" s="15"/>
      <x:c r="JTV9" s="15"/>
      <x:c r="JTW9" s="15"/>
      <x:c r="JTX9" s="15"/>
      <x:c r="JTY9" s="15"/>
      <x:c r="JTZ9" s="15"/>
      <x:c r="JUA9" s="15"/>
      <x:c r="JUB9" s="15"/>
      <x:c r="JUC9" s="15"/>
      <x:c r="JUD9" s="15"/>
      <x:c r="JUE9" s="15"/>
      <x:c r="JUF9" s="15"/>
      <x:c r="JUG9" s="15"/>
      <x:c r="JUH9" s="15"/>
      <x:c r="JUI9" s="15"/>
      <x:c r="JUJ9" s="15"/>
      <x:c r="JUK9" s="15"/>
      <x:c r="JUL9" s="15"/>
      <x:c r="JUM9" s="15"/>
      <x:c r="JUN9" s="15"/>
      <x:c r="JUO9" s="15"/>
      <x:c r="JUP9" s="15"/>
      <x:c r="JUQ9" s="15"/>
      <x:c r="JUR9" s="15"/>
      <x:c r="JUS9" s="15"/>
      <x:c r="JUT9" s="15"/>
      <x:c r="JUU9" s="15"/>
      <x:c r="JUV9" s="15"/>
      <x:c r="JUW9" s="15"/>
      <x:c r="JUX9" s="15"/>
      <x:c r="JUY9" s="15"/>
      <x:c r="JUZ9" s="15"/>
      <x:c r="JVA9" s="15"/>
      <x:c r="JVB9" s="15"/>
      <x:c r="JVC9" s="15"/>
      <x:c r="JVD9" s="15"/>
      <x:c r="JVE9" s="15"/>
      <x:c r="JVF9" s="15"/>
      <x:c r="JVG9" s="15"/>
      <x:c r="JVH9" s="15"/>
      <x:c r="JVI9" s="15"/>
      <x:c r="JVJ9" s="15"/>
      <x:c r="JVK9" s="15"/>
      <x:c r="JVL9" s="15"/>
      <x:c r="JVM9" s="15"/>
      <x:c r="JVN9" s="15"/>
      <x:c r="JVO9" s="15"/>
      <x:c r="JVP9" s="15"/>
      <x:c r="JVQ9" s="15"/>
      <x:c r="JVR9" s="15"/>
      <x:c r="JVS9" s="15"/>
      <x:c r="JVT9" s="15"/>
      <x:c r="JVU9" s="15"/>
      <x:c r="JVV9" s="15"/>
      <x:c r="JVW9" s="15"/>
      <x:c r="JVX9" s="15"/>
      <x:c r="JVY9" s="15"/>
      <x:c r="JVZ9" s="15"/>
      <x:c r="JWA9" s="15"/>
      <x:c r="JWB9" s="15"/>
      <x:c r="JWC9" s="15"/>
      <x:c r="JWD9" s="15"/>
      <x:c r="JWE9" s="15"/>
      <x:c r="JWF9" s="15"/>
      <x:c r="JWG9" s="15"/>
      <x:c r="JWH9" s="15"/>
      <x:c r="JWI9" s="15"/>
      <x:c r="JWJ9" s="15"/>
      <x:c r="JWK9" s="15"/>
      <x:c r="JWL9" s="15"/>
      <x:c r="JWM9" s="15"/>
      <x:c r="JWN9" s="15"/>
      <x:c r="JWO9" s="15"/>
      <x:c r="JWP9" s="15"/>
      <x:c r="JWQ9" s="15"/>
      <x:c r="JWR9" s="15"/>
      <x:c r="JWS9" s="15"/>
      <x:c r="JWT9" s="15"/>
      <x:c r="JWU9" s="15"/>
      <x:c r="JWV9" s="15"/>
      <x:c r="JWW9" s="15"/>
      <x:c r="JWX9" s="15"/>
      <x:c r="JWY9" s="15"/>
      <x:c r="JWZ9" s="15"/>
      <x:c r="JXA9" s="15"/>
      <x:c r="JXB9" s="15"/>
      <x:c r="JXC9" s="15"/>
      <x:c r="JXD9" s="15"/>
      <x:c r="JXE9" s="15"/>
      <x:c r="JXF9" s="15"/>
      <x:c r="JXG9" s="15"/>
      <x:c r="JXH9" s="15"/>
      <x:c r="JXI9" s="15"/>
      <x:c r="JXJ9" s="15"/>
      <x:c r="JXK9" s="15"/>
      <x:c r="JXL9" s="15"/>
      <x:c r="JXM9" s="15"/>
      <x:c r="JXN9" s="15"/>
      <x:c r="JXO9" s="15"/>
      <x:c r="JXP9" s="15"/>
      <x:c r="JXQ9" s="15"/>
      <x:c r="JXR9" s="15"/>
      <x:c r="JXS9" s="15"/>
      <x:c r="JXT9" s="15"/>
      <x:c r="JXU9" s="15"/>
      <x:c r="JXV9" s="15"/>
      <x:c r="JXW9" s="15"/>
      <x:c r="JXX9" s="15"/>
      <x:c r="JXY9" s="15"/>
      <x:c r="JXZ9" s="15"/>
      <x:c r="JYA9" s="15"/>
      <x:c r="JYB9" s="15"/>
      <x:c r="JYC9" s="15"/>
      <x:c r="JYD9" s="15"/>
      <x:c r="JYE9" s="15"/>
      <x:c r="JYF9" s="15"/>
      <x:c r="JYG9" s="15"/>
      <x:c r="JYH9" s="15"/>
      <x:c r="JYI9" s="15"/>
      <x:c r="JYJ9" s="15"/>
      <x:c r="JYK9" s="15"/>
      <x:c r="JYL9" s="15"/>
      <x:c r="JYM9" s="15"/>
      <x:c r="JYN9" s="15"/>
      <x:c r="JYO9" s="15"/>
      <x:c r="JYP9" s="15"/>
      <x:c r="JYQ9" s="15"/>
      <x:c r="JYR9" s="15"/>
      <x:c r="JYS9" s="15"/>
      <x:c r="JYT9" s="15"/>
      <x:c r="JYU9" s="15"/>
      <x:c r="JYV9" s="15"/>
      <x:c r="JYW9" s="15"/>
      <x:c r="JYX9" s="15"/>
      <x:c r="JYY9" s="15"/>
      <x:c r="JYZ9" s="15"/>
      <x:c r="JZA9" s="15"/>
      <x:c r="JZB9" s="15"/>
      <x:c r="JZC9" s="15"/>
      <x:c r="JZD9" s="15"/>
      <x:c r="JZE9" s="15"/>
      <x:c r="JZF9" s="15"/>
      <x:c r="JZG9" s="15"/>
      <x:c r="JZH9" s="15"/>
      <x:c r="JZI9" s="15"/>
      <x:c r="JZJ9" s="15"/>
      <x:c r="JZK9" s="15"/>
      <x:c r="JZL9" s="15"/>
      <x:c r="JZM9" s="15"/>
      <x:c r="JZN9" s="15"/>
      <x:c r="JZO9" s="15"/>
      <x:c r="JZP9" s="15"/>
      <x:c r="JZQ9" s="15"/>
      <x:c r="JZR9" s="15"/>
      <x:c r="JZS9" s="15"/>
      <x:c r="JZT9" s="15"/>
      <x:c r="JZU9" s="15"/>
      <x:c r="JZV9" s="15"/>
      <x:c r="JZW9" s="15"/>
      <x:c r="JZX9" s="15"/>
      <x:c r="JZY9" s="15"/>
      <x:c r="JZZ9" s="15"/>
      <x:c r="KAA9" s="15"/>
      <x:c r="KAB9" s="15"/>
      <x:c r="KAC9" s="15"/>
      <x:c r="KAD9" s="15"/>
      <x:c r="KAE9" s="15"/>
      <x:c r="KAF9" s="15"/>
      <x:c r="KAG9" s="15"/>
      <x:c r="KAH9" s="15"/>
      <x:c r="KAI9" s="15"/>
      <x:c r="KAJ9" s="15"/>
      <x:c r="KAK9" s="15"/>
      <x:c r="KAL9" s="15"/>
      <x:c r="KAM9" s="15"/>
      <x:c r="KAN9" s="15"/>
      <x:c r="KAO9" s="15"/>
      <x:c r="KAP9" s="15"/>
      <x:c r="KAQ9" s="15"/>
      <x:c r="KAR9" s="15"/>
      <x:c r="KAS9" s="15"/>
      <x:c r="KAT9" s="15"/>
      <x:c r="KAU9" s="15"/>
      <x:c r="KAV9" s="15"/>
      <x:c r="KAW9" s="15"/>
      <x:c r="KAX9" s="15"/>
      <x:c r="KAY9" s="15"/>
      <x:c r="KAZ9" s="15"/>
      <x:c r="KBA9" s="15"/>
      <x:c r="KBB9" s="15"/>
      <x:c r="KBC9" s="15"/>
      <x:c r="KBD9" s="15"/>
      <x:c r="KBE9" s="15"/>
      <x:c r="KBF9" s="15"/>
      <x:c r="KBG9" s="15"/>
      <x:c r="KBH9" s="15"/>
      <x:c r="KBI9" s="15"/>
      <x:c r="KBJ9" s="15"/>
      <x:c r="KBK9" s="15"/>
      <x:c r="KBL9" s="15"/>
      <x:c r="KBM9" s="15"/>
      <x:c r="KBN9" s="15"/>
      <x:c r="KBO9" s="15"/>
      <x:c r="KBP9" s="15"/>
      <x:c r="KBQ9" s="15"/>
      <x:c r="KBR9" s="15"/>
      <x:c r="KBS9" s="15"/>
      <x:c r="KBT9" s="15"/>
      <x:c r="KBU9" s="15"/>
      <x:c r="KBV9" s="15"/>
      <x:c r="KBW9" s="15"/>
      <x:c r="KBX9" s="15"/>
      <x:c r="KBY9" s="15"/>
      <x:c r="KBZ9" s="15"/>
      <x:c r="KCA9" s="15"/>
      <x:c r="KCB9" s="15"/>
      <x:c r="KCC9" s="15"/>
      <x:c r="KCD9" s="15"/>
      <x:c r="KCE9" s="15"/>
      <x:c r="KCF9" s="15"/>
      <x:c r="KCG9" s="15"/>
      <x:c r="KCH9" s="15"/>
      <x:c r="KCI9" s="15"/>
      <x:c r="KCJ9" s="15"/>
      <x:c r="KCK9" s="15"/>
      <x:c r="KCL9" s="15"/>
      <x:c r="KCM9" s="15"/>
      <x:c r="KCN9" s="15"/>
      <x:c r="KCO9" s="15"/>
      <x:c r="KCP9" s="15"/>
      <x:c r="KCQ9" s="15"/>
      <x:c r="KCR9" s="15"/>
      <x:c r="KCS9" s="15"/>
      <x:c r="KCT9" s="15"/>
      <x:c r="KCU9" s="15"/>
      <x:c r="KCV9" s="15"/>
      <x:c r="KCW9" s="15"/>
      <x:c r="KCX9" s="15"/>
      <x:c r="KCY9" s="15"/>
      <x:c r="KCZ9" s="15"/>
      <x:c r="KDA9" s="15"/>
      <x:c r="KDB9" s="15"/>
      <x:c r="KDC9" s="15"/>
      <x:c r="KDD9" s="15"/>
      <x:c r="KDE9" s="15"/>
      <x:c r="KDF9" s="15"/>
      <x:c r="KDG9" s="15"/>
      <x:c r="KDH9" s="15"/>
      <x:c r="KDI9" s="15"/>
      <x:c r="KDJ9" s="15"/>
      <x:c r="KDK9" s="15"/>
      <x:c r="KDL9" s="15"/>
      <x:c r="KDM9" s="15"/>
      <x:c r="KDN9" s="15"/>
      <x:c r="KDO9" s="15"/>
      <x:c r="KDP9" s="15"/>
      <x:c r="KDQ9" s="15"/>
      <x:c r="KDR9" s="15"/>
      <x:c r="KDS9" s="15"/>
      <x:c r="KDT9" s="15"/>
      <x:c r="KDU9" s="15"/>
      <x:c r="KDV9" s="15"/>
      <x:c r="KDW9" s="15"/>
      <x:c r="KDX9" s="15"/>
      <x:c r="KDY9" s="15"/>
      <x:c r="KDZ9" s="15"/>
      <x:c r="KEA9" s="15"/>
      <x:c r="KEB9" s="15"/>
      <x:c r="KEC9" s="15"/>
      <x:c r="KED9" s="15"/>
      <x:c r="KEE9" s="15"/>
      <x:c r="KEF9" s="15"/>
      <x:c r="KEG9" s="15"/>
      <x:c r="KEH9" s="15"/>
      <x:c r="KEI9" s="15"/>
      <x:c r="KEJ9" s="15"/>
      <x:c r="KEK9" s="15"/>
      <x:c r="KEL9" s="15"/>
      <x:c r="KEM9" s="15"/>
      <x:c r="KEN9" s="15"/>
      <x:c r="KEO9" s="15"/>
      <x:c r="KEP9" s="15"/>
      <x:c r="KEQ9" s="15"/>
      <x:c r="KER9" s="15"/>
      <x:c r="KES9" s="15"/>
      <x:c r="KET9" s="15"/>
      <x:c r="KEU9" s="15"/>
      <x:c r="KEV9" s="15"/>
      <x:c r="KEW9" s="15"/>
      <x:c r="KEX9" s="15"/>
      <x:c r="KEY9" s="15"/>
      <x:c r="KEZ9" s="15"/>
      <x:c r="KFA9" s="15"/>
      <x:c r="KFB9" s="15"/>
      <x:c r="KFC9" s="15"/>
      <x:c r="KFD9" s="15"/>
      <x:c r="KFE9" s="15"/>
      <x:c r="KFF9" s="15"/>
      <x:c r="KFG9" s="15"/>
      <x:c r="KFH9" s="15"/>
      <x:c r="KFI9" s="15"/>
      <x:c r="KFJ9" s="15"/>
      <x:c r="KFK9" s="15"/>
      <x:c r="KFL9" s="15"/>
      <x:c r="KFM9" s="15"/>
      <x:c r="KFN9" s="15"/>
      <x:c r="KFO9" s="15"/>
      <x:c r="KFP9" s="15"/>
      <x:c r="KFQ9" s="15"/>
      <x:c r="KFR9" s="15"/>
      <x:c r="KFS9" s="15"/>
      <x:c r="KFT9" s="15"/>
      <x:c r="KFU9" s="15"/>
      <x:c r="KFV9" s="15"/>
      <x:c r="KFW9" s="15"/>
      <x:c r="KFX9" s="15"/>
      <x:c r="KFY9" s="15"/>
      <x:c r="KFZ9" s="15"/>
      <x:c r="KGA9" s="15"/>
      <x:c r="KGB9" s="15"/>
      <x:c r="KGC9" s="15"/>
      <x:c r="KGD9" s="15"/>
      <x:c r="KGE9" s="15"/>
      <x:c r="KGF9" s="15"/>
      <x:c r="KGG9" s="15"/>
      <x:c r="KGH9" s="15"/>
      <x:c r="KGI9" s="15"/>
      <x:c r="KGJ9" s="15"/>
      <x:c r="KGK9" s="15"/>
      <x:c r="KGL9" s="15"/>
      <x:c r="KGM9" s="15"/>
      <x:c r="KGN9" s="15"/>
      <x:c r="KGO9" s="15"/>
      <x:c r="KGP9" s="15"/>
      <x:c r="KGQ9" s="15"/>
      <x:c r="KGR9" s="15"/>
      <x:c r="KGS9" s="15"/>
      <x:c r="KGT9" s="15"/>
      <x:c r="KGU9" s="15"/>
      <x:c r="KGV9" s="15"/>
      <x:c r="KGW9" s="15"/>
      <x:c r="KGX9" s="15"/>
      <x:c r="KGY9" s="15"/>
      <x:c r="KGZ9" s="15"/>
      <x:c r="KHA9" s="15"/>
      <x:c r="KHB9" s="15"/>
      <x:c r="KHC9" s="15"/>
      <x:c r="KHD9" s="15"/>
      <x:c r="KHE9" s="15"/>
      <x:c r="KHF9" s="15"/>
      <x:c r="KHG9" s="15"/>
      <x:c r="KHH9" s="15"/>
      <x:c r="KHI9" s="15"/>
      <x:c r="KHJ9" s="15"/>
      <x:c r="KHK9" s="15"/>
      <x:c r="KHL9" s="15"/>
      <x:c r="KHM9" s="15"/>
      <x:c r="KHN9" s="15"/>
      <x:c r="KHO9" s="15"/>
      <x:c r="KHP9" s="15"/>
      <x:c r="KHQ9" s="15"/>
      <x:c r="KHR9" s="15"/>
      <x:c r="KHS9" s="15"/>
      <x:c r="KHT9" s="15"/>
      <x:c r="KHU9" s="15"/>
      <x:c r="KHV9" s="15"/>
      <x:c r="KHW9" s="15"/>
      <x:c r="KHX9" s="15"/>
      <x:c r="KHY9" s="15"/>
      <x:c r="KHZ9" s="15"/>
      <x:c r="KIA9" s="15"/>
      <x:c r="KIB9" s="15"/>
      <x:c r="KIC9" s="15"/>
      <x:c r="KID9" s="15"/>
      <x:c r="KIE9" s="15"/>
      <x:c r="KIF9" s="15"/>
      <x:c r="KIG9" s="15"/>
      <x:c r="KIH9" s="15"/>
      <x:c r="KII9" s="15"/>
      <x:c r="KIJ9" s="15"/>
      <x:c r="KIK9" s="15"/>
      <x:c r="KIL9" s="15"/>
      <x:c r="KIM9" s="15"/>
      <x:c r="KIN9" s="15"/>
      <x:c r="KIO9" s="15"/>
      <x:c r="KIP9" s="15"/>
      <x:c r="KIQ9" s="15"/>
      <x:c r="KIR9" s="15"/>
      <x:c r="KIS9" s="15"/>
      <x:c r="KIT9" s="15"/>
      <x:c r="KIU9" s="15"/>
      <x:c r="KIV9" s="15"/>
      <x:c r="KIW9" s="15"/>
      <x:c r="KIX9" s="15"/>
      <x:c r="KIY9" s="15"/>
      <x:c r="KIZ9" s="15"/>
      <x:c r="KJA9" s="15"/>
      <x:c r="KJB9" s="15"/>
      <x:c r="KJC9" s="15"/>
      <x:c r="KJD9" s="15"/>
      <x:c r="KJE9" s="15"/>
      <x:c r="KJF9" s="15"/>
      <x:c r="KJG9" s="15"/>
      <x:c r="KJH9" s="15"/>
      <x:c r="KJI9" s="15"/>
      <x:c r="KJJ9" s="15"/>
      <x:c r="KJK9" s="15"/>
      <x:c r="KJL9" s="15"/>
      <x:c r="KJM9" s="15"/>
      <x:c r="KJN9" s="15"/>
      <x:c r="KJO9" s="15"/>
      <x:c r="KJP9" s="15"/>
      <x:c r="KJQ9" s="15"/>
      <x:c r="KJR9" s="15"/>
      <x:c r="KJS9" s="15"/>
      <x:c r="KJT9" s="15"/>
      <x:c r="KJU9" s="15"/>
      <x:c r="KJV9" s="15"/>
      <x:c r="KJW9" s="15"/>
      <x:c r="KJX9" s="15"/>
      <x:c r="KJY9" s="15"/>
      <x:c r="KJZ9" s="15"/>
      <x:c r="KKA9" s="15"/>
      <x:c r="KKB9" s="15"/>
      <x:c r="KKC9" s="15"/>
      <x:c r="KKD9" s="15"/>
      <x:c r="KKE9" s="15"/>
      <x:c r="KKF9" s="15"/>
      <x:c r="KKG9" s="15"/>
      <x:c r="KKH9" s="15"/>
      <x:c r="KKI9" s="15"/>
      <x:c r="KKJ9" s="15"/>
      <x:c r="KKK9" s="15"/>
      <x:c r="KKL9" s="15"/>
      <x:c r="KKM9" s="15"/>
      <x:c r="KKN9" s="15"/>
      <x:c r="KKO9" s="15"/>
      <x:c r="KKP9" s="15"/>
      <x:c r="KKQ9" s="15"/>
      <x:c r="KKR9" s="15"/>
      <x:c r="KKS9" s="15"/>
      <x:c r="KKT9" s="15"/>
      <x:c r="KKU9" s="15"/>
      <x:c r="KKV9" s="15"/>
      <x:c r="KKW9" s="15"/>
      <x:c r="KKX9" s="15"/>
      <x:c r="KKY9" s="15"/>
      <x:c r="KKZ9" s="15"/>
      <x:c r="KLA9" s="15"/>
      <x:c r="KLB9" s="15"/>
      <x:c r="KLC9" s="15"/>
      <x:c r="KLD9" s="15"/>
      <x:c r="KLE9" s="15"/>
      <x:c r="KLF9" s="15"/>
      <x:c r="KLG9" s="15"/>
      <x:c r="KLH9" s="15"/>
      <x:c r="KLI9" s="15"/>
      <x:c r="KLJ9" s="15"/>
      <x:c r="KLK9" s="15"/>
      <x:c r="KLL9" s="15"/>
      <x:c r="KLM9" s="15"/>
      <x:c r="KLN9" s="15"/>
      <x:c r="KLO9" s="15"/>
      <x:c r="KLP9" s="15"/>
      <x:c r="KLQ9" s="15"/>
      <x:c r="KLR9" s="15"/>
      <x:c r="KLS9" s="15"/>
      <x:c r="KLT9" s="15"/>
      <x:c r="KLU9" s="15"/>
      <x:c r="KLV9" s="15"/>
      <x:c r="KLW9" s="15"/>
      <x:c r="KLX9" s="15"/>
      <x:c r="KLY9" s="15"/>
      <x:c r="KLZ9" s="15"/>
      <x:c r="KMA9" s="15"/>
      <x:c r="KMB9" s="15"/>
      <x:c r="KMC9" s="15"/>
      <x:c r="KMD9" s="15"/>
      <x:c r="KME9" s="15"/>
      <x:c r="KMF9" s="15"/>
      <x:c r="KMG9" s="15"/>
      <x:c r="KMH9" s="15"/>
      <x:c r="KMI9" s="15"/>
      <x:c r="KMJ9" s="15"/>
      <x:c r="KMK9" s="15"/>
      <x:c r="KML9" s="15"/>
      <x:c r="KMM9" s="15"/>
      <x:c r="KMN9" s="15"/>
      <x:c r="KMO9" s="15"/>
      <x:c r="KMP9" s="15"/>
      <x:c r="KMQ9" s="15"/>
      <x:c r="KMR9" s="15"/>
      <x:c r="KMS9" s="15"/>
      <x:c r="KMT9" s="15"/>
      <x:c r="KMU9" s="15"/>
      <x:c r="KMV9" s="15"/>
      <x:c r="KMW9" s="15"/>
      <x:c r="KMX9" s="15"/>
      <x:c r="KMY9" s="15"/>
      <x:c r="KMZ9" s="15"/>
      <x:c r="KNA9" s="15"/>
      <x:c r="KNB9" s="15"/>
      <x:c r="KNC9" s="15"/>
      <x:c r="KND9" s="15"/>
      <x:c r="KNE9" s="15"/>
      <x:c r="KNF9" s="15"/>
      <x:c r="KNG9" s="15"/>
      <x:c r="KNH9" s="15"/>
      <x:c r="KNI9" s="15"/>
      <x:c r="KNJ9" s="15"/>
      <x:c r="KNK9" s="15"/>
      <x:c r="KNL9" s="15"/>
      <x:c r="KNM9" s="15"/>
      <x:c r="KNN9" s="15"/>
      <x:c r="KNO9" s="15"/>
      <x:c r="KNP9" s="15"/>
      <x:c r="KNQ9" s="15"/>
      <x:c r="KNR9" s="15"/>
      <x:c r="KNS9" s="15"/>
      <x:c r="KNT9" s="15"/>
      <x:c r="KNU9" s="15"/>
      <x:c r="KNV9" s="15"/>
      <x:c r="KNW9" s="15"/>
      <x:c r="KNX9" s="15"/>
      <x:c r="KNY9" s="15"/>
      <x:c r="KNZ9" s="15"/>
      <x:c r="KOA9" s="15"/>
      <x:c r="KOB9" s="15"/>
      <x:c r="KOC9" s="15"/>
      <x:c r="KOD9" s="15"/>
      <x:c r="KOE9" s="15"/>
      <x:c r="KOF9" s="15"/>
      <x:c r="KOG9" s="15"/>
      <x:c r="KOH9" s="15"/>
      <x:c r="KOI9" s="15"/>
      <x:c r="KOJ9" s="15"/>
      <x:c r="KOK9" s="15"/>
      <x:c r="KOL9" s="15"/>
      <x:c r="KOM9" s="15"/>
      <x:c r="KON9" s="15"/>
      <x:c r="KOO9" s="15"/>
      <x:c r="KOP9" s="15"/>
      <x:c r="KOQ9" s="15"/>
      <x:c r="KOR9" s="15"/>
      <x:c r="KOS9" s="15"/>
      <x:c r="KOT9" s="15"/>
      <x:c r="KOU9" s="15"/>
      <x:c r="KOV9" s="15"/>
      <x:c r="KOW9" s="15"/>
      <x:c r="KOX9" s="15"/>
      <x:c r="KOY9" s="15"/>
      <x:c r="KOZ9" s="15"/>
      <x:c r="KPA9" s="15"/>
      <x:c r="KPB9" s="15"/>
      <x:c r="KPC9" s="15"/>
      <x:c r="KPD9" s="15"/>
      <x:c r="KPE9" s="15"/>
      <x:c r="KPF9" s="15"/>
      <x:c r="KPG9" s="15"/>
      <x:c r="KPH9" s="15"/>
      <x:c r="KPI9" s="15"/>
      <x:c r="KPJ9" s="15"/>
      <x:c r="KPK9" s="15"/>
      <x:c r="KPL9" s="15"/>
      <x:c r="KPM9" s="15"/>
      <x:c r="KPN9" s="15"/>
      <x:c r="KPO9" s="15"/>
      <x:c r="KPP9" s="15"/>
      <x:c r="KPQ9" s="15"/>
      <x:c r="KPR9" s="15"/>
      <x:c r="KPS9" s="15"/>
      <x:c r="KPT9" s="15"/>
      <x:c r="KPU9" s="15"/>
      <x:c r="KPV9" s="15"/>
      <x:c r="KPW9" s="15"/>
      <x:c r="KPX9" s="15"/>
      <x:c r="KPY9" s="15"/>
      <x:c r="KPZ9" s="15"/>
      <x:c r="KQA9" s="15"/>
      <x:c r="KQB9" s="15"/>
      <x:c r="KQC9" s="15"/>
      <x:c r="KQD9" s="15"/>
      <x:c r="KQE9" s="15"/>
      <x:c r="KQF9" s="15"/>
      <x:c r="KQG9" s="15"/>
      <x:c r="KQH9" s="15"/>
      <x:c r="KQI9" s="15"/>
      <x:c r="KQJ9" s="15"/>
      <x:c r="KQK9" s="15"/>
      <x:c r="KQL9" s="15"/>
      <x:c r="KQM9" s="15"/>
      <x:c r="KQN9" s="15"/>
      <x:c r="KQO9" s="15"/>
      <x:c r="KQP9" s="15"/>
      <x:c r="KQQ9" s="15"/>
      <x:c r="KQR9" s="15"/>
      <x:c r="KQS9" s="15"/>
      <x:c r="KQT9" s="15"/>
      <x:c r="KQU9" s="15"/>
      <x:c r="KQV9" s="15"/>
      <x:c r="KQW9" s="15"/>
      <x:c r="KQX9" s="15"/>
      <x:c r="KQY9" s="15"/>
      <x:c r="KQZ9" s="15"/>
      <x:c r="KRA9" s="15"/>
      <x:c r="KRB9" s="15"/>
      <x:c r="KRC9" s="15"/>
      <x:c r="KRD9" s="15"/>
      <x:c r="KRE9" s="15"/>
      <x:c r="KRF9" s="15"/>
      <x:c r="KRG9" s="15"/>
      <x:c r="KRH9" s="15"/>
      <x:c r="KRI9" s="15"/>
      <x:c r="KRJ9" s="15"/>
      <x:c r="KRK9" s="15"/>
      <x:c r="KRL9" s="15"/>
      <x:c r="KRM9" s="15"/>
      <x:c r="KRN9" s="15"/>
      <x:c r="KRO9" s="15"/>
      <x:c r="KRP9" s="15"/>
      <x:c r="KRQ9" s="15"/>
      <x:c r="KRR9" s="15"/>
      <x:c r="KRS9" s="15"/>
      <x:c r="KRT9" s="15"/>
      <x:c r="KRU9" s="15"/>
      <x:c r="KRV9" s="15"/>
      <x:c r="KRW9" s="15"/>
      <x:c r="KRX9" s="15"/>
      <x:c r="KRY9" s="15"/>
      <x:c r="KRZ9" s="15"/>
      <x:c r="KSA9" s="15"/>
      <x:c r="KSB9" s="15"/>
      <x:c r="KSC9" s="15"/>
      <x:c r="KSD9" s="15"/>
      <x:c r="KSE9" s="15"/>
      <x:c r="KSF9" s="15"/>
      <x:c r="KSG9" s="15"/>
      <x:c r="KSH9" s="15"/>
      <x:c r="KSI9" s="15"/>
      <x:c r="KSJ9" s="15"/>
      <x:c r="KSK9" s="15"/>
      <x:c r="KSL9" s="15"/>
      <x:c r="KSM9" s="15"/>
      <x:c r="KSN9" s="15"/>
      <x:c r="KSO9" s="15"/>
      <x:c r="KSP9" s="15"/>
      <x:c r="KSQ9" s="15"/>
      <x:c r="KSR9" s="15"/>
      <x:c r="KSS9" s="15"/>
      <x:c r="KST9" s="15"/>
      <x:c r="KSU9" s="15"/>
      <x:c r="KSV9" s="15"/>
      <x:c r="KSW9" s="15"/>
      <x:c r="KSX9" s="15"/>
      <x:c r="KSY9" s="15"/>
      <x:c r="KSZ9" s="15"/>
      <x:c r="KTA9" s="15"/>
      <x:c r="KTB9" s="15"/>
      <x:c r="KTC9" s="15"/>
      <x:c r="KTD9" s="15"/>
      <x:c r="KTE9" s="15"/>
      <x:c r="KTF9" s="15"/>
      <x:c r="KTG9" s="15"/>
      <x:c r="KTH9" s="15"/>
      <x:c r="KTI9" s="15"/>
      <x:c r="KTJ9" s="15"/>
      <x:c r="KTK9" s="15"/>
      <x:c r="KTL9" s="15"/>
      <x:c r="KTM9" s="15"/>
      <x:c r="KTN9" s="15"/>
      <x:c r="KTO9" s="15"/>
      <x:c r="KTP9" s="15"/>
      <x:c r="KTQ9" s="15"/>
      <x:c r="KTR9" s="15"/>
      <x:c r="KTS9" s="15"/>
      <x:c r="KTT9" s="15"/>
      <x:c r="KTU9" s="15"/>
      <x:c r="KTV9" s="15"/>
      <x:c r="KTW9" s="15"/>
      <x:c r="KTX9" s="15"/>
      <x:c r="KTY9" s="15"/>
      <x:c r="KTZ9" s="15"/>
      <x:c r="KUA9" s="15"/>
      <x:c r="KUB9" s="15"/>
      <x:c r="KUC9" s="15"/>
      <x:c r="KUD9" s="15"/>
      <x:c r="KUE9" s="15"/>
      <x:c r="KUF9" s="15"/>
      <x:c r="KUG9" s="15"/>
      <x:c r="KUH9" s="15"/>
      <x:c r="KUI9" s="15"/>
      <x:c r="KUJ9" s="15"/>
      <x:c r="KUK9" s="15"/>
      <x:c r="KUL9" s="15"/>
      <x:c r="KUM9" s="15"/>
      <x:c r="KUN9" s="15"/>
      <x:c r="KUO9" s="15"/>
      <x:c r="KUP9" s="15"/>
      <x:c r="KUQ9" s="15"/>
      <x:c r="KUR9" s="15"/>
      <x:c r="KUS9" s="15"/>
      <x:c r="KUT9" s="15"/>
      <x:c r="KUU9" s="15"/>
      <x:c r="KUV9" s="15"/>
      <x:c r="KUW9" s="15"/>
      <x:c r="KUX9" s="15"/>
      <x:c r="KUY9" s="15"/>
      <x:c r="KUZ9" s="15"/>
      <x:c r="KVA9" s="15"/>
      <x:c r="KVB9" s="15"/>
      <x:c r="KVC9" s="15"/>
      <x:c r="KVD9" s="15"/>
      <x:c r="KVE9" s="15"/>
      <x:c r="KVF9" s="15"/>
      <x:c r="KVG9" s="15"/>
      <x:c r="KVH9" s="15"/>
      <x:c r="KVI9" s="15"/>
      <x:c r="KVJ9" s="15"/>
      <x:c r="KVK9" s="15"/>
      <x:c r="KVL9" s="15"/>
      <x:c r="KVM9" s="15"/>
      <x:c r="KVN9" s="15"/>
      <x:c r="KVO9" s="15"/>
      <x:c r="KVP9" s="15"/>
      <x:c r="KVQ9" s="15"/>
      <x:c r="KVR9" s="15"/>
      <x:c r="KVS9" s="15"/>
      <x:c r="KVT9" s="15"/>
      <x:c r="KVU9" s="15"/>
      <x:c r="KVV9" s="15"/>
      <x:c r="KVW9" s="15"/>
      <x:c r="KVX9" s="15"/>
      <x:c r="KVY9" s="15"/>
      <x:c r="KVZ9" s="15"/>
      <x:c r="KWA9" s="15"/>
      <x:c r="KWB9" s="15"/>
      <x:c r="KWC9" s="15"/>
      <x:c r="KWD9" s="15"/>
      <x:c r="KWE9" s="15"/>
      <x:c r="KWF9" s="15"/>
      <x:c r="KWG9" s="15"/>
      <x:c r="KWH9" s="15"/>
      <x:c r="KWI9" s="15"/>
      <x:c r="KWJ9" s="15"/>
      <x:c r="KWK9" s="15"/>
      <x:c r="KWL9" s="15"/>
      <x:c r="KWM9" s="15"/>
      <x:c r="KWN9" s="15"/>
      <x:c r="KWO9" s="15"/>
      <x:c r="KWP9" s="15"/>
      <x:c r="KWQ9" s="15"/>
      <x:c r="KWR9" s="15"/>
      <x:c r="KWS9" s="15"/>
      <x:c r="KWT9" s="15"/>
      <x:c r="KWU9" s="15"/>
      <x:c r="KWV9" s="15"/>
      <x:c r="KWW9" s="15"/>
      <x:c r="KWX9" s="15"/>
      <x:c r="KWY9" s="15"/>
      <x:c r="KWZ9" s="15"/>
      <x:c r="KXA9" s="15"/>
      <x:c r="KXB9" s="15"/>
      <x:c r="KXC9" s="15"/>
      <x:c r="KXD9" s="15"/>
      <x:c r="KXE9" s="15"/>
      <x:c r="KXF9" s="15"/>
      <x:c r="KXG9" s="15"/>
      <x:c r="KXH9" s="15"/>
      <x:c r="KXI9" s="15"/>
      <x:c r="KXJ9" s="15"/>
      <x:c r="KXK9" s="15"/>
      <x:c r="KXL9" s="15"/>
      <x:c r="KXM9" s="15"/>
      <x:c r="KXN9" s="15"/>
      <x:c r="KXO9" s="15"/>
      <x:c r="KXP9" s="15"/>
      <x:c r="KXQ9" s="15"/>
      <x:c r="KXR9" s="15"/>
      <x:c r="KXS9" s="15"/>
      <x:c r="KXT9" s="15"/>
      <x:c r="KXU9" s="15"/>
      <x:c r="KXV9" s="15"/>
      <x:c r="KXW9" s="15"/>
      <x:c r="KXX9" s="15"/>
      <x:c r="KXY9" s="15"/>
      <x:c r="KXZ9" s="15"/>
      <x:c r="KYA9" s="15"/>
      <x:c r="KYB9" s="15"/>
      <x:c r="KYC9" s="15"/>
      <x:c r="KYD9" s="15"/>
      <x:c r="KYE9" s="15"/>
      <x:c r="KYF9" s="15"/>
      <x:c r="KYG9" s="15"/>
      <x:c r="KYH9" s="15"/>
      <x:c r="KYI9" s="15"/>
      <x:c r="KYJ9" s="15"/>
      <x:c r="KYK9" s="15"/>
      <x:c r="KYL9" s="15"/>
      <x:c r="KYM9" s="15"/>
      <x:c r="KYN9" s="15"/>
      <x:c r="KYO9" s="15"/>
      <x:c r="KYP9" s="15"/>
      <x:c r="KYQ9" s="15"/>
      <x:c r="KYR9" s="15"/>
      <x:c r="KYS9" s="15"/>
      <x:c r="KYT9" s="15"/>
      <x:c r="KYU9" s="15"/>
      <x:c r="KYV9" s="15"/>
      <x:c r="KYW9" s="15"/>
      <x:c r="KYX9" s="15"/>
      <x:c r="KYY9" s="15"/>
      <x:c r="KYZ9" s="15"/>
      <x:c r="KZA9" s="15"/>
      <x:c r="KZB9" s="15"/>
      <x:c r="KZC9" s="15"/>
      <x:c r="KZD9" s="15"/>
      <x:c r="KZE9" s="15"/>
      <x:c r="KZF9" s="15"/>
      <x:c r="KZG9" s="15"/>
      <x:c r="KZH9" s="15"/>
      <x:c r="KZI9" s="15"/>
      <x:c r="KZJ9" s="15"/>
      <x:c r="KZK9" s="15"/>
      <x:c r="KZL9" s="15"/>
      <x:c r="KZM9" s="15"/>
      <x:c r="KZN9" s="15"/>
      <x:c r="KZO9" s="15"/>
      <x:c r="KZP9" s="15"/>
      <x:c r="KZQ9" s="15"/>
      <x:c r="KZR9" s="15"/>
      <x:c r="KZS9" s="15"/>
      <x:c r="KZT9" s="15"/>
      <x:c r="KZU9" s="15"/>
      <x:c r="KZV9" s="15"/>
      <x:c r="KZW9" s="15"/>
      <x:c r="KZX9" s="15"/>
      <x:c r="KZY9" s="15"/>
      <x:c r="KZZ9" s="15"/>
      <x:c r="LAA9" s="15"/>
      <x:c r="LAB9" s="15"/>
      <x:c r="LAC9" s="15"/>
      <x:c r="LAD9" s="15"/>
      <x:c r="LAE9" s="15"/>
      <x:c r="LAF9" s="15"/>
      <x:c r="LAG9" s="15"/>
      <x:c r="LAH9" s="15"/>
      <x:c r="LAI9" s="15"/>
      <x:c r="LAJ9" s="15"/>
      <x:c r="LAK9" s="15"/>
      <x:c r="LAL9" s="15"/>
      <x:c r="LAM9" s="15"/>
      <x:c r="LAN9" s="15"/>
      <x:c r="LAO9" s="15"/>
      <x:c r="LAP9" s="15"/>
      <x:c r="LAQ9" s="15"/>
      <x:c r="LAR9" s="15"/>
      <x:c r="LAS9" s="15"/>
      <x:c r="LAT9" s="15"/>
      <x:c r="LAU9" s="15"/>
      <x:c r="LAV9" s="15"/>
      <x:c r="LAW9" s="15"/>
      <x:c r="LAX9" s="15"/>
      <x:c r="LAY9" s="15"/>
      <x:c r="LAZ9" s="15"/>
      <x:c r="LBA9" s="15"/>
      <x:c r="LBB9" s="15"/>
      <x:c r="LBC9" s="15"/>
      <x:c r="LBD9" s="15"/>
      <x:c r="LBE9" s="15"/>
      <x:c r="LBF9" s="15"/>
      <x:c r="LBG9" s="15"/>
      <x:c r="LBH9" s="15"/>
      <x:c r="LBI9" s="15"/>
      <x:c r="LBJ9" s="15"/>
      <x:c r="LBK9" s="15"/>
      <x:c r="LBL9" s="15"/>
      <x:c r="LBM9" s="15"/>
      <x:c r="LBN9" s="15"/>
      <x:c r="LBO9" s="15"/>
      <x:c r="LBP9" s="15"/>
      <x:c r="LBQ9" s="15"/>
      <x:c r="LBR9" s="15"/>
      <x:c r="LBS9" s="15"/>
      <x:c r="LBT9" s="15"/>
      <x:c r="LBU9" s="15"/>
      <x:c r="LBV9" s="15"/>
      <x:c r="LBW9" s="15"/>
      <x:c r="LBX9" s="15"/>
      <x:c r="LBY9" s="15"/>
      <x:c r="LBZ9" s="15"/>
      <x:c r="LCA9" s="15"/>
      <x:c r="LCB9" s="15"/>
      <x:c r="LCC9" s="15"/>
      <x:c r="LCD9" s="15"/>
      <x:c r="LCE9" s="15"/>
      <x:c r="LCF9" s="15"/>
      <x:c r="LCG9" s="15"/>
      <x:c r="LCH9" s="15"/>
      <x:c r="LCI9" s="15"/>
      <x:c r="LCJ9" s="15"/>
      <x:c r="LCK9" s="15"/>
      <x:c r="LCL9" s="15"/>
      <x:c r="LCM9" s="15"/>
      <x:c r="LCN9" s="15"/>
      <x:c r="LCO9" s="15"/>
      <x:c r="LCP9" s="15"/>
      <x:c r="LCQ9" s="15"/>
      <x:c r="LCR9" s="15"/>
      <x:c r="LCS9" s="15"/>
      <x:c r="LCT9" s="15"/>
      <x:c r="LCU9" s="15"/>
      <x:c r="LCV9" s="15"/>
      <x:c r="LCW9" s="15"/>
      <x:c r="LCX9" s="15"/>
      <x:c r="LCY9" s="15"/>
      <x:c r="LCZ9" s="15"/>
      <x:c r="LDA9" s="15"/>
      <x:c r="LDB9" s="15"/>
      <x:c r="LDC9" s="15"/>
      <x:c r="LDD9" s="15"/>
      <x:c r="LDE9" s="15"/>
      <x:c r="LDF9" s="15"/>
      <x:c r="LDG9" s="15"/>
      <x:c r="LDH9" s="15"/>
      <x:c r="LDI9" s="15"/>
      <x:c r="LDJ9" s="15"/>
      <x:c r="LDK9" s="15"/>
      <x:c r="LDL9" s="15"/>
      <x:c r="LDM9" s="15"/>
      <x:c r="LDN9" s="15"/>
      <x:c r="LDO9" s="15"/>
      <x:c r="LDP9" s="15"/>
      <x:c r="LDQ9" s="15"/>
      <x:c r="LDR9" s="15"/>
      <x:c r="LDS9" s="15"/>
      <x:c r="LDT9" s="15"/>
      <x:c r="LDU9" s="15"/>
      <x:c r="LDV9" s="15"/>
      <x:c r="LDW9" s="15"/>
      <x:c r="LDX9" s="15"/>
      <x:c r="LDY9" s="15"/>
      <x:c r="LDZ9" s="15"/>
      <x:c r="LEA9" s="15"/>
      <x:c r="LEB9" s="15"/>
      <x:c r="LEC9" s="15"/>
      <x:c r="LED9" s="15"/>
      <x:c r="LEE9" s="15"/>
      <x:c r="LEF9" s="15"/>
      <x:c r="LEG9" s="15"/>
      <x:c r="LEH9" s="15"/>
      <x:c r="LEI9" s="15"/>
      <x:c r="LEJ9" s="15"/>
      <x:c r="LEK9" s="15"/>
      <x:c r="LEL9" s="15"/>
      <x:c r="LEM9" s="15"/>
      <x:c r="LEN9" s="15"/>
      <x:c r="LEO9" s="15"/>
      <x:c r="LEP9" s="15"/>
      <x:c r="LEQ9" s="15"/>
      <x:c r="LER9" s="15"/>
      <x:c r="LES9" s="15"/>
      <x:c r="LET9" s="15"/>
      <x:c r="LEU9" s="15"/>
      <x:c r="LEV9" s="15"/>
      <x:c r="LEW9" s="15"/>
      <x:c r="LEX9" s="15"/>
      <x:c r="LEY9" s="15"/>
      <x:c r="LEZ9" s="15"/>
      <x:c r="LFA9" s="15"/>
      <x:c r="LFB9" s="15"/>
      <x:c r="LFC9" s="15"/>
      <x:c r="LFD9" s="15"/>
      <x:c r="LFE9" s="15"/>
      <x:c r="LFF9" s="15"/>
      <x:c r="LFG9" s="15"/>
      <x:c r="LFH9" s="15"/>
      <x:c r="LFI9" s="15"/>
      <x:c r="LFJ9" s="15"/>
      <x:c r="LFK9" s="15"/>
      <x:c r="LFL9" s="15"/>
      <x:c r="LFM9" s="15"/>
      <x:c r="LFN9" s="15"/>
      <x:c r="LFO9" s="15"/>
      <x:c r="LFP9" s="15"/>
      <x:c r="LFQ9" s="15"/>
      <x:c r="LFR9" s="15"/>
      <x:c r="LFS9" s="15"/>
      <x:c r="LFT9" s="15"/>
      <x:c r="LFU9" s="15"/>
      <x:c r="LFV9" s="15"/>
      <x:c r="LFW9" s="15"/>
      <x:c r="LFX9" s="15"/>
      <x:c r="LFY9" s="15"/>
      <x:c r="LFZ9" s="15"/>
      <x:c r="LGA9" s="15"/>
      <x:c r="LGB9" s="15"/>
      <x:c r="LGC9" s="15"/>
      <x:c r="LGD9" s="15"/>
      <x:c r="LGE9" s="15"/>
      <x:c r="LGF9" s="15"/>
      <x:c r="LGG9" s="15"/>
      <x:c r="LGH9" s="15"/>
      <x:c r="LGI9" s="15"/>
      <x:c r="LGJ9" s="15"/>
      <x:c r="LGK9" s="15"/>
      <x:c r="LGL9" s="15"/>
      <x:c r="LGM9" s="15"/>
      <x:c r="LGN9" s="15"/>
      <x:c r="LGO9" s="15"/>
      <x:c r="LGP9" s="15"/>
      <x:c r="LGQ9" s="15"/>
      <x:c r="LGR9" s="15"/>
      <x:c r="LGS9" s="15"/>
      <x:c r="LGT9" s="15"/>
      <x:c r="LGU9" s="15"/>
      <x:c r="LGV9" s="15"/>
      <x:c r="LGW9" s="15"/>
      <x:c r="LGX9" s="15"/>
      <x:c r="LGY9" s="15"/>
      <x:c r="LGZ9" s="15"/>
      <x:c r="LHA9" s="15"/>
      <x:c r="LHB9" s="15"/>
      <x:c r="LHC9" s="15"/>
      <x:c r="LHD9" s="15"/>
      <x:c r="LHE9" s="15"/>
      <x:c r="LHF9" s="15"/>
      <x:c r="LHG9" s="15"/>
      <x:c r="LHH9" s="15"/>
      <x:c r="LHI9" s="15"/>
      <x:c r="LHJ9" s="15"/>
      <x:c r="LHK9" s="15"/>
      <x:c r="LHL9" s="15"/>
      <x:c r="LHM9" s="15"/>
      <x:c r="LHN9" s="15"/>
      <x:c r="LHO9" s="15"/>
      <x:c r="LHP9" s="15"/>
      <x:c r="LHQ9" s="15"/>
      <x:c r="LHR9" s="15"/>
      <x:c r="LHS9" s="15"/>
      <x:c r="LHT9" s="15"/>
      <x:c r="LHU9" s="15"/>
      <x:c r="LHV9" s="15"/>
      <x:c r="LHW9" s="15"/>
      <x:c r="LHX9" s="15"/>
      <x:c r="LHY9" s="15"/>
      <x:c r="LHZ9" s="15"/>
      <x:c r="LIA9" s="15"/>
      <x:c r="LIB9" s="15"/>
      <x:c r="LIC9" s="15"/>
      <x:c r="LID9" s="15"/>
      <x:c r="LIE9" s="15"/>
      <x:c r="LIF9" s="15"/>
      <x:c r="LIG9" s="15"/>
      <x:c r="LIH9" s="15"/>
      <x:c r="LII9" s="15"/>
      <x:c r="LIJ9" s="15"/>
      <x:c r="LIK9" s="15"/>
      <x:c r="LIL9" s="15"/>
      <x:c r="LIM9" s="15"/>
      <x:c r="LIN9" s="15"/>
      <x:c r="LIO9" s="15"/>
      <x:c r="LIP9" s="15"/>
      <x:c r="LIQ9" s="15"/>
      <x:c r="LIR9" s="15"/>
      <x:c r="LIS9" s="15"/>
      <x:c r="LIT9" s="15"/>
      <x:c r="LIU9" s="15"/>
      <x:c r="LIV9" s="15"/>
      <x:c r="LIW9" s="15"/>
      <x:c r="LIX9" s="15"/>
      <x:c r="LIY9" s="15"/>
      <x:c r="LIZ9" s="15"/>
      <x:c r="LJA9" s="15"/>
      <x:c r="LJB9" s="15"/>
      <x:c r="LJC9" s="15"/>
      <x:c r="LJD9" s="15"/>
      <x:c r="LJE9" s="15"/>
      <x:c r="LJF9" s="15"/>
      <x:c r="LJG9" s="15"/>
      <x:c r="LJH9" s="15"/>
      <x:c r="LJI9" s="15"/>
      <x:c r="LJJ9" s="15"/>
      <x:c r="LJK9" s="15"/>
      <x:c r="LJL9" s="15"/>
      <x:c r="LJM9" s="15"/>
      <x:c r="LJN9" s="15"/>
      <x:c r="LJO9" s="15"/>
      <x:c r="LJP9" s="15"/>
      <x:c r="LJQ9" s="15"/>
      <x:c r="LJR9" s="15"/>
      <x:c r="LJS9" s="15"/>
      <x:c r="LJT9" s="15"/>
      <x:c r="LJU9" s="15"/>
      <x:c r="LJV9" s="15"/>
      <x:c r="LJW9" s="15"/>
      <x:c r="LJX9" s="15"/>
      <x:c r="LJY9" s="15"/>
      <x:c r="LJZ9" s="15"/>
      <x:c r="LKA9" s="15"/>
      <x:c r="LKB9" s="15"/>
      <x:c r="LKC9" s="15"/>
      <x:c r="LKD9" s="15"/>
      <x:c r="LKE9" s="15"/>
      <x:c r="LKF9" s="15"/>
      <x:c r="LKG9" s="15"/>
      <x:c r="LKH9" s="15"/>
      <x:c r="LKI9" s="15"/>
      <x:c r="LKJ9" s="15"/>
      <x:c r="LKK9" s="15"/>
      <x:c r="LKL9" s="15"/>
      <x:c r="LKM9" s="15"/>
      <x:c r="LKN9" s="15"/>
      <x:c r="LKO9" s="15"/>
      <x:c r="LKP9" s="15"/>
      <x:c r="LKQ9" s="15"/>
      <x:c r="LKR9" s="15"/>
      <x:c r="LKS9" s="15"/>
      <x:c r="LKT9" s="15"/>
      <x:c r="LKU9" s="15"/>
      <x:c r="LKV9" s="15"/>
      <x:c r="LKW9" s="15"/>
      <x:c r="LKX9" s="15"/>
      <x:c r="LKY9" s="15"/>
      <x:c r="LKZ9" s="15"/>
      <x:c r="LLA9" s="15"/>
      <x:c r="LLB9" s="15"/>
      <x:c r="LLC9" s="15"/>
      <x:c r="LLD9" s="15"/>
      <x:c r="LLE9" s="15"/>
      <x:c r="LLF9" s="15"/>
      <x:c r="LLG9" s="15"/>
      <x:c r="LLH9" s="15"/>
      <x:c r="LLI9" s="15"/>
      <x:c r="LLJ9" s="15"/>
      <x:c r="LLK9" s="15"/>
      <x:c r="LLL9" s="15"/>
      <x:c r="LLM9" s="15"/>
      <x:c r="LLN9" s="15"/>
      <x:c r="LLO9" s="15"/>
      <x:c r="LLP9" s="15"/>
      <x:c r="LLQ9" s="15"/>
      <x:c r="LLR9" s="15"/>
      <x:c r="LLS9" s="15"/>
      <x:c r="LLT9" s="15"/>
      <x:c r="LLU9" s="15"/>
      <x:c r="LLV9" s="15"/>
      <x:c r="LLW9" s="15"/>
      <x:c r="LLX9" s="15"/>
      <x:c r="LLY9" s="15"/>
      <x:c r="LLZ9" s="15"/>
      <x:c r="LMA9" s="15"/>
      <x:c r="LMB9" s="15"/>
      <x:c r="LMC9" s="15"/>
      <x:c r="LMD9" s="15"/>
      <x:c r="LME9" s="15"/>
      <x:c r="LMF9" s="15"/>
      <x:c r="LMG9" s="15"/>
      <x:c r="LMH9" s="15"/>
      <x:c r="LMI9" s="15"/>
      <x:c r="LMJ9" s="15"/>
      <x:c r="LMK9" s="15"/>
      <x:c r="LML9" s="15"/>
      <x:c r="LMM9" s="15"/>
      <x:c r="LMN9" s="15"/>
      <x:c r="LMO9" s="15"/>
      <x:c r="LMP9" s="15"/>
      <x:c r="LMQ9" s="15"/>
      <x:c r="LMR9" s="15"/>
      <x:c r="LMS9" s="15"/>
      <x:c r="LMT9" s="15"/>
      <x:c r="LMU9" s="15"/>
      <x:c r="LMV9" s="15"/>
      <x:c r="LMW9" s="15"/>
      <x:c r="LMX9" s="15"/>
      <x:c r="LMY9" s="15"/>
      <x:c r="LMZ9" s="15"/>
      <x:c r="LNA9" s="15"/>
      <x:c r="LNB9" s="15"/>
      <x:c r="LNC9" s="15"/>
      <x:c r="LND9" s="15"/>
      <x:c r="LNE9" s="15"/>
      <x:c r="LNF9" s="15"/>
      <x:c r="LNG9" s="15"/>
      <x:c r="LNH9" s="15"/>
      <x:c r="LNI9" s="15"/>
      <x:c r="LNJ9" s="15"/>
      <x:c r="LNK9" s="15"/>
      <x:c r="LNL9" s="15"/>
      <x:c r="LNM9" s="15"/>
      <x:c r="LNN9" s="15"/>
      <x:c r="LNO9" s="15"/>
      <x:c r="LNP9" s="15"/>
      <x:c r="LNQ9" s="15"/>
      <x:c r="LNR9" s="15"/>
      <x:c r="LNS9" s="15"/>
      <x:c r="LNT9" s="15"/>
      <x:c r="LNU9" s="15"/>
      <x:c r="LNV9" s="15"/>
      <x:c r="LNW9" s="15"/>
      <x:c r="LNX9" s="15"/>
      <x:c r="LNY9" s="15"/>
      <x:c r="LNZ9" s="15"/>
      <x:c r="LOA9" s="15"/>
      <x:c r="LOB9" s="15"/>
      <x:c r="LOC9" s="15"/>
      <x:c r="LOD9" s="15"/>
      <x:c r="LOE9" s="15"/>
      <x:c r="LOF9" s="15"/>
      <x:c r="LOG9" s="15"/>
      <x:c r="LOH9" s="15"/>
      <x:c r="LOI9" s="15"/>
      <x:c r="LOJ9" s="15"/>
      <x:c r="LOK9" s="15"/>
      <x:c r="LOL9" s="15"/>
      <x:c r="LOM9" s="15"/>
      <x:c r="LON9" s="15"/>
      <x:c r="LOO9" s="15"/>
      <x:c r="LOP9" s="15"/>
      <x:c r="LOQ9" s="15"/>
      <x:c r="LOR9" s="15"/>
      <x:c r="LOS9" s="15"/>
      <x:c r="LOT9" s="15"/>
      <x:c r="LOU9" s="15"/>
      <x:c r="LOV9" s="15"/>
      <x:c r="LOW9" s="15"/>
      <x:c r="LOX9" s="15"/>
      <x:c r="LOY9" s="15"/>
      <x:c r="LOZ9" s="15"/>
      <x:c r="LPA9" s="15"/>
      <x:c r="LPB9" s="15"/>
      <x:c r="LPC9" s="15"/>
      <x:c r="LPD9" s="15"/>
      <x:c r="LPE9" s="15"/>
      <x:c r="LPF9" s="15"/>
      <x:c r="LPG9" s="15"/>
      <x:c r="LPH9" s="15"/>
      <x:c r="LPI9" s="15"/>
      <x:c r="LPJ9" s="15"/>
      <x:c r="LPK9" s="15"/>
      <x:c r="LPL9" s="15"/>
      <x:c r="LPM9" s="15"/>
      <x:c r="LPN9" s="15"/>
      <x:c r="LPO9" s="15"/>
      <x:c r="LPP9" s="15"/>
      <x:c r="LPQ9" s="15"/>
      <x:c r="LPR9" s="15"/>
      <x:c r="LPS9" s="15"/>
      <x:c r="LPT9" s="15"/>
      <x:c r="LPU9" s="15"/>
      <x:c r="LPV9" s="15"/>
      <x:c r="LPW9" s="15"/>
      <x:c r="LPX9" s="15"/>
      <x:c r="LPY9" s="15"/>
      <x:c r="LPZ9" s="15"/>
      <x:c r="LQA9" s="15"/>
      <x:c r="LQB9" s="15"/>
      <x:c r="LQC9" s="15"/>
      <x:c r="LQD9" s="15"/>
      <x:c r="LQE9" s="15"/>
      <x:c r="LQF9" s="15"/>
      <x:c r="LQG9" s="15"/>
      <x:c r="LQH9" s="15"/>
      <x:c r="LQI9" s="15"/>
      <x:c r="LQJ9" s="15"/>
      <x:c r="LQK9" s="15"/>
      <x:c r="LQL9" s="15"/>
      <x:c r="LQM9" s="15"/>
      <x:c r="LQN9" s="15"/>
      <x:c r="LQO9" s="15"/>
      <x:c r="LQP9" s="15"/>
      <x:c r="LQQ9" s="15"/>
      <x:c r="LQR9" s="15"/>
      <x:c r="LQS9" s="15"/>
      <x:c r="LQT9" s="15"/>
      <x:c r="LQU9" s="15"/>
      <x:c r="LQV9" s="15"/>
      <x:c r="LQW9" s="15"/>
      <x:c r="LQX9" s="15"/>
      <x:c r="LQY9" s="15"/>
      <x:c r="LQZ9" s="15"/>
      <x:c r="LRA9" s="15"/>
      <x:c r="LRB9" s="15"/>
      <x:c r="LRC9" s="15"/>
      <x:c r="LRD9" s="15"/>
      <x:c r="LRE9" s="15"/>
      <x:c r="LRF9" s="15"/>
      <x:c r="LRG9" s="15"/>
      <x:c r="LRH9" s="15"/>
      <x:c r="LRI9" s="15"/>
      <x:c r="LRJ9" s="15"/>
      <x:c r="LRK9" s="15"/>
      <x:c r="LRL9" s="15"/>
      <x:c r="LRM9" s="15"/>
      <x:c r="LRN9" s="15"/>
      <x:c r="LRO9" s="15"/>
      <x:c r="LRP9" s="15"/>
      <x:c r="LRQ9" s="15"/>
      <x:c r="LRR9" s="15"/>
      <x:c r="LRS9" s="15"/>
      <x:c r="LRT9" s="15"/>
      <x:c r="LRU9" s="15"/>
      <x:c r="LRV9" s="15"/>
      <x:c r="LRW9" s="15"/>
      <x:c r="LRX9" s="15"/>
      <x:c r="LRY9" s="15"/>
      <x:c r="LRZ9" s="15"/>
      <x:c r="LSA9" s="15"/>
      <x:c r="LSB9" s="15"/>
      <x:c r="LSC9" s="15"/>
      <x:c r="LSD9" s="15"/>
      <x:c r="LSE9" s="15"/>
      <x:c r="LSF9" s="15"/>
      <x:c r="LSG9" s="15"/>
      <x:c r="LSH9" s="15"/>
      <x:c r="LSI9" s="15"/>
      <x:c r="LSJ9" s="15"/>
      <x:c r="LSK9" s="15"/>
      <x:c r="LSL9" s="15"/>
      <x:c r="LSM9" s="15"/>
      <x:c r="LSN9" s="15"/>
      <x:c r="LSO9" s="15"/>
      <x:c r="LSP9" s="15"/>
      <x:c r="LSQ9" s="15"/>
      <x:c r="LSR9" s="15"/>
      <x:c r="LSS9" s="15"/>
      <x:c r="LST9" s="15"/>
      <x:c r="LSU9" s="15"/>
      <x:c r="LSV9" s="15"/>
      <x:c r="LSW9" s="15"/>
      <x:c r="LSX9" s="15"/>
      <x:c r="LSY9" s="15"/>
      <x:c r="LSZ9" s="15"/>
      <x:c r="LTA9" s="15"/>
      <x:c r="LTB9" s="15"/>
      <x:c r="LTC9" s="15"/>
      <x:c r="LTD9" s="15"/>
      <x:c r="LTE9" s="15"/>
      <x:c r="LTF9" s="15"/>
      <x:c r="LTG9" s="15"/>
      <x:c r="LTH9" s="15"/>
      <x:c r="LTI9" s="15"/>
      <x:c r="LTJ9" s="15"/>
      <x:c r="LTK9" s="15"/>
      <x:c r="LTL9" s="15"/>
      <x:c r="LTM9" s="15"/>
      <x:c r="LTN9" s="15"/>
      <x:c r="LTO9" s="15"/>
      <x:c r="LTP9" s="15"/>
      <x:c r="LTQ9" s="15"/>
      <x:c r="LTR9" s="15"/>
      <x:c r="LTS9" s="15"/>
      <x:c r="LTT9" s="15"/>
      <x:c r="LTU9" s="15"/>
      <x:c r="LTV9" s="15"/>
      <x:c r="LTW9" s="15"/>
      <x:c r="LTX9" s="15"/>
      <x:c r="LTY9" s="15"/>
      <x:c r="LTZ9" s="15"/>
      <x:c r="LUA9" s="15"/>
      <x:c r="LUB9" s="15"/>
      <x:c r="LUC9" s="15"/>
      <x:c r="LUD9" s="15"/>
      <x:c r="LUE9" s="15"/>
      <x:c r="LUF9" s="15"/>
      <x:c r="LUG9" s="15"/>
      <x:c r="LUH9" s="15"/>
      <x:c r="LUI9" s="15"/>
      <x:c r="LUJ9" s="15"/>
      <x:c r="LUK9" s="15"/>
      <x:c r="LUL9" s="15"/>
      <x:c r="LUM9" s="15"/>
      <x:c r="LUN9" s="15"/>
      <x:c r="LUO9" s="15"/>
      <x:c r="LUP9" s="15"/>
      <x:c r="LUQ9" s="15"/>
      <x:c r="LUR9" s="15"/>
      <x:c r="LUS9" s="15"/>
      <x:c r="LUT9" s="15"/>
      <x:c r="LUU9" s="15"/>
      <x:c r="LUV9" s="15"/>
      <x:c r="LUW9" s="15"/>
      <x:c r="LUX9" s="15"/>
      <x:c r="LUY9" s="15"/>
      <x:c r="LUZ9" s="15"/>
      <x:c r="LVA9" s="15"/>
      <x:c r="LVB9" s="15"/>
      <x:c r="LVC9" s="15"/>
      <x:c r="LVD9" s="15"/>
      <x:c r="LVE9" s="15"/>
      <x:c r="LVF9" s="15"/>
      <x:c r="LVG9" s="15"/>
      <x:c r="LVH9" s="15"/>
      <x:c r="LVI9" s="15"/>
      <x:c r="LVJ9" s="15"/>
      <x:c r="LVK9" s="15"/>
      <x:c r="LVL9" s="15"/>
      <x:c r="LVM9" s="15"/>
      <x:c r="LVN9" s="15"/>
      <x:c r="LVO9" s="15"/>
      <x:c r="LVP9" s="15"/>
      <x:c r="LVQ9" s="15"/>
      <x:c r="LVR9" s="15"/>
      <x:c r="LVS9" s="15"/>
      <x:c r="LVT9" s="15"/>
      <x:c r="LVU9" s="15"/>
      <x:c r="LVV9" s="15"/>
      <x:c r="LVW9" s="15"/>
      <x:c r="LVX9" s="15"/>
      <x:c r="LVY9" s="15"/>
      <x:c r="LVZ9" s="15"/>
      <x:c r="LWA9" s="15"/>
      <x:c r="LWB9" s="15"/>
      <x:c r="LWC9" s="15"/>
      <x:c r="LWD9" s="15"/>
      <x:c r="LWE9" s="15"/>
      <x:c r="LWF9" s="15"/>
      <x:c r="LWG9" s="15"/>
      <x:c r="LWH9" s="15"/>
      <x:c r="LWI9" s="15"/>
      <x:c r="LWJ9" s="15"/>
      <x:c r="LWK9" s="15"/>
      <x:c r="LWL9" s="15"/>
      <x:c r="LWM9" s="15"/>
      <x:c r="LWN9" s="15"/>
      <x:c r="LWO9" s="15"/>
      <x:c r="LWP9" s="15"/>
      <x:c r="LWQ9" s="15"/>
      <x:c r="LWR9" s="15"/>
      <x:c r="LWS9" s="15"/>
      <x:c r="LWT9" s="15"/>
      <x:c r="LWU9" s="15"/>
      <x:c r="LWV9" s="15"/>
      <x:c r="LWW9" s="15"/>
      <x:c r="LWX9" s="15"/>
      <x:c r="LWY9" s="15"/>
      <x:c r="LWZ9" s="15"/>
      <x:c r="LXA9" s="15"/>
      <x:c r="LXB9" s="15"/>
      <x:c r="LXC9" s="15"/>
      <x:c r="LXD9" s="15"/>
      <x:c r="LXE9" s="15"/>
      <x:c r="LXF9" s="15"/>
      <x:c r="LXG9" s="15"/>
      <x:c r="LXH9" s="15"/>
      <x:c r="LXI9" s="15"/>
      <x:c r="LXJ9" s="15"/>
      <x:c r="LXK9" s="15"/>
      <x:c r="LXL9" s="15"/>
      <x:c r="LXM9" s="15"/>
      <x:c r="LXN9" s="15"/>
      <x:c r="LXO9" s="15"/>
      <x:c r="LXP9" s="15"/>
      <x:c r="LXQ9" s="15"/>
      <x:c r="LXR9" s="15"/>
      <x:c r="LXS9" s="15"/>
      <x:c r="LXT9" s="15"/>
      <x:c r="LXU9" s="15"/>
      <x:c r="LXV9" s="15"/>
      <x:c r="LXW9" s="15"/>
      <x:c r="LXX9" s="15"/>
      <x:c r="LXY9" s="15"/>
      <x:c r="LXZ9" s="15"/>
      <x:c r="LYA9" s="15"/>
      <x:c r="LYB9" s="15"/>
      <x:c r="LYC9" s="15"/>
      <x:c r="LYD9" s="15"/>
      <x:c r="LYE9" s="15"/>
      <x:c r="LYF9" s="15"/>
      <x:c r="LYG9" s="15"/>
      <x:c r="LYH9" s="15"/>
      <x:c r="LYI9" s="15"/>
      <x:c r="LYJ9" s="15"/>
      <x:c r="LYK9" s="15"/>
      <x:c r="LYL9" s="15"/>
      <x:c r="LYM9" s="15"/>
      <x:c r="LYN9" s="15"/>
      <x:c r="LYO9" s="15"/>
      <x:c r="LYP9" s="15"/>
      <x:c r="LYQ9" s="15"/>
      <x:c r="LYR9" s="15"/>
      <x:c r="LYS9" s="15"/>
      <x:c r="LYT9" s="15"/>
      <x:c r="LYU9" s="15"/>
      <x:c r="LYV9" s="15"/>
      <x:c r="LYW9" s="15"/>
      <x:c r="LYX9" s="15"/>
      <x:c r="LYY9" s="15"/>
      <x:c r="LYZ9" s="15"/>
      <x:c r="LZA9" s="15"/>
      <x:c r="LZB9" s="15"/>
      <x:c r="LZC9" s="15"/>
      <x:c r="LZD9" s="15"/>
      <x:c r="LZE9" s="15"/>
      <x:c r="LZF9" s="15"/>
      <x:c r="LZG9" s="15"/>
      <x:c r="LZH9" s="15"/>
      <x:c r="LZI9" s="15"/>
      <x:c r="LZJ9" s="15"/>
      <x:c r="LZK9" s="15"/>
      <x:c r="LZL9" s="15"/>
      <x:c r="LZM9" s="15"/>
      <x:c r="LZN9" s="15"/>
      <x:c r="LZO9" s="15"/>
      <x:c r="LZP9" s="15"/>
      <x:c r="LZQ9" s="15"/>
      <x:c r="LZR9" s="15"/>
      <x:c r="LZS9" s="15"/>
      <x:c r="LZT9" s="15"/>
      <x:c r="LZU9" s="15"/>
      <x:c r="LZV9" s="15"/>
      <x:c r="LZW9" s="15"/>
      <x:c r="LZX9" s="15"/>
      <x:c r="LZY9" s="15"/>
      <x:c r="LZZ9" s="15"/>
      <x:c r="MAA9" s="15"/>
      <x:c r="MAB9" s="15"/>
      <x:c r="MAC9" s="15"/>
      <x:c r="MAD9" s="15"/>
      <x:c r="MAE9" s="15"/>
      <x:c r="MAF9" s="15"/>
      <x:c r="MAG9" s="15"/>
      <x:c r="MAH9" s="15"/>
      <x:c r="MAI9" s="15"/>
      <x:c r="MAJ9" s="15"/>
      <x:c r="MAK9" s="15"/>
      <x:c r="MAL9" s="15"/>
      <x:c r="MAM9" s="15"/>
      <x:c r="MAN9" s="15"/>
      <x:c r="MAO9" s="15"/>
      <x:c r="MAP9" s="15"/>
      <x:c r="MAQ9" s="15"/>
      <x:c r="MAR9" s="15"/>
      <x:c r="MAS9" s="15"/>
      <x:c r="MAT9" s="15"/>
      <x:c r="MAU9" s="15"/>
      <x:c r="MAV9" s="15"/>
      <x:c r="MAW9" s="15"/>
      <x:c r="MAX9" s="15"/>
      <x:c r="MAY9" s="15"/>
      <x:c r="MAZ9" s="15"/>
      <x:c r="MBA9" s="15"/>
      <x:c r="MBB9" s="15"/>
      <x:c r="MBC9" s="15"/>
      <x:c r="MBD9" s="15"/>
      <x:c r="MBE9" s="15"/>
      <x:c r="MBF9" s="15"/>
      <x:c r="MBG9" s="15"/>
      <x:c r="MBH9" s="15"/>
      <x:c r="MBI9" s="15"/>
      <x:c r="MBJ9" s="15"/>
      <x:c r="MBK9" s="15"/>
      <x:c r="MBL9" s="15"/>
      <x:c r="MBM9" s="15"/>
      <x:c r="MBN9" s="15"/>
      <x:c r="MBO9" s="15"/>
      <x:c r="MBP9" s="15"/>
      <x:c r="MBQ9" s="15"/>
      <x:c r="MBR9" s="15"/>
      <x:c r="MBS9" s="15"/>
      <x:c r="MBT9" s="15"/>
      <x:c r="MBU9" s="15"/>
      <x:c r="MBV9" s="15"/>
      <x:c r="MBW9" s="15"/>
      <x:c r="MBX9" s="15"/>
      <x:c r="MBY9" s="15"/>
      <x:c r="MBZ9" s="15"/>
      <x:c r="MCA9" s="15"/>
      <x:c r="MCB9" s="15"/>
      <x:c r="MCC9" s="15"/>
      <x:c r="MCD9" s="15"/>
      <x:c r="MCE9" s="15"/>
      <x:c r="MCF9" s="15"/>
      <x:c r="MCG9" s="15"/>
      <x:c r="MCH9" s="15"/>
      <x:c r="MCI9" s="15"/>
      <x:c r="MCJ9" s="15"/>
      <x:c r="MCK9" s="15"/>
      <x:c r="MCL9" s="15"/>
      <x:c r="MCM9" s="15"/>
      <x:c r="MCN9" s="15"/>
      <x:c r="MCO9" s="15"/>
      <x:c r="MCP9" s="15"/>
      <x:c r="MCQ9" s="15"/>
      <x:c r="MCR9" s="15"/>
      <x:c r="MCS9" s="15"/>
      <x:c r="MCT9" s="15"/>
      <x:c r="MCU9" s="15"/>
      <x:c r="MCV9" s="15"/>
      <x:c r="MCW9" s="15"/>
      <x:c r="MCX9" s="15"/>
      <x:c r="MCY9" s="15"/>
      <x:c r="MCZ9" s="15"/>
      <x:c r="MDA9" s="15"/>
      <x:c r="MDB9" s="15"/>
      <x:c r="MDC9" s="15"/>
      <x:c r="MDD9" s="15"/>
      <x:c r="MDE9" s="15"/>
      <x:c r="MDF9" s="15"/>
      <x:c r="MDG9" s="15"/>
      <x:c r="MDH9" s="15"/>
      <x:c r="MDI9" s="15"/>
      <x:c r="MDJ9" s="15"/>
      <x:c r="MDK9" s="15"/>
      <x:c r="MDL9" s="15"/>
      <x:c r="MDM9" s="15"/>
      <x:c r="MDN9" s="15"/>
      <x:c r="MDO9" s="15"/>
      <x:c r="MDP9" s="15"/>
      <x:c r="MDQ9" s="15"/>
      <x:c r="MDR9" s="15"/>
      <x:c r="MDS9" s="15"/>
      <x:c r="MDT9" s="15"/>
      <x:c r="MDU9" s="15"/>
      <x:c r="MDV9" s="15"/>
      <x:c r="MDW9" s="15"/>
      <x:c r="MDX9" s="15"/>
      <x:c r="MDY9" s="15"/>
      <x:c r="MDZ9" s="15"/>
      <x:c r="MEA9" s="15"/>
      <x:c r="MEB9" s="15"/>
      <x:c r="MEC9" s="15"/>
      <x:c r="MED9" s="15"/>
      <x:c r="MEE9" s="15"/>
      <x:c r="MEF9" s="15"/>
      <x:c r="MEG9" s="15"/>
      <x:c r="MEH9" s="15"/>
      <x:c r="MEI9" s="15"/>
      <x:c r="MEJ9" s="15"/>
      <x:c r="MEK9" s="15"/>
      <x:c r="MEL9" s="15"/>
      <x:c r="MEM9" s="15"/>
      <x:c r="MEN9" s="15"/>
      <x:c r="MEO9" s="15"/>
      <x:c r="MEP9" s="15"/>
      <x:c r="MEQ9" s="15"/>
      <x:c r="MER9" s="15"/>
      <x:c r="MES9" s="15"/>
      <x:c r="MET9" s="15"/>
      <x:c r="MEU9" s="15"/>
      <x:c r="MEV9" s="15"/>
      <x:c r="MEW9" s="15"/>
      <x:c r="MEX9" s="15"/>
      <x:c r="MEY9" s="15"/>
      <x:c r="MEZ9" s="15"/>
      <x:c r="MFA9" s="15"/>
      <x:c r="MFB9" s="15"/>
      <x:c r="MFC9" s="15"/>
      <x:c r="MFD9" s="15"/>
      <x:c r="MFE9" s="15"/>
      <x:c r="MFF9" s="15"/>
      <x:c r="MFG9" s="15"/>
      <x:c r="MFH9" s="15"/>
      <x:c r="MFI9" s="15"/>
      <x:c r="MFJ9" s="15"/>
      <x:c r="MFK9" s="15"/>
      <x:c r="MFL9" s="15"/>
      <x:c r="MFM9" s="15"/>
      <x:c r="MFN9" s="15"/>
      <x:c r="MFO9" s="15"/>
      <x:c r="MFP9" s="15"/>
      <x:c r="MFQ9" s="15"/>
      <x:c r="MFR9" s="15"/>
      <x:c r="MFS9" s="15"/>
      <x:c r="MFT9" s="15"/>
      <x:c r="MFU9" s="15"/>
      <x:c r="MFV9" s="15"/>
      <x:c r="MFW9" s="15"/>
      <x:c r="MFX9" s="15"/>
      <x:c r="MFY9" s="15"/>
      <x:c r="MFZ9" s="15"/>
      <x:c r="MGA9" s="15"/>
      <x:c r="MGB9" s="15"/>
      <x:c r="MGC9" s="15"/>
      <x:c r="MGD9" s="15"/>
      <x:c r="MGE9" s="15"/>
      <x:c r="MGF9" s="15"/>
      <x:c r="MGG9" s="15"/>
      <x:c r="MGH9" s="15"/>
      <x:c r="MGI9" s="15"/>
      <x:c r="MGJ9" s="15"/>
      <x:c r="MGK9" s="15"/>
      <x:c r="MGL9" s="15"/>
      <x:c r="MGM9" s="15"/>
      <x:c r="MGN9" s="15"/>
      <x:c r="MGO9" s="15"/>
      <x:c r="MGP9" s="15"/>
      <x:c r="MGQ9" s="15"/>
      <x:c r="MGR9" s="15"/>
      <x:c r="MGS9" s="15"/>
      <x:c r="MGT9" s="15"/>
      <x:c r="MGU9" s="15"/>
      <x:c r="MGV9" s="15"/>
      <x:c r="MGW9" s="15"/>
      <x:c r="MGX9" s="15"/>
      <x:c r="MGY9" s="15"/>
      <x:c r="MGZ9" s="15"/>
      <x:c r="MHA9" s="15"/>
      <x:c r="MHB9" s="15"/>
      <x:c r="MHC9" s="15"/>
      <x:c r="MHD9" s="15"/>
      <x:c r="MHE9" s="15"/>
      <x:c r="MHF9" s="15"/>
      <x:c r="MHG9" s="15"/>
      <x:c r="MHH9" s="15"/>
      <x:c r="MHI9" s="15"/>
      <x:c r="MHJ9" s="15"/>
      <x:c r="MHK9" s="15"/>
      <x:c r="MHL9" s="15"/>
      <x:c r="MHM9" s="15"/>
      <x:c r="MHN9" s="15"/>
      <x:c r="MHO9" s="15"/>
      <x:c r="MHP9" s="15"/>
      <x:c r="MHQ9" s="15"/>
      <x:c r="MHR9" s="15"/>
      <x:c r="MHS9" s="15"/>
      <x:c r="MHT9" s="15"/>
      <x:c r="MHU9" s="15"/>
      <x:c r="MHV9" s="15"/>
      <x:c r="MHW9" s="15"/>
      <x:c r="MHX9" s="15"/>
      <x:c r="MHY9" s="15"/>
      <x:c r="MHZ9" s="15"/>
      <x:c r="MIA9" s="15"/>
      <x:c r="MIB9" s="15"/>
      <x:c r="MIC9" s="15"/>
      <x:c r="MID9" s="15"/>
      <x:c r="MIE9" s="15"/>
      <x:c r="MIF9" s="15"/>
      <x:c r="MIG9" s="15"/>
      <x:c r="MIH9" s="15"/>
      <x:c r="MII9" s="15"/>
      <x:c r="MIJ9" s="15"/>
      <x:c r="MIK9" s="15"/>
      <x:c r="MIL9" s="15"/>
      <x:c r="MIM9" s="15"/>
      <x:c r="MIN9" s="15"/>
      <x:c r="MIO9" s="15"/>
      <x:c r="MIP9" s="15"/>
      <x:c r="MIQ9" s="15"/>
      <x:c r="MIR9" s="15"/>
      <x:c r="MIS9" s="15"/>
      <x:c r="MIT9" s="15"/>
      <x:c r="MIU9" s="15"/>
      <x:c r="MIV9" s="15"/>
      <x:c r="MIW9" s="15"/>
      <x:c r="MIX9" s="15"/>
      <x:c r="MIY9" s="15"/>
      <x:c r="MIZ9" s="15"/>
      <x:c r="MJA9" s="15"/>
      <x:c r="MJB9" s="15"/>
      <x:c r="MJC9" s="15"/>
      <x:c r="MJD9" s="15"/>
      <x:c r="MJE9" s="15"/>
      <x:c r="MJF9" s="15"/>
      <x:c r="MJG9" s="15"/>
      <x:c r="MJH9" s="15"/>
      <x:c r="MJI9" s="15"/>
      <x:c r="MJJ9" s="15"/>
      <x:c r="MJK9" s="15"/>
      <x:c r="MJL9" s="15"/>
      <x:c r="MJM9" s="15"/>
      <x:c r="MJN9" s="15"/>
      <x:c r="MJO9" s="15"/>
      <x:c r="MJP9" s="15"/>
      <x:c r="MJQ9" s="15"/>
      <x:c r="MJR9" s="15"/>
      <x:c r="MJS9" s="15"/>
      <x:c r="MJT9" s="15"/>
      <x:c r="MJU9" s="15"/>
      <x:c r="MJV9" s="15"/>
      <x:c r="MJW9" s="15"/>
      <x:c r="MJX9" s="15"/>
      <x:c r="MJY9" s="15"/>
      <x:c r="MJZ9" s="15"/>
      <x:c r="MKA9" s="15"/>
      <x:c r="MKB9" s="15"/>
      <x:c r="MKC9" s="15"/>
      <x:c r="MKD9" s="15"/>
      <x:c r="MKE9" s="15"/>
      <x:c r="MKF9" s="15"/>
      <x:c r="MKG9" s="15"/>
      <x:c r="MKH9" s="15"/>
      <x:c r="MKI9" s="15"/>
      <x:c r="MKJ9" s="15"/>
      <x:c r="MKK9" s="15"/>
      <x:c r="MKL9" s="15"/>
      <x:c r="MKM9" s="15"/>
      <x:c r="MKN9" s="15"/>
      <x:c r="MKO9" s="15"/>
      <x:c r="MKP9" s="15"/>
      <x:c r="MKQ9" s="15"/>
      <x:c r="MKR9" s="15"/>
      <x:c r="MKS9" s="15"/>
      <x:c r="MKT9" s="15"/>
      <x:c r="MKU9" s="15"/>
      <x:c r="MKV9" s="15"/>
      <x:c r="MKW9" s="15"/>
      <x:c r="MKX9" s="15"/>
      <x:c r="MKY9" s="15"/>
      <x:c r="MKZ9" s="15"/>
      <x:c r="MLA9" s="15"/>
      <x:c r="MLB9" s="15"/>
      <x:c r="MLC9" s="15"/>
      <x:c r="MLD9" s="15"/>
      <x:c r="MLE9" s="15"/>
      <x:c r="MLF9" s="15"/>
      <x:c r="MLG9" s="15"/>
      <x:c r="MLH9" s="15"/>
      <x:c r="MLI9" s="15"/>
      <x:c r="MLJ9" s="15"/>
      <x:c r="MLK9" s="15"/>
      <x:c r="MLL9" s="15"/>
      <x:c r="MLM9" s="15"/>
      <x:c r="MLN9" s="15"/>
      <x:c r="MLO9" s="15"/>
      <x:c r="MLP9" s="15"/>
      <x:c r="MLQ9" s="15"/>
      <x:c r="MLR9" s="15"/>
      <x:c r="MLS9" s="15"/>
      <x:c r="MLT9" s="15"/>
      <x:c r="MLU9" s="15"/>
      <x:c r="MLV9" s="15"/>
      <x:c r="MLW9" s="15"/>
      <x:c r="MLX9" s="15"/>
      <x:c r="MLY9" s="15"/>
      <x:c r="MLZ9" s="15"/>
      <x:c r="MMA9" s="15"/>
      <x:c r="MMB9" s="15"/>
      <x:c r="MMC9" s="15"/>
      <x:c r="MMD9" s="15"/>
      <x:c r="MME9" s="15"/>
      <x:c r="MMF9" s="15"/>
      <x:c r="MMG9" s="15"/>
      <x:c r="MMH9" s="15"/>
      <x:c r="MMI9" s="15"/>
      <x:c r="MMJ9" s="15"/>
      <x:c r="MMK9" s="15"/>
      <x:c r="MML9" s="15"/>
      <x:c r="MMM9" s="15"/>
      <x:c r="MMN9" s="15"/>
      <x:c r="MMO9" s="15"/>
      <x:c r="MMP9" s="15"/>
      <x:c r="MMQ9" s="15"/>
      <x:c r="MMR9" s="15"/>
      <x:c r="MMS9" s="15"/>
      <x:c r="MMT9" s="15"/>
      <x:c r="MMU9" s="15"/>
      <x:c r="MMV9" s="15"/>
      <x:c r="MMW9" s="15"/>
      <x:c r="MMX9" s="15"/>
      <x:c r="MMY9" s="15"/>
      <x:c r="MMZ9" s="15"/>
      <x:c r="MNA9" s="15"/>
      <x:c r="MNB9" s="15"/>
      <x:c r="MNC9" s="15"/>
      <x:c r="MND9" s="15"/>
      <x:c r="MNE9" s="15"/>
      <x:c r="MNF9" s="15"/>
      <x:c r="MNG9" s="15"/>
      <x:c r="MNH9" s="15"/>
      <x:c r="MNI9" s="15"/>
      <x:c r="MNJ9" s="15"/>
      <x:c r="MNK9" s="15"/>
      <x:c r="MNL9" s="15"/>
      <x:c r="MNM9" s="15"/>
      <x:c r="MNN9" s="15"/>
      <x:c r="MNO9" s="15"/>
      <x:c r="MNP9" s="15"/>
      <x:c r="MNQ9" s="15"/>
      <x:c r="MNR9" s="15"/>
      <x:c r="MNS9" s="15"/>
      <x:c r="MNT9" s="15"/>
      <x:c r="MNU9" s="15"/>
      <x:c r="MNV9" s="15"/>
      <x:c r="MNW9" s="15"/>
      <x:c r="MNX9" s="15"/>
      <x:c r="MNY9" s="15"/>
      <x:c r="MNZ9" s="15"/>
      <x:c r="MOA9" s="15"/>
      <x:c r="MOB9" s="15"/>
      <x:c r="MOC9" s="15"/>
      <x:c r="MOD9" s="15"/>
      <x:c r="MOE9" s="15"/>
      <x:c r="MOF9" s="15"/>
      <x:c r="MOG9" s="15"/>
      <x:c r="MOH9" s="15"/>
      <x:c r="MOI9" s="15"/>
      <x:c r="MOJ9" s="15"/>
      <x:c r="MOK9" s="15"/>
      <x:c r="MOL9" s="15"/>
      <x:c r="MOM9" s="15"/>
      <x:c r="MON9" s="15"/>
      <x:c r="MOO9" s="15"/>
      <x:c r="MOP9" s="15"/>
      <x:c r="MOQ9" s="15"/>
      <x:c r="MOR9" s="15"/>
      <x:c r="MOS9" s="15"/>
      <x:c r="MOT9" s="15"/>
      <x:c r="MOU9" s="15"/>
      <x:c r="MOV9" s="15"/>
      <x:c r="MOW9" s="15"/>
      <x:c r="MOX9" s="15"/>
      <x:c r="MOY9" s="15"/>
      <x:c r="MOZ9" s="15"/>
      <x:c r="MPA9" s="15"/>
      <x:c r="MPB9" s="15"/>
      <x:c r="MPC9" s="15"/>
      <x:c r="MPD9" s="15"/>
      <x:c r="MPE9" s="15"/>
      <x:c r="MPF9" s="15"/>
      <x:c r="MPG9" s="15"/>
      <x:c r="MPH9" s="15"/>
      <x:c r="MPI9" s="15"/>
      <x:c r="MPJ9" s="15"/>
      <x:c r="MPK9" s="15"/>
      <x:c r="MPL9" s="15"/>
      <x:c r="MPM9" s="15"/>
      <x:c r="MPN9" s="15"/>
      <x:c r="MPO9" s="15"/>
      <x:c r="MPP9" s="15"/>
      <x:c r="MPQ9" s="15"/>
      <x:c r="MPR9" s="15"/>
      <x:c r="MPS9" s="15"/>
      <x:c r="MPT9" s="15"/>
      <x:c r="MPU9" s="15"/>
      <x:c r="MPV9" s="15"/>
      <x:c r="MPW9" s="15"/>
      <x:c r="MPX9" s="15"/>
      <x:c r="MPY9" s="15"/>
      <x:c r="MPZ9" s="15"/>
      <x:c r="MQA9" s="15"/>
      <x:c r="MQB9" s="15"/>
      <x:c r="MQC9" s="15"/>
      <x:c r="MQD9" s="15"/>
      <x:c r="MQE9" s="15"/>
      <x:c r="MQF9" s="15"/>
      <x:c r="MQG9" s="15"/>
      <x:c r="MQH9" s="15"/>
      <x:c r="MQI9" s="15"/>
      <x:c r="MQJ9" s="15"/>
      <x:c r="MQK9" s="15"/>
      <x:c r="MQL9" s="15"/>
      <x:c r="MQM9" s="15"/>
      <x:c r="MQN9" s="15"/>
      <x:c r="MQO9" s="15"/>
      <x:c r="MQP9" s="15"/>
      <x:c r="MQQ9" s="15"/>
      <x:c r="MQR9" s="15"/>
      <x:c r="MQS9" s="15"/>
      <x:c r="MQT9" s="15"/>
      <x:c r="MQU9" s="15"/>
      <x:c r="MQV9" s="15"/>
      <x:c r="MQW9" s="15"/>
      <x:c r="MQX9" s="15"/>
      <x:c r="MQY9" s="15"/>
      <x:c r="MQZ9" s="15"/>
      <x:c r="MRA9" s="15"/>
      <x:c r="MRB9" s="15"/>
      <x:c r="MRC9" s="15"/>
      <x:c r="MRD9" s="15"/>
      <x:c r="MRE9" s="15"/>
      <x:c r="MRF9" s="15"/>
      <x:c r="MRG9" s="15"/>
      <x:c r="MRH9" s="15"/>
      <x:c r="MRI9" s="15"/>
      <x:c r="MRJ9" s="15"/>
      <x:c r="MRK9" s="15"/>
      <x:c r="MRL9" s="15"/>
      <x:c r="MRM9" s="15"/>
      <x:c r="MRN9" s="15"/>
      <x:c r="MRO9" s="15"/>
      <x:c r="MRP9" s="15"/>
      <x:c r="MRQ9" s="15"/>
      <x:c r="MRR9" s="15"/>
      <x:c r="MRS9" s="15"/>
      <x:c r="MRT9" s="15"/>
      <x:c r="MRU9" s="15"/>
      <x:c r="MRV9" s="15"/>
      <x:c r="MRW9" s="15"/>
      <x:c r="MRX9" s="15"/>
      <x:c r="MRY9" s="15"/>
      <x:c r="MRZ9" s="15"/>
      <x:c r="MSA9" s="15"/>
      <x:c r="MSB9" s="15"/>
      <x:c r="MSC9" s="15"/>
      <x:c r="MSD9" s="15"/>
      <x:c r="MSE9" s="15"/>
      <x:c r="MSF9" s="15"/>
      <x:c r="MSG9" s="15"/>
      <x:c r="MSH9" s="15"/>
      <x:c r="MSI9" s="15"/>
      <x:c r="MSJ9" s="15"/>
      <x:c r="MSK9" s="15"/>
      <x:c r="MSL9" s="15"/>
      <x:c r="MSM9" s="15"/>
      <x:c r="MSN9" s="15"/>
      <x:c r="MSO9" s="15"/>
      <x:c r="MSP9" s="15"/>
      <x:c r="MSQ9" s="15"/>
      <x:c r="MSR9" s="15"/>
      <x:c r="MSS9" s="15"/>
      <x:c r="MST9" s="15"/>
      <x:c r="MSU9" s="15"/>
      <x:c r="MSV9" s="15"/>
      <x:c r="MSW9" s="15"/>
      <x:c r="MSX9" s="15"/>
      <x:c r="MSY9" s="15"/>
      <x:c r="MSZ9" s="15"/>
      <x:c r="MTA9" s="15"/>
      <x:c r="MTB9" s="15"/>
      <x:c r="MTC9" s="15"/>
      <x:c r="MTD9" s="15"/>
      <x:c r="MTE9" s="15"/>
      <x:c r="MTF9" s="15"/>
      <x:c r="MTG9" s="15"/>
      <x:c r="MTH9" s="15"/>
      <x:c r="MTI9" s="15"/>
      <x:c r="MTJ9" s="15"/>
      <x:c r="MTK9" s="15"/>
      <x:c r="MTL9" s="15"/>
      <x:c r="MTM9" s="15"/>
      <x:c r="MTN9" s="15"/>
      <x:c r="MTO9" s="15"/>
      <x:c r="MTP9" s="15"/>
      <x:c r="MTQ9" s="15"/>
      <x:c r="MTR9" s="15"/>
      <x:c r="MTS9" s="15"/>
      <x:c r="MTT9" s="15"/>
      <x:c r="MTU9" s="15"/>
      <x:c r="MTV9" s="15"/>
      <x:c r="MTW9" s="15"/>
      <x:c r="MTX9" s="15"/>
      <x:c r="MTY9" s="15"/>
      <x:c r="MTZ9" s="15"/>
      <x:c r="MUA9" s="15"/>
      <x:c r="MUB9" s="15"/>
      <x:c r="MUC9" s="15"/>
      <x:c r="MUD9" s="15"/>
      <x:c r="MUE9" s="15"/>
      <x:c r="MUF9" s="15"/>
      <x:c r="MUG9" s="15"/>
      <x:c r="MUH9" s="15"/>
      <x:c r="MUI9" s="15"/>
      <x:c r="MUJ9" s="15"/>
      <x:c r="MUK9" s="15"/>
      <x:c r="MUL9" s="15"/>
      <x:c r="MUM9" s="15"/>
      <x:c r="MUN9" s="15"/>
      <x:c r="MUO9" s="15"/>
      <x:c r="MUP9" s="15"/>
      <x:c r="MUQ9" s="15"/>
      <x:c r="MUR9" s="15"/>
      <x:c r="MUS9" s="15"/>
      <x:c r="MUT9" s="15"/>
      <x:c r="MUU9" s="15"/>
      <x:c r="MUV9" s="15"/>
      <x:c r="MUW9" s="15"/>
      <x:c r="MUX9" s="15"/>
      <x:c r="MUY9" s="15"/>
      <x:c r="MUZ9" s="15"/>
      <x:c r="MVA9" s="15"/>
      <x:c r="MVB9" s="15"/>
      <x:c r="MVC9" s="15"/>
      <x:c r="MVD9" s="15"/>
      <x:c r="MVE9" s="15"/>
      <x:c r="MVF9" s="15"/>
      <x:c r="MVG9" s="15"/>
      <x:c r="MVH9" s="15"/>
      <x:c r="MVI9" s="15"/>
      <x:c r="MVJ9" s="15"/>
      <x:c r="MVK9" s="15"/>
      <x:c r="MVL9" s="15"/>
      <x:c r="MVM9" s="15"/>
      <x:c r="MVN9" s="15"/>
      <x:c r="MVO9" s="15"/>
      <x:c r="MVP9" s="15"/>
      <x:c r="MVQ9" s="15"/>
      <x:c r="MVR9" s="15"/>
      <x:c r="MVS9" s="15"/>
      <x:c r="MVT9" s="15"/>
      <x:c r="MVU9" s="15"/>
      <x:c r="MVV9" s="15"/>
      <x:c r="MVW9" s="15"/>
      <x:c r="MVX9" s="15"/>
      <x:c r="MVY9" s="15"/>
      <x:c r="MVZ9" s="15"/>
      <x:c r="MWA9" s="15"/>
      <x:c r="MWB9" s="15"/>
      <x:c r="MWC9" s="15"/>
      <x:c r="MWD9" s="15"/>
      <x:c r="MWE9" s="15"/>
      <x:c r="MWF9" s="15"/>
      <x:c r="MWG9" s="15"/>
      <x:c r="MWH9" s="15"/>
      <x:c r="MWI9" s="15"/>
      <x:c r="MWJ9" s="15"/>
      <x:c r="MWK9" s="15"/>
      <x:c r="MWL9" s="15"/>
      <x:c r="MWM9" s="15"/>
      <x:c r="MWN9" s="15"/>
      <x:c r="MWO9" s="15"/>
      <x:c r="MWP9" s="15"/>
      <x:c r="MWQ9" s="15"/>
      <x:c r="MWR9" s="15"/>
      <x:c r="MWS9" s="15"/>
      <x:c r="MWT9" s="15"/>
      <x:c r="MWU9" s="15"/>
      <x:c r="MWV9" s="15"/>
      <x:c r="MWW9" s="15"/>
      <x:c r="MWX9" s="15"/>
      <x:c r="MWY9" s="15"/>
      <x:c r="MWZ9" s="15"/>
      <x:c r="MXA9" s="15"/>
      <x:c r="MXB9" s="15"/>
      <x:c r="MXC9" s="15"/>
      <x:c r="MXD9" s="15"/>
      <x:c r="MXE9" s="15"/>
      <x:c r="MXF9" s="15"/>
      <x:c r="MXG9" s="15"/>
      <x:c r="MXH9" s="15"/>
      <x:c r="MXI9" s="15"/>
      <x:c r="MXJ9" s="15"/>
      <x:c r="MXK9" s="15"/>
      <x:c r="MXL9" s="15"/>
      <x:c r="MXM9" s="15"/>
      <x:c r="MXN9" s="15"/>
      <x:c r="MXO9" s="15"/>
      <x:c r="MXP9" s="15"/>
      <x:c r="MXQ9" s="15"/>
      <x:c r="MXR9" s="15"/>
      <x:c r="MXS9" s="15"/>
      <x:c r="MXT9" s="15"/>
      <x:c r="MXU9" s="15"/>
      <x:c r="MXV9" s="15"/>
      <x:c r="MXW9" s="15"/>
      <x:c r="MXX9" s="15"/>
      <x:c r="MXY9" s="15"/>
      <x:c r="MXZ9" s="15"/>
      <x:c r="MYA9" s="15"/>
      <x:c r="MYB9" s="15"/>
      <x:c r="MYC9" s="15"/>
      <x:c r="MYD9" s="15"/>
      <x:c r="MYE9" s="15"/>
      <x:c r="MYF9" s="15"/>
      <x:c r="MYG9" s="15"/>
      <x:c r="MYH9" s="15"/>
      <x:c r="MYI9" s="15"/>
      <x:c r="MYJ9" s="15"/>
      <x:c r="MYK9" s="15"/>
      <x:c r="MYL9" s="15"/>
      <x:c r="MYM9" s="15"/>
      <x:c r="MYN9" s="15"/>
      <x:c r="MYO9" s="15"/>
      <x:c r="MYP9" s="15"/>
      <x:c r="MYQ9" s="15"/>
      <x:c r="MYR9" s="15"/>
      <x:c r="MYS9" s="15"/>
      <x:c r="MYT9" s="15"/>
      <x:c r="MYU9" s="15"/>
      <x:c r="MYV9" s="15"/>
      <x:c r="MYW9" s="15"/>
      <x:c r="MYX9" s="15"/>
      <x:c r="MYY9" s="15"/>
      <x:c r="MYZ9" s="15"/>
      <x:c r="MZA9" s="15"/>
      <x:c r="MZB9" s="15"/>
      <x:c r="MZC9" s="15"/>
      <x:c r="MZD9" s="15"/>
      <x:c r="MZE9" s="15"/>
      <x:c r="MZF9" s="15"/>
      <x:c r="MZG9" s="15"/>
      <x:c r="MZH9" s="15"/>
      <x:c r="MZI9" s="15"/>
      <x:c r="MZJ9" s="15"/>
      <x:c r="MZK9" s="15"/>
      <x:c r="MZL9" s="15"/>
      <x:c r="MZM9" s="15"/>
      <x:c r="MZN9" s="15"/>
      <x:c r="MZO9" s="15"/>
      <x:c r="MZP9" s="15"/>
      <x:c r="MZQ9" s="15"/>
      <x:c r="MZR9" s="15"/>
      <x:c r="MZS9" s="15"/>
      <x:c r="MZT9" s="15"/>
      <x:c r="MZU9" s="15"/>
      <x:c r="MZV9" s="15"/>
      <x:c r="MZW9" s="15"/>
      <x:c r="MZX9" s="15"/>
      <x:c r="MZY9" s="15"/>
      <x:c r="MZZ9" s="15"/>
      <x:c r="NAA9" s="15"/>
      <x:c r="NAB9" s="15"/>
      <x:c r="NAC9" s="15"/>
      <x:c r="NAD9" s="15"/>
      <x:c r="NAE9" s="15"/>
      <x:c r="NAF9" s="15"/>
      <x:c r="NAG9" s="15"/>
      <x:c r="NAH9" s="15"/>
      <x:c r="NAI9" s="15"/>
      <x:c r="NAJ9" s="15"/>
      <x:c r="NAK9" s="15"/>
      <x:c r="NAL9" s="15"/>
      <x:c r="NAM9" s="15"/>
      <x:c r="NAN9" s="15"/>
      <x:c r="NAO9" s="15"/>
      <x:c r="NAP9" s="15"/>
      <x:c r="NAQ9" s="15"/>
      <x:c r="NAR9" s="15"/>
      <x:c r="NAS9" s="15"/>
      <x:c r="NAT9" s="15"/>
      <x:c r="NAU9" s="15"/>
      <x:c r="NAV9" s="15"/>
      <x:c r="NAW9" s="15"/>
      <x:c r="NAX9" s="15"/>
      <x:c r="NAY9" s="15"/>
      <x:c r="NAZ9" s="15"/>
      <x:c r="NBA9" s="15"/>
      <x:c r="NBB9" s="15"/>
      <x:c r="NBC9" s="15"/>
      <x:c r="NBD9" s="15"/>
      <x:c r="NBE9" s="15"/>
      <x:c r="NBF9" s="15"/>
      <x:c r="NBG9" s="15"/>
      <x:c r="NBH9" s="15"/>
      <x:c r="NBI9" s="15"/>
      <x:c r="NBJ9" s="15"/>
      <x:c r="NBK9" s="15"/>
      <x:c r="NBL9" s="15"/>
      <x:c r="NBM9" s="15"/>
      <x:c r="NBN9" s="15"/>
      <x:c r="NBO9" s="15"/>
      <x:c r="NBP9" s="15"/>
      <x:c r="NBQ9" s="15"/>
      <x:c r="NBR9" s="15"/>
      <x:c r="NBS9" s="15"/>
      <x:c r="NBT9" s="15"/>
      <x:c r="NBU9" s="15"/>
      <x:c r="NBV9" s="15"/>
      <x:c r="NBW9" s="15"/>
      <x:c r="NBX9" s="15"/>
      <x:c r="NBY9" s="15"/>
      <x:c r="NBZ9" s="15"/>
      <x:c r="NCA9" s="15"/>
      <x:c r="NCB9" s="15"/>
      <x:c r="NCC9" s="15"/>
      <x:c r="NCD9" s="15"/>
      <x:c r="NCE9" s="15"/>
      <x:c r="NCF9" s="15"/>
      <x:c r="NCG9" s="15"/>
      <x:c r="NCH9" s="15"/>
      <x:c r="NCI9" s="15"/>
      <x:c r="NCJ9" s="15"/>
      <x:c r="NCK9" s="15"/>
      <x:c r="NCL9" s="15"/>
      <x:c r="NCM9" s="15"/>
      <x:c r="NCN9" s="15"/>
      <x:c r="NCO9" s="15"/>
      <x:c r="NCP9" s="15"/>
      <x:c r="NCQ9" s="15"/>
      <x:c r="NCR9" s="15"/>
      <x:c r="NCS9" s="15"/>
      <x:c r="NCT9" s="15"/>
      <x:c r="NCU9" s="15"/>
      <x:c r="NCV9" s="15"/>
      <x:c r="NCW9" s="15"/>
      <x:c r="NCX9" s="15"/>
      <x:c r="NCY9" s="15"/>
      <x:c r="NCZ9" s="15"/>
      <x:c r="NDA9" s="15"/>
      <x:c r="NDB9" s="15"/>
      <x:c r="NDC9" s="15"/>
      <x:c r="NDD9" s="15"/>
      <x:c r="NDE9" s="15"/>
      <x:c r="NDF9" s="15"/>
      <x:c r="NDG9" s="15"/>
      <x:c r="NDH9" s="15"/>
      <x:c r="NDI9" s="15"/>
      <x:c r="NDJ9" s="15"/>
      <x:c r="NDK9" s="15"/>
      <x:c r="NDL9" s="15"/>
      <x:c r="NDM9" s="15"/>
      <x:c r="NDN9" s="15"/>
      <x:c r="NDO9" s="15"/>
      <x:c r="NDP9" s="15"/>
      <x:c r="NDQ9" s="15"/>
      <x:c r="NDR9" s="15"/>
      <x:c r="NDS9" s="15"/>
      <x:c r="NDT9" s="15"/>
      <x:c r="NDU9" s="15"/>
      <x:c r="NDV9" s="15"/>
      <x:c r="NDW9" s="15"/>
      <x:c r="NDX9" s="15"/>
      <x:c r="NDY9" s="15"/>
      <x:c r="NDZ9" s="15"/>
      <x:c r="NEA9" s="15"/>
      <x:c r="NEB9" s="15"/>
      <x:c r="NEC9" s="15"/>
      <x:c r="NED9" s="15"/>
      <x:c r="NEE9" s="15"/>
      <x:c r="NEF9" s="15"/>
      <x:c r="NEG9" s="15"/>
      <x:c r="NEH9" s="15"/>
      <x:c r="NEI9" s="15"/>
      <x:c r="NEJ9" s="15"/>
      <x:c r="NEK9" s="15"/>
      <x:c r="NEL9" s="15"/>
      <x:c r="NEM9" s="15"/>
      <x:c r="NEN9" s="15"/>
      <x:c r="NEO9" s="15"/>
      <x:c r="NEP9" s="15"/>
      <x:c r="NEQ9" s="15"/>
      <x:c r="NER9" s="15"/>
      <x:c r="NES9" s="15"/>
      <x:c r="NET9" s="15"/>
      <x:c r="NEU9" s="15"/>
      <x:c r="NEV9" s="15"/>
      <x:c r="NEW9" s="15"/>
      <x:c r="NEX9" s="15"/>
      <x:c r="NEY9" s="15"/>
      <x:c r="NEZ9" s="15"/>
      <x:c r="NFA9" s="15"/>
      <x:c r="NFB9" s="15"/>
      <x:c r="NFC9" s="15"/>
      <x:c r="NFD9" s="15"/>
      <x:c r="NFE9" s="15"/>
      <x:c r="NFF9" s="15"/>
      <x:c r="NFG9" s="15"/>
      <x:c r="NFH9" s="15"/>
      <x:c r="NFI9" s="15"/>
      <x:c r="NFJ9" s="15"/>
      <x:c r="NFK9" s="15"/>
      <x:c r="NFL9" s="15"/>
      <x:c r="NFM9" s="15"/>
      <x:c r="NFN9" s="15"/>
      <x:c r="NFO9" s="15"/>
      <x:c r="NFP9" s="15"/>
      <x:c r="NFQ9" s="15"/>
      <x:c r="NFR9" s="15"/>
      <x:c r="NFS9" s="15"/>
      <x:c r="NFT9" s="15"/>
      <x:c r="NFU9" s="15"/>
      <x:c r="NFV9" s="15"/>
      <x:c r="NFW9" s="15"/>
      <x:c r="NFX9" s="15"/>
      <x:c r="NFY9" s="15"/>
      <x:c r="NFZ9" s="15"/>
      <x:c r="NGA9" s="15"/>
      <x:c r="NGB9" s="15"/>
      <x:c r="NGC9" s="15"/>
      <x:c r="NGD9" s="15"/>
      <x:c r="NGE9" s="15"/>
      <x:c r="NGF9" s="15"/>
      <x:c r="NGG9" s="15"/>
      <x:c r="NGH9" s="15"/>
      <x:c r="NGI9" s="15"/>
      <x:c r="NGJ9" s="15"/>
      <x:c r="NGK9" s="15"/>
      <x:c r="NGL9" s="15"/>
      <x:c r="NGM9" s="15"/>
      <x:c r="NGN9" s="15"/>
      <x:c r="NGO9" s="15"/>
      <x:c r="NGP9" s="15"/>
      <x:c r="NGQ9" s="15"/>
      <x:c r="NGR9" s="15"/>
      <x:c r="NGS9" s="15"/>
      <x:c r="NGT9" s="15"/>
      <x:c r="NGU9" s="15"/>
      <x:c r="NGV9" s="15"/>
      <x:c r="NGW9" s="15"/>
      <x:c r="NGX9" s="15"/>
      <x:c r="NGY9" s="15"/>
      <x:c r="NGZ9" s="15"/>
      <x:c r="NHA9" s="15"/>
      <x:c r="NHB9" s="15"/>
      <x:c r="NHC9" s="15"/>
      <x:c r="NHD9" s="15"/>
      <x:c r="NHE9" s="15"/>
      <x:c r="NHF9" s="15"/>
      <x:c r="NHG9" s="15"/>
      <x:c r="NHH9" s="15"/>
      <x:c r="NHI9" s="15"/>
      <x:c r="NHJ9" s="15"/>
      <x:c r="NHK9" s="15"/>
      <x:c r="NHL9" s="15"/>
      <x:c r="NHM9" s="15"/>
      <x:c r="NHN9" s="15"/>
      <x:c r="NHO9" s="15"/>
      <x:c r="NHP9" s="15"/>
      <x:c r="NHQ9" s="15"/>
      <x:c r="NHR9" s="15"/>
      <x:c r="NHS9" s="15"/>
      <x:c r="NHT9" s="15"/>
      <x:c r="NHU9" s="15"/>
      <x:c r="NHV9" s="15"/>
      <x:c r="NHW9" s="15"/>
      <x:c r="NHX9" s="15"/>
      <x:c r="NHY9" s="15"/>
      <x:c r="NHZ9" s="15"/>
      <x:c r="NIA9" s="15"/>
      <x:c r="NIB9" s="15"/>
      <x:c r="NIC9" s="15"/>
      <x:c r="NID9" s="15"/>
      <x:c r="NIE9" s="15"/>
      <x:c r="NIF9" s="15"/>
      <x:c r="NIG9" s="15"/>
      <x:c r="NIH9" s="15"/>
      <x:c r="NII9" s="15"/>
      <x:c r="NIJ9" s="15"/>
      <x:c r="NIK9" s="15"/>
      <x:c r="NIL9" s="15"/>
      <x:c r="NIM9" s="15"/>
      <x:c r="NIN9" s="15"/>
      <x:c r="NIO9" s="15"/>
      <x:c r="NIP9" s="15"/>
      <x:c r="NIQ9" s="15"/>
      <x:c r="NIR9" s="15"/>
      <x:c r="NIS9" s="15"/>
      <x:c r="NIT9" s="15"/>
      <x:c r="NIU9" s="15"/>
      <x:c r="NIV9" s="15"/>
      <x:c r="NIW9" s="15"/>
      <x:c r="NIX9" s="15"/>
      <x:c r="NIY9" s="15"/>
      <x:c r="NIZ9" s="15"/>
      <x:c r="NJA9" s="15"/>
      <x:c r="NJB9" s="15"/>
      <x:c r="NJC9" s="15"/>
      <x:c r="NJD9" s="15"/>
      <x:c r="NJE9" s="15"/>
      <x:c r="NJF9" s="15"/>
      <x:c r="NJG9" s="15"/>
      <x:c r="NJH9" s="15"/>
      <x:c r="NJI9" s="15"/>
      <x:c r="NJJ9" s="15"/>
      <x:c r="NJK9" s="15"/>
      <x:c r="NJL9" s="15"/>
      <x:c r="NJM9" s="15"/>
      <x:c r="NJN9" s="15"/>
      <x:c r="NJO9" s="15"/>
      <x:c r="NJP9" s="15"/>
      <x:c r="NJQ9" s="15"/>
      <x:c r="NJR9" s="15"/>
      <x:c r="NJS9" s="15"/>
      <x:c r="NJT9" s="15"/>
      <x:c r="NJU9" s="15"/>
      <x:c r="NJV9" s="15"/>
      <x:c r="NJW9" s="15"/>
      <x:c r="NJX9" s="15"/>
      <x:c r="NJY9" s="15"/>
      <x:c r="NJZ9" s="15"/>
      <x:c r="NKA9" s="15"/>
      <x:c r="NKB9" s="15"/>
      <x:c r="NKC9" s="15"/>
      <x:c r="NKD9" s="15"/>
      <x:c r="NKE9" s="15"/>
      <x:c r="NKF9" s="15"/>
      <x:c r="NKG9" s="15"/>
      <x:c r="NKH9" s="15"/>
      <x:c r="NKI9" s="15"/>
      <x:c r="NKJ9" s="15"/>
      <x:c r="NKK9" s="15"/>
      <x:c r="NKL9" s="15"/>
      <x:c r="NKM9" s="15"/>
      <x:c r="NKN9" s="15"/>
      <x:c r="NKO9" s="15"/>
      <x:c r="NKP9" s="15"/>
      <x:c r="NKQ9" s="15"/>
      <x:c r="NKR9" s="15"/>
      <x:c r="NKS9" s="15"/>
      <x:c r="NKT9" s="15"/>
      <x:c r="NKU9" s="15"/>
      <x:c r="NKV9" s="15"/>
      <x:c r="NKW9" s="15"/>
      <x:c r="NKX9" s="15"/>
      <x:c r="NKY9" s="15"/>
      <x:c r="NKZ9" s="15"/>
      <x:c r="NLA9" s="15"/>
      <x:c r="NLB9" s="15"/>
      <x:c r="NLC9" s="15"/>
      <x:c r="NLD9" s="15"/>
      <x:c r="NLE9" s="15"/>
      <x:c r="NLF9" s="15"/>
      <x:c r="NLG9" s="15"/>
      <x:c r="NLH9" s="15"/>
      <x:c r="NLI9" s="15"/>
      <x:c r="NLJ9" s="15"/>
      <x:c r="NLK9" s="15"/>
      <x:c r="NLL9" s="15"/>
      <x:c r="NLM9" s="15"/>
      <x:c r="NLN9" s="15"/>
      <x:c r="NLO9" s="15"/>
      <x:c r="NLP9" s="15"/>
      <x:c r="NLQ9" s="15"/>
      <x:c r="NLR9" s="15"/>
      <x:c r="NLS9" s="15"/>
      <x:c r="NLT9" s="15"/>
      <x:c r="NLU9" s="15"/>
      <x:c r="NLV9" s="15"/>
      <x:c r="NLW9" s="15"/>
      <x:c r="NLX9" s="15"/>
      <x:c r="NLY9" s="15"/>
      <x:c r="NLZ9" s="15"/>
      <x:c r="NMA9" s="15"/>
      <x:c r="NMB9" s="15"/>
      <x:c r="NMC9" s="15"/>
      <x:c r="NMD9" s="15"/>
      <x:c r="NME9" s="15"/>
      <x:c r="NMF9" s="15"/>
      <x:c r="NMG9" s="15"/>
      <x:c r="NMH9" s="15"/>
      <x:c r="NMI9" s="15"/>
      <x:c r="NMJ9" s="15"/>
      <x:c r="NMK9" s="15"/>
      <x:c r="NML9" s="15"/>
      <x:c r="NMM9" s="15"/>
      <x:c r="NMN9" s="15"/>
      <x:c r="NMO9" s="15"/>
      <x:c r="NMP9" s="15"/>
      <x:c r="NMQ9" s="15"/>
      <x:c r="NMR9" s="15"/>
      <x:c r="NMS9" s="15"/>
      <x:c r="NMT9" s="15"/>
      <x:c r="NMU9" s="15"/>
      <x:c r="NMV9" s="15"/>
      <x:c r="NMW9" s="15"/>
      <x:c r="NMX9" s="15"/>
      <x:c r="NMY9" s="15"/>
      <x:c r="NMZ9" s="15"/>
      <x:c r="NNA9" s="15"/>
      <x:c r="NNB9" s="15"/>
      <x:c r="NNC9" s="15"/>
      <x:c r="NND9" s="15"/>
      <x:c r="NNE9" s="15"/>
      <x:c r="NNF9" s="15"/>
      <x:c r="NNG9" s="15"/>
      <x:c r="NNH9" s="15"/>
      <x:c r="NNI9" s="15"/>
      <x:c r="NNJ9" s="15"/>
      <x:c r="NNK9" s="15"/>
      <x:c r="NNL9" s="15"/>
      <x:c r="NNM9" s="15"/>
      <x:c r="NNN9" s="15"/>
      <x:c r="NNO9" s="15"/>
      <x:c r="NNP9" s="15"/>
      <x:c r="NNQ9" s="15"/>
      <x:c r="NNR9" s="15"/>
      <x:c r="NNS9" s="15"/>
      <x:c r="NNT9" s="15"/>
      <x:c r="NNU9" s="15"/>
      <x:c r="NNV9" s="15"/>
      <x:c r="NNW9" s="15"/>
      <x:c r="NNX9" s="15"/>
      <x:c r="NNY9" s="15"/>
      <x:c r="NNZ9" s="15"/>
      <x:c r="NOA9" s="15"/>
      <x:c r="NOB9" s="15"/>
      <x:c r="NOC9" s="15"/>
      <x:c r="NOD9" s="15"/>
      <x:c r="NOE9" s="15"/>
      <x:c r="NOF9" s="15"/>
      <x:c r="NOG9" s="15"/>
      <x:c r="NOH9" s="15"/>
      <x:c r="NOI9" s="15"/>
      <x:c r="NOJ9" s="15"/>
      <x:c r="NOK9" s="15"/>
      <x:c r="NOL9" s="15"/>
      <x:c r="NOM9" s="15"/>
      <x:c r="NON9" s="15"/>
      <x:c r="NOO9" s="15"/>
      <x:c r="NOP9" s="15"/>
      <x:c r="NOQ9" s="15"/>
      <x:c r="NOR9" s="15"/>
      <x:c r="NOS9" s="15"/>
      <x:c r="NOT9" s="15"/>
      <x:c r="NOU9" s="15"/>
      <x:c r="NOV9" s="15"/>
      <x:c r="NOW9" s="15"/>
      <x:c r="NOX9" s="15"/>
      <x:c r="NOY9" s="15"/>
      <x:c r="NOZ9" s="15"/>
      <x:c r="NPA9" s="15"/>
      <x:c r="NPB9" s="15"/>
      <x:c r="NPC9" s="15"/>
      <x:c r="NPD9" s="15"/>
      <x:c r="NPE9" s="15"/>
      <x:c r="NPF9" s="15"/>
      <x:c r="NPG9" s="15"/>
      <x:c r="NPH9" s="15"/>
      <x:c r="NPI9" s="15"/>
      <x:c r="NPJ9" s="15"/>
      <x:c r="NPK9" s="15"/>
      <x:c r="NPL9" s="15"/>
      <x:c r="NPM9" s="15"/>
      <x:c r="NPN9" s="15"/>
      <x:c r="NPO9" s="15"/>
      <x:c r="NPP9" s="15"/>
      <x:c r="NPQ9" s="15"/>
      <x:c r="NPR9" s="15"/>
      <x:c r="NPS9" s="15"/>
      <x:c r="NPT9" s="15"/>
      <x:c r="NPU9" s="15"/>
      <x:c r="NPV9" s="15"/>
      <x:c r="NPW9" s="15"/>
      <x:c r="NPX9" s="15"/>
      <x:c r="NPY9" s="15"/>
      <x:c r="NPZ9" s="15"/>
      <x:c r="NQA9" s="15"/>
      <x:c r="NQB9" s="15"/>
      <x:c r="NQC9" s="15"/>
      <x:c r="NQD9" s="15"/>
      <x:c r="NQE9" s="15"/>
      <x:c r="NQF9" s="15"/>
      <x:c r="NQG9" s="15"/>
      <x:c r="NQH9" s="15"/>
      <x:c r="NQI9" s="15"/>
      <x:c r="NQJ9" s="15"/>
      <x:c r="NQK9" s="15"/>
      <x:c r="NQL9" s="15"/>
      <x:c r="NQM9" s="15"/>
      <x:c r="NQN9" s="15"/>
      <x:c r="NQO9" s="15"/>
      <x:c r="NQP9" s="15"/>
      <x:c r="NQQ9" s="15"/>
      <x:c r="NQR9" s="15"/>
      <x:c r="NQS9" s="15"/>
      <x:c r="NQT9" s="15"/>
      <x:c r="NQU9" s="15"/>
      <x:c r="NQV9" s="15"/>
      <x:c r="NQW9" s="15"/>
      <x:c r="NQX9" s="15"/>
      <x:c r="NQY9" s="15"/>
      <x:c r="NQZ9" s="15"/>
      <x:c r="NRA9" s="15"/>
      <x:c r="NRB9" s="15"/>
      <x:c r="NRC9" s="15"/>
      <x:c r="NRD9" s="15"/>
      <x:c r="NRE9" s="15"/>
      <x:c r="NRF9" s="15"/>
      <x:c r="NRG9" s="15"/>
      <x:c r="NRH9" s="15"/>
      <x:c r="NRI9" s="15"/>
      <x:c r="NRJ9" s="15"/>
      <x:c r="NRK9" s="15"/>
      <x:c r="NRL9" s="15"/>
      <x:c r="NRM9" s="15"/>
      <x:c r="NRN9" s="15"/>
      <x:c r="NRO9" s="15"/>
      <x:c r="NRP9" s="15"/>
      <x:c r="NRQ9" s="15"/>
      <x:c r="NRR9" s="15"/>
      <x:c r="NRS9" s="15"/>
      <x:c r="NRT9" s="15"/>
      <x:c r="NRU9" s="15"/>
      <x:c r="NRV9" s="15"/>
      <x:c r="NRW9" s="15"/>
      <x:c r="NRX9" s="15"/>
      <x:c r="NRY9" s="15"/>
      <x:c r="NRZ9" s="15"/>
      <x:c r="NSA9" s="15"/>
      <x:c r="NSB9" s="15"/>
      <x:c r="NSC9" s="15"/>
      <x:c r="NSD9" s="15"/>
      <x:c r="NSE9" s="15"/>
      <x:c r="NSF9" s="15"/>
      <x:c r="NSG9" s="15"/>
      <x:c r="NSH9" s="15"/>
      <x:c r="NSI9" s="15"/>
      <x:c r="NSJ9" s="15"/>
      <x:c r="NSK9" s="15"/>
      <x:c r="NSL9" s="15"/>
      <x:c r="NSM9" s="15"/>
      <x:c r="NSN9" s="15"/>
      <x:c r="NSO9" s="15"/>
      <x:c r="NSP9" s="15"/>
      <x:c r="NSQ9" s="15"/>
      <x:c r="NSR9" s="15"/>
      <x:c r="NSS9" s="15"/>
      <x:c r="NST9" s="15"/>
      <x:c r="NSU9" s="15"/>
      <x:c r="NSV9" s="15"/>
      <x:c r="NSW9" s="15"/>
      <x:c r="NSX9" s="15"/>
      <x:c r="NSY9" s="15"/>
      <x:c r="NSZ9" s="15"/>
      <x:c r="NTA9" s="15"/>
      <x:c r="NTB9" s="15"/>
      <x:c r="NTC9" s="15"/>
      <x:c r="NTD9" s="15"/>
      <x:c r="NTE9" s="15"/>
      <x:c r="NTF9" s="15"/>
      <x:c r="NTG9" s="15"/>
      <x:c r="NTH9" s="15"/>
      <x:c r="NTI9" s="15"/>
      <x:c r="NTJ9" s="15"/>
      <x:c r="NTK9" s="15"/>
      <x:c r="NTL9" s="15"/>
      <x:c r="NTM9" s="15"/>
      <x:c r="NTN9" s="15"/>
      <x:c r="NTO9" s="15"/>
      <x:c r="NTP9" s="15"/>
      <x:c r="NTQ9" s="15"/>
      <x:c r="NTR9" s="15"/>
      <x:c r="NTS9" s="15"/>
      <x:c r="NTT9" s="15"/>
      <x:c r="NTU9" s="15"/>
      <x:c r="NTV9" s="15"/>
      <x:c r="NTW9" s="15"/>
      <x:c r="NTX9" s="15"/>
      <x:c r="NTY9" s="15"/>
      <x:c r="NTZ9" s="15"/>
      <x:c r="NUA9" s="15"/>
      <x:c r="NUB9" s="15"/>
      <x:c r="NUC9" s="15"/>
      <x:c r="NUD9" s="15"/>
      <x:c r="NUE9" s="15"/>
      <x:c r="NUF9" s="15"/>
      <x:c r="NUG9" s="15"/>
      <x:c r="NUH9" s="15"/>
      <x:c r="NUI9" s="15"/>
      <x:c r="NUJ9" s="15"/>
      <x:c r="NUK9" s="15"/>
      <x:c r="NUL9" s="15"/>
      <x:c r="NUM9" s="15"/>
      <x:c r="NUN9" s="15"/>
      <x:c r="NUO9" s="15"/>
      <x:c r="NUP9" s="15"/>
      <x:c r="NUQ9" s="15"/>
      <x:c r="NUR9" s="15"/>
      <x:c r="NUS9" s="15"/>
      <x:c r="NUT9" s="15"/>
      <x:c r="NUU9" s="15"/>
      <x:c r="NUV9" s="15"/>
      <x:c r="NUW9" s="15"/>
      <x:c r="NUX9" s="15"/>
      <x:c r="NUY9" s="15"/>
      <x:c r="NUZ9" s="15"/>
      <x:c r="NVA9" s="15"/>
      <x:c r="NVB9" s="15"/>
      <x:c r="NVC9" s="15"/>
      <x:c r="NVD9" s="15"/>
      <x:c r="NVE9" s="15"/>
      <x:c r="NVF9" s="15"/>
      <x:c r="NVG9" s="15"/>
      <x:c r="NVH9" s="15"/>
      <x:c r="NVI9" s="15"/>
      <x:c r="NVJ9" s="15"/>
      <x:c r="NVK9" s="15"/>
      <x:c r="NVL9" s="15"/>
      <x:c r="NVM9" s="15"/>
      <x:c r="NVN9" s="15"/>
      <x:c r="NVO9" s="15"/>
      <x:c r="NVP9" s="15"/>
      <x:c r="NVQ9" s="15"/>
      <x:c r="NVR9" s="15"/>
      <x:c r="NVS9" s="15"/>
      <x:c r="NVT9" s="15"/>
      <x:c r="NVU9" s="15"/>
      <x:c r="NVV9" s="15"/>
      <x:c r="NVW9" s="15"/>
      <x:c r="NVX9" s="15"/>
      <x:c r="NVY9" s="15"/>
      <x:c r="NVZ9" s="15"/>
      <x:c r="NWA9" s="15"/>
      <x:c r="NWB9" s="15"/>
      <x:c r="NWC9" s="15"/>
      <x:c r="NWD9" s="15"/>
      <x:c r="NWE9" s="15"/>
      <x:c r="NWF9" s="15"/>
      <x:c r="NWG9" s="15"/>
      <x:c r="NWH9" s="15"/>
      <x:c r="NWI9" s="15"/>
      <x:c r="NWJ9" s="15"/>
      <x:c r="NWK9" s="15"/>
      <x:c r="NWL9" s="15"/>
      <x:c r="NWM9" s="15"/>
      <x:c r="NWN9" s="15"/>
      <x:c r="NWO9" s="15"/>
      <x:c r="NWP9" s="15"/>
      <x:c r="NWQ9" s="15"/>
      <x:c r="NWR9" s="15"/>
      <x:c r="NWS9" s="15"/>
      <x:c r="NWT9" s="15"/>
      <x:c r="NWU9" s="15"/>
      <x:c r="NWV9" s="15"/>
      <x:c r="NWW9" s="15"/>
      <x:c r="NWX9" s="15"/>
      <x:c r="NWY9" s="15"/>
      <x:c r="NWZ9" s="15"/>
      <x:c r="NXA9" s="15"/>
      <x:c r="NXB9" s="15"/>
      <x:c r="NXC9" s="15"/>
      <x:c r="NXD9" s="15"/>
      <x:c r="NXE9" s="15"/>
      <x:c r="NXF9" s="15"/>
      <x:c r="NXG9" s="15"/>
      <x:c r="NXH9" s="15"/>
      <x:c r="NXI9" s="15"/>
      <x:c r="NXJ9" s="15"/>
      <x:c r="NXK9" s="15"/>
      <x:c r="NXL9" s="15"/>
      <x:c r="NXM9" s="15"/>
      <x:c r="NXN9" s="15"/>
      <x:c r="NXO9" s="15"/>
      <x:c r="NXP9" s="15"/>
      <x:c r="NXQ9" s="15"/>
      <x:c r="NXR9" s="15"/>
      <x:c r="NXS9" s="15"/>
      <x:c r="NXT9" s="15"/>
      <x:c r="NXU9" s="15"/>
      <x:c r="NXV9" s="15"/>
      <x:c r="NXW9" s="15"/>
      <x:c r="NXX9" s="15"/>
      <x:c r="NXY9" s="15"/>
      <x:c r="NXZ9" s="15"/>
      <x:c r="NYA9" s="15"/>
      <x:c r="NYB9" s="15"/>
      <x:c r="NYC9" s="15"/>
      <x:c r="NYD9" s="15"/>
      <x:c r="NYE9" s="15"/>
      <x:c r="NYF9" s="15"/>
      <x:c r="NYG9" s="15"/>
      <x:c r="NYH9" s="15"/>
      <x:c r="NYI9" s="15"/>
      <x:c r="NYJ9" s="15"/>
      <x:c r="NYK9" s="15"/>
      <x:c r="NYL9" s="15"/>
      <x:c r="NYM9" s="15"/>
      <x:c r="NYN9" s="15"/>
      <x:c r="NYO9" s="15"/>
      <x:c r="NYP9" s="15"/>
      <x:c r="NYQ9" s="15"/>
      <x:c r="NYR9" s="15"/>
      <x:c r="NYS9" s="15"/>
      <x:c r="NYT9" s="15"/>
      <x:c r="NYU9" s="15"/>
      <x:c r="NYV9" s="15"/>
      <x:c r="NYW9" s="15"/>
      <x:c r="NYX9" s="15"/>
      <x:c r="NYY9" s="15"/>
      <x:c r="NYZ9" s="15"/>
      <x:c r="NZA9" s="15"/>
      <x:c r="NZB9" s="15"/>
      <x:c r="NZC9" s="15"/>
      <x:c r="NZD9" s="15"/>
      <x:c r="NZE9" s="15"/>
      <x:c r="NZF9" s="15"/>
      <x:c r="NZG9" s="15"/>
      <x:c r="NZH9" s="15"/>
      <x:c r="NZI9" s="15"/>
      <x:c r="NZJ9" s="15"/>
      <x:c r="NZK9" s="15"/>
      <x:c r="NZL9" s="15"/>
      <x:c r="NZM9" s="15"/>
      <x:c r="NZN9" s="15"/>
      <x:c r="NZO9" s="15"/>
      <x:c r="NZP9" s="15"/>
      <x:c r="NZQ9" s="15"/>
      <x:c r="NZR9" s="15"/>
      <x:c r="NZS9" s="15"/>
      <x:c r="NZT9" s="15"/>
      <x:c r="NZU9" s="15"/>
      <x:c r="NZV9" s="15"/>
      <x:c r="NZW9" s="15"/>
      <x:c r="NZX9" s="15"/>
      <x:c r="NZY9" s="15"/>
      <x:c r="NZZ9" s="15"/>
      <x:c r="OAA9" s="15"/>
      <x:c r="OAB9" s="15"/>
      <x:c r="OAC9" s="15"/>
      <x:c r="OAD9" s="15"/>
      <x:c r="OAE9" s="15"/>
      <x:c r="OAF9" s="15"/>
      <x:c r="OAG9" s="15"/>
      <x:c r="OAH9" s="15"/>
      <x:c r="OAI9" s="15"/>
      <x:c r="OAJ9" s="15"/>
      <x:c r="OAK9" s="15"/>
      <x:c r="OAL9" s="15"/>
      <x:c r="OAM9" s="15"/>
      <x:c r="OAN9" s="15"/>
      <x:c r="OAO9" s="15"/>
      <x:c r="OAP9" s="15"/>
      <x:c r="OAQ9" s="15"/>
      <x:c r="OAR9" s="15"/>
      <x:c r="OAS9" s="15"/>
      <x:c r="OAT9" s="15"/>
      <x:c r="OAU9" s="15"/>
      <x:c r="OAV9" s="15"/>
      <x:c r="OAW9" s="15"/>
      <x:c r="OAX9" s="15"/>
      <x:c r="OAY9" s="15"/>
      <x:c r="OAZ9" s="15"/>
      <x:c r="OBA9" s="15"/>
      <x:c r="OBB9" s="15"/>
      <x:c r="OBC9" s="15"/>
      <x:c r="OBD9" s="15"/>
      <x:c r="OBE9" s="15"/>
      <x:c r="OBF9" s="15"/>
      <x:c r="OBG9" s="15"/>
      <x:c r="OBH9" s="15"/>
      <x:c r="OBI9" s="15"/>
      <x:c r="OBJ9" s="15"/>
      <x:c r="OBK9" s="15"/>
      <x:c r="OBL9" s="15"/>
      <x:c r="OBM9" s="15"/>
      <x:c r="OBN9" s="15"/>
      <x:c r="OBO9" s="15"/>
      <x:c r="OBP9" s="15"/>
      <x:c r="OBQ9" s="15"/>
      <x:c r="OBR9" s="15"/>
      <x:c r="OBS9" s="15"/>
      <x:c r="OBT9" s="15"/>
      <x:c r="OBU9" s="15"/>
      <x:c r="OBV9" s="15"/>
      <x:c r="OBW9" s="15"/>
      <x:c r="OBX9" s="15"/>
      <x:c r="OBY9" s="15"/>
      <x:c r="OBZ9" s="15"/>
      <x:c r="OCA9" s="15"/>
      <x:c r="OCB9" s="15"/>
      <x:c r="OCC9" s="15"/>
      <x:c r="OCD9" s="15"/>
      <x:c r="OCE9" s="15"/>
      <x:c r="OCF9" s="15"/>
      <x:c r="OCG9" s="15"/>
      <x:c r="OCH9" s="15"/>
      <x:c r="OCI9" s="15"/>
      <x:c r="OCJ9" s="15"/>
      <x:c r="OCK9" s="15"/>
      <x:c r="OCL9" s="15"/>
      <x:c r="OCM9" s="15"/>
      <x:c r="OCN9" s="15"/>
      <x:c r="OCO9" s="15"/>
      <x:c r="OCP9" s="15"/>
      <x:c r="OCQ9" s="15"/>
      <x:c r="OCR9" s="15"/>
      <x:c r="OCS9" s="15"/>
      <x:c r="OCT9" s="15"/>
      <x:c r="OCU9" s="15"/>
      <x:c r="OCV9" s="15"/>
      <x:c r="OCW9" s="15"/>
      <x:c r="OCX9" s="15"/>
      <x:c r="OCY9" s="15"/>
      <x:c r="OCZ9" s="15"/>
      <x:c r="ODA9" s="15"/>
      <x:c r="ODB9" s="15"/>
      <x:c r="ODC9" s="15"/>
      <x:c r="ODD9" s="15"/>
      <x:c r="ODE9" s="15"/>
      <x:c r="ODF9" s="15"/>
      <x:c r="ODG9" s="15"/>
      <x:c r="ODH9" s="15"/>
      <x:c r="ODI9" s="15"/>
      <x:c r="ODJ9" s="15"/>
      <x:c r="ODK9" s="15"/>
      <x:c r="ODL9" s="15"/>
      <x:c r="ODM9" s="15"/>
      <x:c r="ODN9" s="15"/>
      <x:c r="ODO9" s="15"/>
      <x:c r="ODP9" s="15"/>
      <x:c r="ODQ9" s="15"/>
      <x:c r="ODR9" s="15"/>
      <x:c r="ODS9" s="15"/>
      <x:c r="ODT9" s="15"/>
      <x:c r="ODU9" s="15"/>
      <x:c r="ODV9" s="15"/>
      <x:c r="ODW9" s="15"/>
      <x:c r="ODX9" s="15"/>
      <x:c r="ODY9" s="15"/>
      <x:c r="ODZ9" s="15"/>
      <x:c r="OEA9" s="15"/>
      <x:c r="OEB9" s="15"/>
      <x:c r="OEC9" s="15"/>
      <x:c r="OED9" s="15"/>
      <x:c r="OEE9" s="15"/>
      <x:c r="OEF9" s="15"/>
      <x:c r="OEG9" s="15"/>
      <x:c r="OEH9" s="15"/>
      <x:c r="OEI9" s="15"/>
      <x:c r="OEJ9" s="15"/>
      <x:c r="OEK9" s="15"/>
      <x:c r="OEL9" s="15"/>
      <x:c r="OEM9" s="15"/>
      <x:c r="OEN9" s="15"/>
      <x:c r="OEO9" s="15"/>
      <x:c r="OEP9" s="15"/>
      <x:c r="OEQ9" s="15"/>
      <x:c r="OER9" s="15"/>
      <x:c r="OES9" s="15"/>
      <x:c r="OET9" s="15"/>
      <x:c r="OEU9" s="15"/>
      <x:c r="OEV9" s="15"/>
      <x:c r="OEW9" s="15"/>
      <x:c r="OEX9" s="15"/>
      <x:c r="OEY9" s="15"/>
      <x:c r="OEZ9" s="15"/>
      <x:c r="OFA9" s="15"/>
      <x:c r="OFB9" s="15"/>
      <x:c r="OFC9" s="15"/>
      <x:c r="OFD9" s="15"/>
      <x:c r="OFE9" s="15"/>
      <x:c r="OFF9" s="15"/>
      <x:c r="OFG9" s="15"/>
      <x:c r="OFH9" s="15"/>
      <x:c r="OFI9" s="15"/>
      <x:c r="OFJ9" s="15"/>
      <x:c r="OFK9" s="15"/>
      <x:c r="OFL9" s="15"/>
      <x:c r="OFM9" s="15"/>
      <x:c r="OFN9" s="15"/>
      <x:c r="OFO9" s="15"/>
      <x:c r="OFP9" s="15"/>
      <x:c r="OFQ9" s="15"/>
      <x:c r="OFR9" s="15"/>
      <x:c r="OFS9" s="15"/>
      <x:c r="OFT9" s="15"/>
      <x:c r="OFU9" s="15"/>
      <x:c r="OFV9" s="15"/>
      <x:c r="OFW9" s="15"/>
      <x:c r="OFX9" s="15"/>
      <x:c r="OFY9" s="15"/>
      <x:c r="OFZ9" s="15"/>
      <x:c r="OGA9" s="15"/>
      <x:c r="OGB9" s="15"/>
      <x:c r="OGC9" s="15"/>
      <x:c r="OGD9" s="15"/>
      <x:c r="OGE9" s="15"/>
      <x:c r="OGF9" s="15"/>
      <x:c r="OGG9" s="15"/>
      <x:c r="OGH9" s="15"/>
      <x:c r="OGI9" s="15"/>
      <x:c r="OGJ9" s="15"/>
      <x:c r="OGK9" s="15"/>
      <x:c r="OGL9" s="15"/>
      <x:c r="OGM9" s="15"/>
      <x:c r="OGN9" s="15"/>
      <x:c r="OGO9" s="15"/>
      <x:c r="OGP9" s="15"/>
      <x:c r="OGQ9" s="15"/>
      <x:c r="OGR9" s="15"/>
      <x:c r="OGS9" s="15"/>
      <x:c r="OGT9" s="15"/>
      <x:c r="OGU9" s="15"/>
      <x:c r="OGV9" s="15"/>
      <x:c r="OGW9" s="15"/>
      <x:c r="OGX9" s="15"/>
      <x:c r="OGY9" s="15"/>
      <x:c r="OGZ9" s="15"/>
      <x:c r="OHA9" s="15"/>
      <x:c r="OHB9" s="15"/>
      <x:c r="OHC9" s="15"/>
      <x:c r="OHD9" s="15"/>
      <x:c r="OHE9" s="15"/>
      <x:c r="OHF9" s="15"/>
      <x:c r="OHG9" s="15"/>
      <x:c r="OHH9" s="15"/>
      <x:c r="OHI9" s="15"/>
      <x:c r="OHJ9" s="15"/>
      <x:c r="OHK9" s="15"/>
      <x:c r="OHL9" s="15"/>
      <x:c r="OHM9" s="15"/>
      <x:c r="OHN9" s="15"/>
      <x:c r="OHO9" s="15"/>
      <x:c r="OHP9" s="15"/>
      <x:c r="OHQ9" s="15"/>
      <x:c r="OHR9" s="15"/>
      <x:c r="OHS9" s="15"/>
      <x:c r="OHT9" s="15"/>
      <x:c r="OHU9" s="15"/>
      <x:c r="OHV9" s="15"/>
      <x:c r="OHW9" s="15"/>
      <x:c r="OHX9" s="15"/>
      <x:c r="OHY9" s="15"/>
      <x:c r="OHZ9" s="15"/>
      <x:c r="OIA9" s="15"/>
      <x:c r="OIB9" s="15"/>
      <x:c r="OIC9" s="15"/>
      <x:c r="OID9" s="15"/>
      <x:c r="OIE9" s="15"/>
      <x:c r="OIF9" s="15"/>
      <x:c r="OIG9" s="15"/>
      <x:c r="OIH9" s="15"/>
      <x:c r="OII9" s="15"/>
      <x:c r="OIJ9" s="15"/>
      <x:c r="OIK9" s="15"/>
      <x:c r="OIL9" s="15"/>
      <x:c r="OIM9" s="15"/>
      <x:c r="OIN9" s="15"/>
      <x:c r="OIO9" s="15"/>
      <x:c r="OIP9" s="15"/>
      <x:c r="OIQ9" s="15"/>
      <x:c r="OIR9" s="15"/>
      <x:c r="OIS9" s="15"/>
      <x:c r="OIT9" s="15"/>
      <x:c r="OIU9" s="15"/>
      <x:c r="OIV9" s="15"/>
      <x:c r="OIW9" s="15"/>
      <x:c r="OIX9" s="15"/>
      <x:c r="OIY9" s="15"/>
      <x:c r="OIZ9" s="15"/>
      <x:c r="OJA9" s="15"/>
      <x:c r="OJB9" s="15"/>
      <x:c r="OJC9" s="15"/>
      <x:c r="OJD9" s="15"/>
      <x:c r="OJE9" s="15"/>
      <x:c r="OJF9" s="15"/>
      <x:c r="OJG9" s="15"/>
      <x:c r="OJH9" s="15"/>
      <x:c r="OJI9" s="15"/>
      <x:c r="OJJ9" s="15"/>
      <x:c r="OJK9" s="15"/>
      <x:c r="OJL9" s="15"/>
      <x:c r="OJM9" s="15"/>
      <x:c r="OJN9" s="15"/>
      <x:c r="OJO9" s="15"/>
      <x:c r="OJP9" s="15"/>
      <x:c r="OJQ9" s="15"/>
      <x:c r="OJR9" s="15"/>
      <x:c r="OJS9" s="15"/>
      <x:c r="OJT9" s="15"/>
      <x:c r="OJU9" s="15"/>
      <x:c r="OJV9" s="15"/>
      <x:c r="OJW9" s="15"/>
      <x:c r="OJX9" s="15"/>
      <x:c r="OJY9" s="15"/>
      <x:c r="OJZ9" s="15"/>
      <x:c r="OKA9" s="15"/>
      <x:c r="OKB9" s="15"/>
      <x:c r="OKC9" s="15"/>
      <x:c r="OKD9" s="15"/>
      <x:c r="OKE9" s="15"/>
      <x:c r="OKF9" s="15"/>
      <x:c r="OKG9" s="15"/>
      <x:c r="OKH9" s="15"/>
      <x:c r="OKI9" s="15"/>
      <x:c r="OKJ9" s="15"/>
      <x:c r="OKK9" s="15"/>
      <x:c r="OKL9" s="15"/>
      <x:c r="OKM9" s="15"/>
      <x:c r="OKN9" s="15"/>
      <x:c r="OKO9" s="15"/>
      <x:c r="OKP9" s="15"/>
      <x:c r="OKQ9" s="15"/>
      <x:c r="OKR9" s="15"/>
      <x:c r="OKS9" s="15"/>
      <x:c r="OKT9" s="15"/>
      <x:c r="OKU9" s="15"/>
      <x:c r="OKV9" s="15"/>
      <x:c r="OKW9" s="15"/>
      <x:c r="OKX9" s="15"/>
      <x:c r="OKY9" s="15"/>
      <x:c r="OKZ9" s="15"/>
      <x:c r="OLA9" s="15"/>
      <x:c r="OLB9" s="15"/>
      <x:c r="OLC9" s="15"/>
      <x:c r="OLD9" s="15"/>
      <x:c r="OLE9" s="15"/>
      <x:c r="OLF9" s="15"/>
      <x:c r="OLG9" s="15"/>
      <x:c r="OLH9" s="15"/>
      <x:c r="OLI9" s="15"/>
      <x:c r="OLJ9" s="15"/>
      <x:c r="OLK9" s="15"/>
      <x:c r="OLL9" s="15"/>
      <x:c r="OLM9" s="15"/>
      <x:c r="OLN9" s="15"/>
      <x:c r="OLO9" s="15"/>
      <x:c r="OLP9" s="15"/>
      <x:c r="OLQ9" s="15"/>
      <x:c r="OLR9" s="15"/>
      <x:c r="OLS9" s="15"/>
      <x:c r="OLT9" s="15"/>
      <x:c r="OLU9" s="15"/>
      <x:c r="OLV9" s="15"/>
      <x:c r="OLW9" s="15"/>
      <x:c r="OLX9" s="15"/>
      <x:c r="OLY9" s="15"/>
      <x:c r="OLZ9" s="15"/>
      <x:c r="OMA9" s="15"/>
      <x:c r="OMB9" s="15"/>
      <x:c r="OMC9" s="15"/>
      <x:c r="OMD9" s="15"/>
      <x:c r="OME9" s="15"/>
      <x:c r="OMF9" s="15"/>
      <x:c r="OMG9" s="15"/>
      <x:c r="OMH9" s="15"/>
      <x:c r="OMI9" s="15"/>
      <x:c r="OMJ9" s="15"/>
      <x:c r="OMK9" s="15"/>
      <x:c r="OML9" s="15"/>
      <x:c r="OMM9" s="15"/>
      <x:c r="OMN9" s="15"/>
      <x:c r="OMO9" s="15"/>
      <x:c r="OMP9" s="15"/>
      <x:c r="OMQ9" s="15"/>
      <x:c r="OMR9" s="15"/>
      <x:c r="OMS9" s="15"/>
      <x:c r="OMT9" s="15"/>
      <x:c r="OMU9" s="15"/>
      <x:c r="OMV9" s="15"/>
      <x:c r="OMW9" s="15"/>
      <x:c r="OMX9" s="15"/>
      <x:c r="OMY9" s="15"/>
      <x:c r="OMZ9" s="15"/>
      <x:c r="ONA9" s="15"/>
      <x:c r="ONB9" s="15"/>
      <x:c r="ONC9" s="15"/>
      <x:c r="OND9" s="15"/>
      <x:c r="ONE9" s="15"/>
      <x:c r="ONF9" s="15"/>
      <x:c r="ONG9" s="15"/>
      <x:c r="ONH9" s="15"/>
      <x:c r="ONI9" s="15"/>
      <x:c r="ONJ9" s="15"/>
      <x:c r="ONK9" s="15"/>
      <x:c r="ONL9" s="15"/>
      <x:c r="ONM9" s="15"/>
      <x:c r="ONN9" s="15"/>
      <x:c r="ONO9" s="15"/>
      <x:c r="ONP9" s="15"/>
      <x:c r="ONQ9" s="15"/>
      <x:c r="ONR9" s="15"/>
      <x:c r="ONS9" s="15"/>
      <x:c r="ONT9" s="15"/>
      <x:c r="ONU9" s="15"/>
      <x:c r="ONV9" s="15"/>
      <x:c r="ONW9" s="15"/>
      <x:c r="ONX9" s="15"/>
      <x:c r="ONY9" s="15"/>
      <x:c r="ONZ9" s="15"/>
      <x:c r="OOA9" s="15"/>
      <x:c r="OOB9" s="15"/>
      <x:c r="OOC9" s="15"/>
      <x:c r="OOD9" s="15"/>
      <x:c r="OOE9" s="15"/>
      <x:c r="OOF9" s="15"/>
      <x:c r="OOG9" s="15"/>
      <x:c r="OOH9" s="15"/>
      <x:c r="OOI9" s="15"/>
      <x:c r="OOJ9" s="15"/>
      <x:c r="OOK9" s="15"/>
      <x:c r="OOL9" s="15"/>
      <x:c r="OOM9" s="15"/>
      <x:c r="OON9" s="15"/>
      <x:c r="OOO9" s="15"/>
      <x:c r="OOP9" s="15"/>
      <x:c r="OOQ9" s="15"/>
      <x:c r="OOR9" s="15"/>
      <x:c r="OOS9" s="15"/>
      <x:c r="OOT9" s="15"/>
      <x:c r="OOU9" s="15"/>
      <x:c r="OOV9" s="15"/>
      <x:c r="OOW9" s="15"/>
      <x:c r="OOX9" s="15"/>
      <x:c r="OOY9" s="15"/>
      <x:c r="OOZ9" s="15"/>
      <x:c r="OPA9" s="15"/>
      <x:c r="OPB9" s="15"/>
      <x:c r="OPC9" s="15"/>
      <x:c r="OPD9" s="15"/>
      <x:c r="OPE9" s="15"/>
      <x:c r="OPF9" s="15"/>
      <x:c r="OPG9" s="15"/>
      <x:c r="OPH9" s="15"/>
      <x:c r="OPI9" s="15"/>
      <x:c r="OPJ9" s="15"/>
      <x:c r="OPK9" s="15"/>
      <x:c r="OPL9" s="15"/>
      <x:c r="OPM9" s="15"/>
      <x:c r="OPN9" s="15"/>
      <x:c r="OPO9" s="15"/>
      <x:c r="OPP9" s="15"/>
      <x:c r="OPQ9" s="15"/>
      <x:c r="OPR9" s="15"/>
      <x:c r="OPS9" s="15"/>
      <x:c r="OPT9" s="15"/>
      <x:c r="OPU9" s="15"/>
      <x:c r="OPV9" s="15"/>
      <x:c r="OPW9" s="15"/>
      <x:c r="OPX9" s="15"/>
      <x:c r="OPY9" s="15"/>
      <x:c r="OPZ9" s="15"/>
      <x:c r="OQA9" s="15"/>
      <x:c r="OQB9" s="15"/>
      <x:c r="OQC9" s="15"/>
      <x:c r="OQD9" s="15"/>
      <x:c r="OQE9" s="15"/>
      <x:c r="OQF9" s="15"/>
      <x:c r="OQG9" s="15"/>
      <x:c r="OQH9" s="15"/>
      <x:c r="OQI9" s="15"/>
      <x:c r="OQJ9" s="15"/>
      <x:c r="OQK9" s="15"/>
      <x:c r="OQL9" s="15"/>
      <x:c r="OQM9" s="15"/>
      <x:c r="OQN9" s="15"/>
      <x:c r="OQO9" s="15"/>
      <x:c r="OQP9" s="15"/>
      <x:c r="OQQ9" s="15"/>
      <x:c r="OQR9" s="15"/>
      <x:c r="OQS9" s="15"/>
      <x:c r="OQT9" s="15"/>
      <x:c r="OQU9" s="15"/>
      <x:c r="OQV9" s="15"/>
      <x:c r="OQW9" s="15"/>
      <x:c r="OQX9" s="15"/>
      <x:c r="OQY9" s="15"/>
      <x:c r="OQZ9" s="15"/>
      <x:c r="ORA9" s="15"/>
      <x:c r="ORB9" s="15"/>
      <x:c r="ORC9" s="15"/>
      <x:c r="ORD9" s="15"/>
      <x:c r="ORE9" s="15"/>
      <x:c r="ORF9" s="15"/>
      <x:c r="ORG9" s="15"/>
      <x:c r="ORH9" s="15"/>
      <x:c r="ORI9" s="15"/>
      <x:c r="ORJ9" s="15"/>
      <x:c r="ORK9" s="15"/>
      <x:c r="ORL9" s="15"/>
      <x:c r="ORM9" s="15"/>
      <x:c r="ORN9" s="15"/>
      <x:c r="ORO9" s="15"/>
      <x:c r="ORP9" s="15"/>
      <x:c r="ORQ9" s="15"/>
      <x:c r="ORR9" s="15"/>
      <x:c r="ORS9" s="15"/>
      <x:c r="ORT9" s="15"/>
      <x:c r="ORU9" s="15"/>
      <x:c r="ORV9" s="15"/>
      <x:c r="ORW9" s="15"/>
      <x:c r="ORX9" s="15"/>
      <x:c r="ORY9" s="15"/>
      <x:c r="ORZ9" s="15"/>
      <x:c r="OSA9" s="15"/>
      <x:c r="OSB9" s="15"/>
      <x:c r="OSC9" s="15"/>
      <x:c r="OSD9" s="15"/>
      <x:c r="OSE9" s="15"/>
      <x:c r="OSF9" s="15"/>
      <x:c r="OSG9" s="15"/>
      <x:c r="OSH9" s="15"/>
      <x:c r="OSI9" s="15"/>
      <x:c r="OSJ9" s="15"/>
      <x:c r="OSK9" s="15"/>
      <x:c r="OSL9" s="15"/>
      <x:c r="OSM9" s="15"/>
      <x:c r="OSN9" s="15"/>
      <x:c r="OSO9" s="15"/>
      <x:c r="OSP9" s="15"/>
      <x:c r="OSQ9" s="15"/>
      <x:c r="OSR9" s="15"/>
      <x:c r="OSS9" s="15"/>
      <x:c r="OST9" s="15"/>
      <x:c r="OSU9" s="15"/>
      <x:c r="OSV9" s="15"/>
      <x:c r="OSW9" s="15"/>
      <x:c r="OSX9" s="15"/>
      <x:c r="OSY9" s="15"/>
      <x:c r="OSZ9" s="15"/>
      <x:c r="OTA9" s="15"/>
      <x:c r="OTB9" s="15"/>
      <x:c r="OTC9" s="15"/>
      <x:c r="OTD9" s="15"/>
      <x:c r="OTE9" s="15"/>
      <x:c r="OTF9" s="15"/>
      <x:c r="OTG9" s="15"/>
      <x:c r="OTH9" s="15"/>
      <x:c r="OTI9" s="15"/>
      <x:c r="OTJ9" s="15"/>
      <x:c r="OTK9" s="15"/>
      <x:c r="OTL9" s="15"/>
      <x:c r="OTM9" s="15"/>
      <x:c r="OTN9" s="15"/>
      <x:c r="OTO9" s="15"/>
      <x:c r="OTP9" s="15"/>
      <x:c r="OTQ9" s="15"/>
      <x:c r="OTR9" s="15"/>
      <x:c r="OTS9" s="15"/>
      <x:c r="OTT9" s="15"/>
      <x:c r="OTU9" s="15"/>
      <x:c r="OTV9" s="15"/>
      <x:c r="OTW9" s="15"/>
      <x:c r="OTX9" s="15"/>
      <x:c r="OTY9" s="15"/>
      <x:c r="OTZ9" s="15"/>
      <x:c r="OUA9" s="15"/>
      <x:c r="OUB9" s="15"/>
      <x:c r="OUC9" s="15"/>
      <x:c r="OUD9" s="15"/>
      <x:c r="OUE9" s="15"/>
      <x:c r="OUF9" s="15"/>
      <x:c r="OUG9" s="15"/>
      <x:c r="OUH9" s="15"/>
      <x:c r="OUI9" s="15"/>
      <x:c r="OUJ9" s="15"/>
      <x:c r="OUK9" s="15"/>
      <x:c r="OUL9" s="15"/>
      <x:c r="OUM9" s="15"/>
      <x:c r="OUN9" s="15"/>
      <x:c r="OUO9" s="15"/>
      <x:c r="OUP9" s="15"/>
      <x:c r="OUQ9" s="15"/>
      <x:c r="OUR9" s="15"/>
      <x:c r="OUS9" s="15"/>
      <x:c r="OUT9" s="15"/>
      <x:c r="OUU9" s="15"/>
      <x:c r="OUV9" s="15"/>
      <x:c r="OUW9" s="15"/>
      <x:c r="OUX9" s="15"/>
      <x:c r="OUY9" s="15"/>
      <x:c r="OUZ9" s="15"/>
      <x:c r="OVA9" s="15"/>
      <x:c r="OVB9" s="15"/>
      <x:c r="OVC9" s="15"/>
      <x:c r="OVD9" s="15"/>
      <x:c r="OVE9" s="15"/>
      <x:c r="OVF9" s="15"/>
      <x:c r="OVG9" s="15"/>
      <x:c r="OVH9" s="15"/>
      <x:c r="OVI9" s="15"/>
      <x:c r="OVJ9" s="15"/>
      <x:c r="OVK9" s="15"/>
      <x:c r="OVL9" s="15"/>
      <x:c r="OVM9" s="15"/>
      <x:c r="OVN9" s="15"/>
      <x:c r="OVO9" s="15"/>
      <x:c r="OVP9" s="15"/>
      <x:c r="OVQ9" s="15"/>
      <x:c r="OVR9" s="15"/>
      <x:c r="OVS9" s="15"/>
      <x:c r="OVT9" s="15"/>
      <x:c r="OVU9" s="15"/>
      <x:c r="OVV9" s="15"/>
      <x:c r="OVW9" s="15"/>
      <x:c r="OVX9" s="15"/>
      <x:c r="OVY9" s="15"/>
      <x:c r="OVZ9" s="15"/>
      <x:c r="OWA9" s="15"/>
      <x:c r="OWB9" s="15"/>
      <x:c r="OWC9" s="15"/>
      <x:c r="OWD9" s="15"/>
      <x:c r="OWE9" s="15"/>
      <x:c r="OWF9" s="15"/>
      <x:c r="OWG9" s="15"/>
      <x:c r="OWH9" s="15"/>
      <x:c r="OWI9" s="15"/>
      <x:c r="OWJ9" s="15"/>
      <x:c r="OWK9" s="15"/>
      <x:c r="OWL9" s="15"/>
      <x:c r="OWM9" s="15"/>
      <x:c r="OWN9" s="15"/>
      <x:c r="OWO9" s="15"/>
      <x:c r="OWP9" s="15"/>
      <x:c r="OWQ9" s="15"/>
      <x:c r="OWR9" s="15"/>
      <x:c r="OWS9" s="15"/>
      <x:c r="OWT9" s="15"/>
      <x:c r="OWU9" s="15"/>
      <x:c r="OWV9" s="15"/>
      <x:c r="OWW9" s="15"/>
      <x:c r="OWX9" s="15"/>
      <x:c r="OWY9" s="15"/>
      <x:c r="OWZ9" s="15"/>
      <x:c r="OXA9" s="15"/>
      <x:c r="OXB9" s="15"/>
      <x:c r="OXC9" s="15"/>
      <x:c r="OXD9" s="15"/>
      <x:c r="OXE9" s="15"/>
      <x:c r="OXF9" s="15"/>
      <x:c r="OXG9" s="15"/>
      <x:c r="OXH9" s="15"/>
      <x:c r="OXI9" s="15"/>
      <x:c r="OXJ9" s="15"/>
      <x:c r="OXK9" s="15"/>
      <x:c r="OXL9" s="15"/>
      <x:c r="OXM9" s="15"/>
      <x:c r="OXN9" s="15"/>
      <x:c r="OXO9" s="15"/>
      <x:c r="OXP9" s="15"/>
      <x:c r="OXQ9" s="15"/>
      <x:c r="OXR9" s="15"/>
      <x:c r="OXS9" s="15"/>
      <x:c r="OXT9" s="15"/>
      <x:c r="OXU9" s="15"/>
      <x:c r="OXV9" s="15"/>
      <x:c r="OXW9" s="15"/>
      <x:c r="OXX9" s="15"/>
      <x:c r="OXY9" s="15"/>
      <x:c r="OXZ9" s="15"/>
      <x:c r="OYA9" s="15"/>
      <x:c r="OYB9" s="15"/>
      <x:c r="OYC9" s="15"/>
      <x:c r="OYD9" s="15"/>
      <x:c r="OYE9" s="15"/>
      <x:c r="OYF9" s="15"/>
      <x:c r="OYG9" s="15"/>
      <x:c r="OYH9" s="15"/>
      <x:c r="OYI9" s="15"/>
      <x:c r="OYJ9" s="15"/>
      <x:c r="OYK9" s="15"/>
      <x:c r="OYL9" s="15"/>
      <x:c r="OYM9" s="15"/>
      <x:c r="OYN9" s="15"/>
      <x:c r="OYO9" s="15"/>
      <x:c r="OYP9" s="15"/>
      <x:c r="OYQ9" s="15"/>
      <x:c r="OYR9" s="15"/>
      <x:c r="OYS9" s="15"/>
      <x:c r="OYT9" s="15"/>
      <x:c r="OYU9" s="15"/>
      <x:c r="OYV9" s="15"/>
      <x:c r="OYW9" s="15"/>
      <x:c r="OYX9" s="15"/>
      <x:c r="OYY9" s="15"/>
      <x:c r="OYZ9" s="15"/>
      <x:c r="OZA9" s="15"/>
      <x:c r="OZB9" s="15"/>
      <x:c r="OZC9" s="15"/>
      <x:c r="OZD9" s="15"/>
      <x:c r="OZE9" s="15"/>
      <x:c r="OZF9" s="15"/>
      <x:c r="OZG9" s="15"/>
      <x:c r="OZH9" s="15"/>
      <x:c r="OZI9" s="15"/>
      <x:c r="OZJ9" s="15"/>
      <x:c r="OZK9" s="15"/>
      <x:c r="OZL9" s="15"/>
      <x:c r="OZM9" s="15"/>
      <x:c r="OZN9" s="15"/>
      <x:c r="OZO9" s="15"/>
      <x:c r="OZP9" s="15"/>
      <x:c r="OZQ9" s="15"/>
      <x:c r="OZR9" s="15"/>
      <x:c r="OZS9" s="15"/>
      <x:c r="OZT9" s="15"/>
      <x:c r="OZU9" s="15"/>
      <x:c r="OZV9" s="15"/>
      <x:c r="OZW9" s="15"/>
      <x:c r="OZX9" s="15"/>
      <x:c r="OZY9" s="15"/>
      <x:c r="OZZ9" s="15"/>
      <x:c r="PAA9" s="15"/>
      <x:c r="PAB9" s="15"/>
      <x:c r="PAC9" s="15"/>
      <x:c r="PAD9" s="15"/>
      <x:c r="PAE9" s="15"/>
      <x:c r="PAF9" s="15"/>
      <x:c r="PAG9" s="15"/>
      <x:c r="PAH9" s="15"/>
      <x:c r="PAI9" s="15"/>
      <x:c r="PAJ9" s="15"/>
      <x:c r="PAK9" s="15"/>
      <x:c r="PAL9" s="15"/>
      <x:c r="PAM9" s="15"/>
      <x:c r="PAN9" s="15"/>
      <x:c r="PAO9" s="15"/>
      <x:c r="PAP9" s="15"/>
      <x:c r="PAQ9" s="15"/>
      <x:c r="PAR9" s="15"/>
      <x:c r="PAS9" s="15"/>
      <x:c r="PAT9" s="15"/>
      <x:c r="PAU9" s="15"/>
      <x:c r="PAV9" s="15"/>
      <x:c r="PAW9" s="15"/>
      <x:c r="PAX9" s="15"/>
      <x:c r="PAY9" s="15"/>
      <x:c r="PAZ9" s="15"/>
      <x:c r="PBA9" s="15"/>
      <x:c r="PBB9" s="15"/>
      <x:c r="PBC9" s="15"/>
      <x:c r="PBD9" s="15"/>
      <x:c r="PBE9" s="15"/>
      <x:c r="PBF9" s="15"/>
      <x:c r="PBG9" s="15"/>
      <x:c r="PBH9" s="15"/>
      <x:c r="PBI9" s="15"/>
      <x:c r="PBJ9" s="15"/>
      <x:c r="PBK9" s="15"/>
      <x:c r="PBL9" s="15"/>
      <x:c r="PBM9" s="15"/>
      <x:c r="PBN9" s="15"/>
      <x:c r="PBO9" s="15"/>
      <x:c r="PBP9" s="15"/>
      <x:c r="PBQ9" s="15"/>
      <x:c r="PBR9" s="15"/>
      <x:c r="PBS9" s="15"/>
      <x:c r="PBT9" s="15"/>
      <x:c r="PBU9" s="15"/>
      <x:c r="PBV9" s="15"/>
      <x:c r="PBW9" s="15"/>
      <x:c r="PBX9" s="15"/>
      <x:c r="PBY9" s="15"/>
      <x:c r="PBZ9" s="15"/>
      <x:c r="PCA9" s="15"/>
      <x:c r="PCB9" s="15"/>
      <x:c r="PCC9" s="15"/>
      <x:c r="PCD9" s="15"/>
      <x:c r="PCE9" s="15"/>
      <x:c r="PCF9" s="15"/>
      <x:c r="PCG9" s="15"/>
      <x:c r="PCH9" s="15"/>
      <x:c r="PCI9" s="15"/>
      <x:c r="PCJ9" s="15"/>
      <x:c r="PCK9" s="15"/>
      <x:c r="PCL9" s="15"/>
      <x:c r="PCM9" s="15"/>
      <x:c r="PCN9" s="15"/>
      <x:c r="PCO9" s="15"/>
      <x:c r="PCP9" s="15"/>
      <x:c r="PCQ9" s="15"/>
      <x:c r="PCR9" s="15"/>
      <x:c r="PCS9" s="15"/>
      <x:c r="PCT9" s="15"/>
      <x:c r="PCU9" s="15"/>
      <x:c r="PCV9" s="15"/>
      <x:c r="PCW9" s="15"/>
      <x:c r="PCX9" s="15"/>
      <x:c r="PCY9" s="15"/>
      <x:c r="PCZ9" s="15"/>
      <x:c r="PDA9" s="15"/>
      <x:c r="PDB9" s="15"/>
      <x:c r="PDC9" s="15"/>
      <x:c r="PDD9" s="15"/>
      <x:c r="PDE9" s="15"/>
      <x:c r="PDF9" s="15"/>
      <x:c r="PDG9" s="15"/>
      <x:c r="PDH9" s="15"/>
      <x:c r="PDI9" s="15"/>
      <x:c r="PDJ9" s="15"/>
      <x:c r="PDK9" s="15"/>
      <x:c r="PDL9" s="15"/>
      <x:c r="PDM9" s="15"/>
      <x:c r="PDN9" s="15"/>
      <x:c r="PDO9" s="15"/>
      <x:c r="PDP9" s="15"/>
      <x:c r="PDQ9" s="15"/>
      <x:c r="PDR9" s="15"/>
      <x:c r="PDS9" s="15"/>
      <x:c r="PDT9" s="15"/>
      <x:c r="PDU9" s="15"/>
      <x:c r="PDV9" s="15"/>
      <x:c r="PDW9" s="15"/>
      <x:c r="PDX9" s="15"/>
      <x:c r="PDY9" s="15"/>
      <x:c r="PDZ9" s="15"/>
      <x:c r="PEA9" s="15"/>
      <x:c r="PEB9" s="15"/>
      <x:c r="PEC9" s="15"/>
      <x:c r="PED9" s="15"/>
      <x:c r="PEE9" s="15"/>
      <x:c r="PEF9" s="15"/>
      <x:c r="PEG9" s="15"/>
      <x:c r="PEH9" s="15"/>
      <x:c r="PEI9" s="15"/>
      <x:c r="PEJ9" s="15"/>
      <x:c r="PEK9" s="15"/>
      <x:c r="PEL9" s="15"/>
      <x:c r="PEM9" s="15"/>
      <x:c r="PEN9" s="15"/>
      <x:c r="PEO9" s="15"/>
      <x:c r="PEP9" s="15"/>
      <x:c r="PEQ9" s="15"/>
      <x:c r="PER9" s="15"/>
      <x:c r="PES9" s="15"/>
      <x:c r="PET9" s="15"/>
      <x:c r="PEU9" s="15"/>
      <x:c r="PEV9" s="15"/>
      <x:c r="PEW9" s="15"/>
      <x:c r="PEX9" s="15"/>
      <x:c r="PEY9" s="15"/>
      <x:c r="PEZ9" s="15"/>
      <x:c r="PFA9" s="15"/>
      <x:c r="PFB9" s="15"/>
      <x:c r="PFC9" s="15"/>
      <x:c r="PFD9" s="15"/>
      <x:c r="PFE9" s="15"/>
      <x:c r="PFF9" s="15"/>
      <x:c r="PFG9" s="15"/>
      <x:c r="PFH9" s="15"/>
      <x:c r="PFI9" s="15"/>
      <x:c r="PFJ9" s="15"/>
      <x:c r="PFK9" s="15"/>
      <x:c r="PFL9" s="15"/>
      <x:c r="PFM9" s="15"/>
      <x:c r="PFN9" s="15"/>
      <x:c r="PFO9" s="15"/>
      <x:c r="PFP9" s="15"/>
      <x:c r="PFQ9" s="15"/>
      <x:c r="PFR9" s="15"/>
      <x:c r="PFS9" s="15"/>
      <x:c r="PFT9" s="15"/>
      <x:c r="PFU9" s="15"/>
      <x:c r="PFV9" s="15"/>
      <x:c r="PFW9" s="15"/>
      <x:c r="PFX9" s="15"/>
      <x:c r="PFY9" s="15"/>
      <x:c r="PFZ9" s="15"/>
      <x:c r="PGA9" s="15"/>
      <x:c r="PGB9" s="15"/>
      <x:c r="PGC9" s="15"/>
      <x:c r="PGD9" s="15"/>
      <x:c r="PGE9" s="15"/>
      <x:c r="PGF9" s="15"/>
      <x:c r="PGG9" s="15"/>
      <x:c r="PGH9" s="15"/>
      <x:c r="PGI9" s="15"/>
      <x:c r="PGJ9" s="15"/>
      <x:c r="PGK9" s="15"/>
      <x:c r="PGL9" s="15"/>
      <x:c r="PGM9" s="15"/>
      <x:c r="PGN9" s="15"/>
      <x:c r="PGO9" s="15"/>
      <x:c r="PGP9" s="15"/>
      <x:c r="PGQ9" s="15"/>
      <x:c r="PGR9" s="15"/>
      <x:c r="PGS9" s="15"/>
      <x:c r="PGT9" s="15"/>
      <x:c r="PGU9" s="15"/>
      <x:c r="PGV9" s="15"/>
      <x:c r="PGW9" s="15"/>
      <x:c r="PGX9" s="15"/>
      <x:c r="PGY9" s="15"/>
      <x:c r="PGZ9" s="15"/>
      <x:c r="PHA9" s="15"/>
      <x:c r="PHB9" s="15"/>
      <x:c r="PHC9" s="15"/>
      <x:c r="PHD9" s="15"/>
      <x:c r="PHE9" s="15"/>
      <x:c r="PHF9" s="15"/>
      <x:c r="PHG9" s="15"/>
      <x:c r="PHH9" s="15"/>
      <x:c r="PHI9" s="15"/>
      <x:c r="PHJ9" s="15"/>
      <x:c r="PHK9" s="15"/>
      <x:c r="PHL9" s="15"/>
      <x:c r="PHM9" s="15"/>
      <x:c r="PHN9" s="15"/>
      <x:c r="PHO9" s="15"/>
      <x:c r="PHP9" s="15"/>
      <x:c r="PHQ9" s="15"/>
      <x:c r="PHR9" s="15"/>
      <x:c r="PHS9" s="15"/>
      <x:c r="PHT9" s="15"/>
      <x:c r="PHU9" s="15"/>
      <x:c r="PHV9" s="15"/>
      <x:c r="PHW9" s="15"/>
      <x:c r="PHX9" s="15"/>
      <x:c r="PHY9" s="15"/>
      <x:c r="PHZ9" s="15"/>
      <x:c r="PIA9" s="15"/>
      <x:c r="PIB9" s="15"/>
      <x:c r="PIC9" s="15"/>
      <x:c r="PID9" s="15"/>
      <x:c r="PIE9" s="15"/>
      <x:c r="PIF9" s="15"/>
      <x:c r="PIG9" s="15"/>
      <x:c r="PIH9" s="15"/>
      <x:c r="PII9" s="15"/>
      <x:c r="PIJ9" s="15"/>
      <x:c r="PIK9" s="15"/>
      <x:c r="PIL9" s="15"/>
      <x:c r="PIM9" s="15"/>
      <x:c r="PIN9" s="15"/>
      <x:c r="PIO9" s="15"/>
      <x:c r="PIP9" s="15"/>
      <x:c r="PIQ9" s="15"/>
      <x:c r="PIR9" s="15"/>
      <x:c r="PIS9" s="15"/>
      <x:c r="PIT9" s="15"/>
      <x:c r="PIU9" s="15"/>
      <x:c r="PIV9" s="15"/>
      <x:c r="PIW9" s="15"/>
      <x:c r="PIX9" s="15"/>
      <x:c r="PIY9" s="15"/>
      <x:c r="PIZ9" s="15"/>
      <x:c r="PJA9" s="15"/>
      <x:c r="PJB9" s="15"/>
      <x:c r="PJC9" s="15"/>
      <x:c r="PJD9" s="15"/>
      <x:c r="PJE9" s="15"/>
      <x:c r="PJF9" s="15"/>
      <x:c r="PJG9" s="15"/>
      <x:c r="PJH9" s="15"/>
      <x:c r="PJI9" s="15"/>
      <x:c r="PJJ9" s="15"/>
      <x:c r="PJK9" s="15"/>
      <x:c r="PJL9" s="15"/>
      <x:c r="PJM9" s="15"/>
      <x:c r="PJN9" s="15"/>
      <x:c r="PJO9" s="15"/>
      <x:c r="PJP9" s="15"/>
      <x:c r="PJQ9" s="15"/>
      <x:c r="PJR9" s="15"/>
      <x:c r="PJS9" s="15"/>
      <x:c r="PJT9" s="15"/>
      <x:c r="PJU9" s="15"/>
      <x:c r="PJV9" s="15"/>
      <x:c r="PJW9" s="15"/>
      <x:c r="PJX9" s="15"/>
      <x:c r="PJY9" s="15"/>
      <x:c r="PJZ9" s="15"/>
      <x:c r="PKA9" s="15"/>
      <x:c r="PKB9" s="15"/>
      <x:c r="PKC9" s="15"/>
      <x:c r="PKD9" s="15"/>
      <x:c r="PKE9" s="15"/>
      <x:c r="PKF9" s="15"/>
      <x:c r="PKG9" s="15"/>
      <x:c r="PKH9" s="15"/>
      <x:c r="PKI9" s="15"/>
      <x:c r="PKJ9" s="15"/>
      <x:c r="PKK9" s="15"/>
      <x:c r="PKL9" s="15"/>
      <x:c r="PKM9" s="15"/>
      <x:c r="PKN9" s="15"/>
      <x:c r="PKO9" s="15"/>
      <x:c r="PKP9" s="15"/>
      <x:c r="PKQ9" s="15"/>
      <x:c r="PKR9" s="15"/>
      <x:c r="PKS9" s="15"/>
      <x:c r="PKT9" s="15"/>
      <x:c r="PKU9" s="15"/>
      <x:c r="PKV9" s="15"/>
      <x:c r="PKW9" s="15"/>
      <x:c r="PKX9" s="15"/>
      <x:c r="PKY9" s="15"/>
      <x:c r="PKZ9" s="15"/>
      <x:c r="PLA9" s="15"/>
      <x:c r="PLB9" s="15"/>
      <x:c r="PLC9" s="15"/>
      <x:c r="PLD9" s="15"/>
      <x:c r="PLE9" s="15"/>
      <x:c r="PLF9" s="15"/>
      <x:c r="PLG9" s="15"/>
      <x:c r="PLH9" s="15"/>
      <x:c r="PLI9" s="15"/>
      <x:c r="PLJ9" s="15"/>
      <x:c r="PLK9" s="15"/>
      <x:c r="PLL9" s="15"/>
      <x:c r="PLM9" s="15"/>
      <x:c r="PLN9" s="15"/>
      <x:c r="PLO9" s="15"/>
      <x:c r="PLP9" s="15"/>
      <x:c r="PLQ9" s="15"/>
      <x:c r="PLR9" s="15"/>
      <x:c r="PLS9" s="15"/>
      <x:c r="PLT9" s="15"/>
      <x:c r="PLU9" s="15"/>
      <x:c r="PLV9" s="15"/>
      <x:c r="PLW9" s="15"/>
      <x:c r="PLX9" s="15"/>
      <x:c r="PLY9" s="15"/>
      <x:c r="PLZ9" s="15"/>
      <x:c r="PMA9" s="15"/>
      <x:c r="PMB9" s="15"/>
      <x:c r="PMC9" s="15"/>
      <x:c r="PMD9" s="15"/>
      <x:c r="PME9" s="15"/>
      <x:c r="PMF9" s="15"/>
      <x:c r="PMG9" s="15"/>
      <x:c r="PMH9" s="15"/>
      <x:c r="PMI9" s="15"/>
      <x:c r="PMJ9" s="15"/>
      <x:c r="PMK9" s="15"/>
      <x:c r="PML9" s="15"/>
      <x:c r="PMM9" s="15"/>
      <x:c r="PMN9" s="15"/>
      <x:c r="PMO9" s="15"/>
      <x:c r="PMP9" s="15"/>
      <x:c r="PMQ9" s="15"/>
      <x:c r="PMR9" s="15"/>
      <x:c r="PMS9" s="15"/>
      <x:c r="PMT9" s="15"/>
      <x:c r="PMU9" s="15"/>
      <x:c r="PMV9" s="15"/>
      <x:c r="PMW9" s="15"/>
      <x:c r="PMX9" s="15"/>
      <x:c r="PMY9" s="15"/>
      <x:c r="PMZ9" s="15"/>
      <x:c r="PNA9" s="15"/>
      <x:c r="PNB9" s="15"/>
      <x:c r="PNC9" s="15"/>
      <x:c r="PND9" s="15"/>
      <x:c r="PNE9" s="15"/>
      <x:c r="PNF9" s="15"/>
      <x:c r="PNG9" s="15"/>
      <x:c r="PNH9" s="15"/>
      <x:c r="PNI9" s="15"/>
      <x:c r="PNJ9" s="15"/>
      <x:c r="PNK9" s="15"/>
      <x:c r="PNL9" s="15"/>
      <x:c r="PNM9" s="15"/>
      <x:c r="PNN9" s="15"/>
      <x:c r="PNO9" s="15"/>
      <x:c r="PNP9" s="15"/>
      <x:c r="PNQ9" s="15"/>
      <x:c r="PNR9" s="15"/>
      <x:c r="PNS9" s="15"/>
      <x:c r="PNT9" s="15"/>
      <x:c r="PNU9" s="15"/>
      <x:c r="PNV9" s="15"/>
      <x:c r="PNW9" s="15"/>
      <x:c r="PNX9" s="15"/>
      <x:c r="PNY9" s="15"/>
      <x:c r="PNZ9" s="15"/>
      <x:c r="POA9" s="15"/>
      <x:c r="POB9" s="15"/>
      <x:c r="POC9" s="15"/>
      <x:c r="POD9" s="15"/>
      <x:c r="POE9" s="15"/>
      <x:c r="POF9" s="15"/>
      <x:c r="POG9" s="15"/>
      <x:c r="POH9" s="15"/>
      <x:c r="POI9" s="15"/>
      <x:c r="POJ9" s="15"/>
      <x:c r="POK9" s="15"/>
      <x:c r="POL9" s="15"/>
      <x:c r="POM9" s="15"/>
      <x:c r="PON9" s="15"/>
      <x:c r="POO9" s="15"/>
      <x:c r="POP9" s="15"/>
      <x:c r="POQ9" s="15"/>
      <x:c r="POR9" s="15"/>
      <x:c r="POS9" s="15"/>
      <x:c r="POT9" s="15"/>
      <x:c r="POU9" s="15"/>
      <x:c r="POV9" s="15"/>
      <x:c r="POW9" s="15"/>
      <x:c r="POX9" s="15"/>
      <x:c r="POY9" s="15"/>
      <x:c r="POZ9" s="15"/>
      <x:c r="PPA9" s="15"/>
      <x:c r="PPB9" s="15"/>
      <x:c r="PPC9" s="15"/>
      <x:c r="PPD9" s="15"/>
      <x:c r="PPE9" s="15"/>
      <x:c r="PPF9" s="15"/>
      <x:c r="PPG9" s="15"/>
      <x:c r="PPH9" s="15"/>
      <x:c r="PPI9" s="15"/>
      <x:c r="PPJ9" s="15"/>
      <x:c r="PPK9" s="15"/>
      <x:c r="PPL9" s="15"/>
      <x:c r="PPM9" s="15"/>
      <x:c r="PPN9" s="15"/>
      <x:c r="PPO9" s="15"/>
      <x:c r="PPP9" s="15"/>
      <x:c r="PPQ9" s="15"/>
      <x:c r="PPR9" s="15"/>
      <x:c r="PPS9" s="15"/>
      <x:c r="PPT9" s="15"/>
      <x:c r="PPU9" s="15"/>
      <x:c r="PPV9" s="15"/>
      <x:c r="PPW9" s="15"/>
      <x:c r="PPX9" s="15"/>
      <x:c r="PPY9" s="15"/>
      <x:c r="PPZ9" s="15"/>
      <x:c r="PQA9" s="15"/>
      <x:c r="PQB9" s="15"/>
      <x:c r="PQC9" s="15"/>
      <x:c r="PQD9" s="15"/>
      <x:c r="PQE9" s="15"/>
      <x:c r="PQF9" s="15"/>
      <x:c r="PQG9" s="15"/>
      <x:c r="PQH9" s="15"/>
      <x:c r="PQI9" s="15"/>
      <x:c r="PQJ9" s="15"/>
      <x:c r="PQK9" s="15"/>
      <x:c r="PQL9" s="15"/>
      <x:c r="PQM9" s="15"/>
      <x:c r="PQN9" s="15"/>
      <x:c r="PQO9" s="15"/>
      <x:c r="PQP9" s="15"/>
      <x:c r="PQQ9" s="15"/>
      <x:c r="PQR9" s="15"/>
      <x:c r="PQS9" s="15"/>
      <x:c r="PQT9" s="15"/>
      <x:c r="PQU9" s="15"/>
      <x:c r="PQV9" s="15"/>
      <x:c r="PQW9" s="15"/>
      <x:c r="PQX9" s="15"/>
      <x:c r="PQY9" s="15"/>
      <x:c r="PQZ9" s="15"/>
      <x:c r="PRA9" s="15"/>
      <x:c r="PRB9" s="15"/>
      <x:c r="PRC9" s="15"/>
      <x:c r="PRD9" s="15"/>
      <x:c r="PRE9" s="15"/>
      <x:c r="PRF9" s="15"/>
      <x:c r="PRG9" s="15"/>
      <x:c r="PRH9" s="15"/>
      <x:c r="PRI9" s="15"/>
      <x:c r="PRJ9" s="15"/>
      <x:c r="PRK9" s="15"/>
      <x:c r="PRL9" s="15"/>
      <x:c r="PRM9" s="15"/>
      <x:c r="PRN9" s="15"/>
      <x:c r="PRO9" s="15"/>
      <x:c r="PRP9" s="15"/>
      <x:c r="PRQ9" s="15"/>
      <x:c r="PRR9" s="15"/>
      <x:c r="PRS9" s="15"/>
      <x:c r="PRT9" s="15"/>
      <x:c r="PRU9" s="15"/>
      <x:c r="PRV9" s="15"/>
      <x:c r="PRW9" s="15"/>
      <x:c r="PRX9" s="15"/>
      <x:c r="PRY9" s="15"/>
      <x:c r="PRZ9" s="15"/>
      <x:c r="PSA9" s="15"/>
      <x:c r="PSB9" s="15"/>
      <x:c r="PSC9" s="15"/>
      <x:c r="PSD9" s="15"/>
      <x:c r="PSE9" s="15"/>
      <x:c r="PSF9" s="15"/>
      <x:c r="PSG9" s="15"/>
      <x:c r="PSH9" s="15"/>
      <x:c r="PSI9" s="15"/>
      <x:c r="PSJ9" s="15"/>
      <x:c r="PSK9" s="15"/>
      <x:c r="PSL9" s="15"/>
      <x:c r="PSM9" s="15"/>
      <x:c r="PSN9" s="15"/>
      <x:c r="PSO9" s="15"/>
      <x:c r="PSP9" s="15"/>
      <x:c r="PSQ9" s="15"/>
      <x:c r="PSR9" s="15"/>
      <x:c r="PSS9" s="15"/>
      <x:c r="PST9" s="15"/>
      <x:c r="PSU9" s="15"/>
      <x:c r="PSV9" s="15"/>
      <x:c r="PSW9" s="15"/>
      <x:c r="PSX9" s="15"/>
      <x:c r="PSY9" s="15"/>
      <x:c r="PSZ9" s="15"/>
      <x:c r="PTA9" s="15"/>
      <x:c r="PTB9" s="15"/>
      <x:c r="PTC9" s="15"/>
      <x:c r="PTD9" s="15"/>
      <x:c r="PTE9" s="15"/>
      <x:c r="PTF9" s="15"/>
      <x:c r="PTG9" s="15"/>
      <x:c r="PTH9" s="15"/>
      <x:c r="PTI9" s="15"/>
      <x:c r="PTJ9" s="15"/>
      <x:c r="PTK9" s="15"/>
      <x:c r="PTL9" s="15"/>
      <x:c r="PTM9" s="15"/>
      <x:c r="PTN9" s="15"/>
      <x:c r="PTO9" s="15"/>
      <x:c r="PTP9" s="15"/>
      <x:c r="PTQ9" s="15"/>
      <x:c r="PTR9" s="15"/>
      <x:c r="PTS9" s="15"/>
      <x:c r="PTT9" s="15"/>
      <x:c r="PTU9" s="15"/>
      <x:c r="PTV9" s="15"/>
      <x:c r="PTW9" s="15"/>
      <x:c r="PTX9" s="15"/>
      <x:c r="PTY9" s="15"/>
      <x:c r="PTZ9" s="15"/>
      <x:c r="PUA9" s="15"/>
      <x:c r="PUB9" s="15"/>
      <x:c r="PUC9" s="15"/>
      <x:c r="PUD9" s="15"/>
      <x:c r="PUE9" s="15"/>
      <x:c r="PUF9" s="15"/>
      <x:c r="PUG9" s="15"/>
      <x:c r="PUH9" s="15"/>
      <x:c r="PUI9" s="15"/>
      <x:c r="PUJ9" s="15"/>
      <x:c r="PUK9" s="15"/>
      <x:c r="PUL9" s="15"/>
      <x:c r="PUM9" s="15"/>
      <x:c r="PUN9" s="15"/>
      <x:c r="PUO9" s="15"/>
      <x:c r="PUP9" s="15"/>
      <x:c r="PUQ9" s="15"/>
      <x:c r="PUR9" s="15"/>
      <x:c r="PUS9" s="15"/>
      <x:c r="PUT9" s="15"/>
      <x:c r="PUU9" s="15"/>
      <x:c r="PUV9" s="15"/>
      <x:c r="PUW9" s="15"/>
      <x:c r="PUX9" s="15"/>
      <x:c r="PUY9" s="15"/>
      <x:c r="PUZ9" s="15"/>
      <x:c r="PVA9" s="15"/>
      <x:c r="PVB9" s="15"/>
      <x:c r="PVC9" s="15"/>
      <x:c r="PVD9" s="15"/>
      <x:c r="PVE9" s="15"/>
      <x:c r="PVF9" s="15"/>
      <x:c r="PVG9" s="15"/>
      <x:c r="PVH9" s="15"/>
      <x:c r="PVI9" s="15"/>
      <x:c r="PVJ9" s="15"/>
      <x:c r="PVK9" s="15"/>
      <x:c r="PVL9" s="15"/>
      <x:c r="PVM9" s="15"/>
      <x:c r="PVN9" s="15"/>
      <x:c r="PVO9" s="15"/>
      <x:c r="PVP9" s="15"/>
      <x:c r="PVQ9" s="15"/>
      <x:c r="PVR9" s="15"/>
      <x:c r="PVS9" s="15"/>
      <x:c r="PVT9" s="15"/>
      <x:c r="PVU9" s="15"/>
      <x:c r="PVV9" s="15"/>
      <x:c r="PVW9" s="15"/>
      <x:c r="PVX9" s="15"/>
      <x:c r="PVY9" s="15"/>
      <x:c r="PVZ9" s="15"/>
      <x:c r="PWA9" s="15"/>
      <x:c r="PWB9" s="15"/>
      <x:c r="PWC9" s="15"/>
      <x:c r="PWD9" s="15"/>
      <x:c r="PWE9" s="15"/>
      <x:c r="PWF9" s="15"/>
      <x:c r="PWG9" s="15"/>
      <x:c r="PWH9" s="15"/>
      <x:c r="PWI9" s="15"/>
      <x:c r="PWJ9" s="15"/>
      <x:c r="PWK9" s="15"/>
      <x:c r="PWL9" s="15"/>
      <x:c r="PWM9" s="15"/>
      <x:c r="PWN9" s="15"/>
      <x:c r="PWO9" s="15"/>
      <x:c r="PWP9" s="15"/>
      <x:c r="PWQ9" s="15"/>
      <x:c r="PWR9" s="15"/>
      <x:c r="PWS9" s="15"/>
      <x:c r="PWT9" s="15"/>
      <x:c r="PWU9" s="15"/>
      <x:c r="PWV9" s="15"/>
      <x:c r="PWW9" s="15"/>
      <x:c r="PWX9" s="15"/>
      <x:c r="PWY9" s="15"/>
      <x:c r="PWZ9" s="15"/>
      <x:c r="PXA9" s="15"/>
      <x:c r="PXB9" s="15"/>
      <x:c r="PXC9" s="15"/>
      <x:c r="PXD9" s="15"/>
      <x:c r="PXE9" s="15"/>
      <x:c r="PXF9" s="15"/>
      <x:c r="PXG9" s="15"/>
      <x:c r="PXH9" s="15"/>
      <x:c r="PXI9" s="15"/>
      <x:c r="PXJ9" s="15"/>
      <x:c r="PXK9" s="15"/>
      <x:c r="PXL9" s="15"/>
      <x:c r="PXM9" s="15"/>
      <x:c r="PXN9" s="15"/>
      <x:c r="PXO9" s="15"/>
      <x:c r="PXP9" s="15"/>
      <x:c r="PXQ9" s="15"/>
      <x:c r="PXR9" s="15"/>
      <x:c r="PXS9" s="15"/>
      <x:c r="PXT9" s="15"/>
      <x:c r="PXU9" s="15"/>
      <x:c r="PXV9" s="15"/>
      <x:c r="PXW9" s="15"/>
      <x:c r="PXX9" s="15"/>
      <x:c r="PXY9" s="15"/>
      <x:c r="PXZ9" s="15"/>
      <x:c r="PYA9" s="15"/>
      <x:c r="PYB9" s="15"/>
      <x:c r="PYC9" s="15"/>
      <x:c r="PYD9" s="15"/>
      <x:c r="PYE9" s="15"/>
      <x:c r="PYF9" s="15"/>
      <x:c r="PYG9" s="15"/>
      <x:c r="PYH9" s="15"/>
      <x:c r="PYI9" s="15"/>
      <x:c r="PYJ9" s="15"/>
      <x:c r="PYK9" s="15"/>
      <x:c r="PYL9" s="15"/>
      <x:c r="PYM9" s="15"/>
      <x:c r="PYN9" s="15"/>
      <x:c r="PYO9" s="15"/>
      <x:c r="PYP9" s="15"/>
      <x:c r="PYQ9" s="15"/>
      <x:c r="PYR9" s="15"/>
      <x:c r="PYS9" s="15"/>
      <x:c r="PYT9" s="15"/>
      <x:c r="PYU9" s="15"/>
      <x:c r="PYV9" s="15"/>
      <x:c r="PYW9" s="15"/>
      <x:c r="PYX9" s="15"/>
      <x:c r="PYY9" s="15"/>
      <x:c r="PYZ9" s="15"/>
      <x:c r="PZA9" s="15"/>
      <x:c r="PZB9" s="15"/>
      <x:c r="PZC9" s="15"/>
      <x:c r="PZD9" s="15"/>
      <x:c r="PZE9" s="15"/>
      <x:c r="PZF9" s="15"/>
      <x:c r="PZG9" s="15"/>
      <x:c r="PZH9" s="15"/>
      <x:c r="PZI9" s="15"/>
      <x:c r="PZJ9" s="15"/>
      <x:c r="PZK9" s="15"/>
      <x:c r="PZL9" s="15"/>
      <x:c r="PZM9" s="15"/>
      <x:c r="PZN9" s="15"/>
      <x:c r="PZO9" s="15"/>
      <x:c r="PZP9" s="15"/>
      <x:c r="PZQ9" s="15"/>
      <x:c r="PZR9" s="15"/>
      <x:c r="PZS9" s="15"/>
      <x:c r="PZT9" s="15"/>
      <x:c r="PZU9" s="15"/>
      <x:c r="PZV9" s="15"/>
      <x:c r="PZW9" s="15"/>
      <x:c r="PZX9" s="15"/>
      <x:c r="PZY9" s="15"/>
      <x:c r="PZZ9" s="15"/>
      <x:c r="QAA9" s="15"/>
      <x:c r="QAB9" s="15"/>
      <x:c r="QAC9" s="15"/>
      <x:c r="QAD9" s="15"/>
      <x:c r="QAE9" s="15"/>
      <x:c r="QAF9" s="15"/>
      <x:c r="QAG9" s="15"/>
      <x:c r="QAH9" s="15"/>
      <x:c r="QAI9" s="15"/>
      <x:c r="QAJ9" s="15"/>
      <x:c r="QAK9" s="15"/>
      <x:c r="QAL9" s="15"/>
      <x:c r="QAM9" s="15"/>
      <x:c r="QAN9" s="15"/>
      <x:c r="QAO9" s="15"/>
      <x:c r="QAP9" s="15"/>
      <x:c r="QAQ9" s="15"/>
      <x:c r="QAR9" s="15"/>
      <x:c r="QAS9" s="15"/>
      <x:c r="QAT9" s="15"/>
      <x:c r="QAU9" s="15"/>
      <x:c r="QAV9" s="15"/>
      <x:c r="QAW9" s="15"/>
      <x:c r="QAX9" s="15"/>
      <x:c r="QAY9" s="15"/>
      <x:c r="QAZ9" s="15"/>
      <x:c r="QBA9" s="15"/>
      <x:c r="QBB9" s="15"/>
      <x:c r="QBC9" s="15"/>
      <x:c r="QBD9" s="15"/>
      <x:c r="QBE9" s="15"/>
      <x:c r="QBF9" s="15"/>
      <x:c r="QBG9" s="15"/>
      <x:c r="QBH9" s="15"/>
      <x:c r="QBI9" s="15"/>
      <x:c r="QBJ9" s="15"/>
      <x:c r="QBK9" s="15"/>
      <x:c r="QBL9" s="15"/>
      <x:c r="QBM9" s="15"/>
      <x:c r="QBN9" s="15"/>
      <x:c r="QBO9" s="15"/>
      <x:c r="QBP9" s="15"/>
      <x:c r="QBQ9" s="15"/>
      <x:c r="QBR9" s="15"/>
      <x:c r="QBS9" s="15"/>
      <x:c r="QBT9" s="15"/>
      <x:c r="QBU9" s="15"/>
      <x:c r="QBV9" s="15"/>
      <x:c r="QBW9" s="15"/>
      <x:c r="QBX9" s="15"/>
      <x:c r="QBY9" s="15"/>
      <x:c r="QBZ9" s="15"/>
      <x:c r="QCA9" s="15"/>
      <x:c r="QCB9" s="15"/>
      <x:c r="QCC9" s="15"/>
      <x:c r="QCD9" s="15"/>
      <x:c r="QCE9" s="15"/>
      <x:c r="QCF9" s="15"/>
      <x:c r="QCG9" s="15"/>
      <x:c r="QCH9" s="15"/>
      <x:c r="QCI9" s="15"/>
      <x:c r="QCJ9" s="15"/>
      <x:c r="QCK9" s="15"/>
      <x:c r="QCL9" s="15"/>
      <x:c r="QCM9" s="15"/>
      <x:c r="QCN9" s="15"/>
      <x:c r="QCO9" s="15"/>
      <x:c r="QCP9" s="15"/>
      <x:c r="QCQ9" s="15"/>
      <x:c r="QCR9" s="15"/>
      <x:c r="QCS9" s="15"/>
      <x:c r="QCT9" s="15"/>
      <x:c r="QCU9" s="15"/>
      <x:c r="QCV9" s="15"/>
      <x:c r="QCW9" s="15"/>
      <x:c r="QCX9" s="15"/>
      <x:c r="QCY9" s="15"/>
      <x:c r="QCZ9" s="15"/>
      <x:c r="QDA9" s="15"/>
      <x:c r="QDB9" s="15"/>
      <x:c r="QDC9" s="15"/>
      <x:c r="QDD9" s="15"/>
      <x:c r="QDE9" s="15"/>
      <x:c r="QDF9" s="15"/>
      <x:c r="QDG9" s="15"/>
      <x:c r="QDH9" s="15"/>
      <x:c r="QDI9" s="15"/>
      <x:c r="QDJ9" s="15"/>
      <x:c r="QDK9" s="15"/>
      <x:c r="QDL9" s="15"/>
      <x:c r="QDM9" s="15"/>
      <x:c r="QDN9" s="15"/>
      <x:c r="QDO9" s="15"/>
      <x:c r="QDP9" s="15"/>
      <x:c r="QDQ9" s="15"/>
      <x:c r="QDR9" s="15"/>
      <x:c r="QDS9" s="15"/>
      <x:c r="QDT9" s="15"/>
      <x:c r="QDU9" s="15"/>
      <x:c r="QDV9" s="15"/>
      <x:c r="QDW9" s="15"/>
      <x:c r="QDX9" s="15"/>
      <x:c r="QDY9" s="15"/>
      <x:c r="QDZ9" s="15"/>
      <x:c r="QEA9" s="15"/>
      <x:c r="QEB9" s="15"/>
      <x:c r="QEC9" s="15"/>
      <x:c r="QED9" s="15"/>
      <x:c r="QEE9" s="15"/>
      <x:c r="QEF9" s="15"/>
      <x:c r="QEG9" s="15"/>
      <x:c r="QEH9" s="15"/>
      <x:c r="QEI9" s="15"/>
      <x:c r="QEJ9" s="15"/>
      <x:c r="QEK9" s="15"/>
      <x:c r="QEL9" s="15"/>
      <x:c r="QEM9" s="15"/>
      <x:c r="QEN9" s="15"/>
      <x:c r="QEO9" s="15"/>
      <x:c r="QEP9" s="15"/>
      <x:c r="QEQ9" s="15"/>
      <x:c r="QER9" s="15"/>
      <x:c r="QES9" s="15"/>
      <x:c r="QET9" s="15"/>
      <x:c r="QEU9" s="15"/>
      <x:c r="QEV9" s="15"/>
      <x:c r="QEW9" s="15"/>
      <x:c r="QEX9" s="15"/>
      <x:c r="QEY9" s="15"/>
      <x:c r="QEZ9" s="15"/>
      <x:c r="QFA9" s="15"/>
      <x:c r="QFB9" s="15"/>
      <x:c r="QFC9" s="15"/>
      <x:c r="QFD9" s="15"/>
      <x:c r="QFE9" s="15"/>
      <x:c r="QFF9" s="15"/>
      <x:c r="QFG9" s="15"/>
      <x:c r="QFH9" s="15"/>
      <x:c r="QFI9" s="15"/>
      <x:c r="QFJ9" s="15"/>
      <x:c r="QFK9" s="15"/>
      <x:c r="QFL9" s="15"/>
      <x:c r="QFM9" s="15"/>
      <x:c r="QFN9" s="15"/>
      <x:c r="QFO9" s="15"/>
      <x:c r="QFP9" s="15"/>
      <x:c r="QFQ9" s="15"/>
      <x:c r="QFR9" s="15"/>
      <x:c r="QFS9" s="15"/>
      <x:c r="QFT9" s="15"/>
      <x:c r="QFU9" s="15"/>
      <x:c r="QFV9" s="15"/>
      <x:c r="QFW9" s="15"/>
      <x:c r="QFX9" s="15"/>
      <x:c r="QFY9" s="15"/>
      <x:c r="QFZ9" s="15"/>
      <x:c r="QGA9" s="15"/>
      <x:c r="QGB9" s="15"/>
      <x:c r="QGC9" s="15"/>
      <x:c r="QGD9" s="15"/>
      <x:c r="QGE9" s="15"/>
      <x:c r="QGF9" s="15"/>
      <x:c r="QGG9" s="15"/>
      <x:c r="QGH9" s="15"/>
      <x:c r="QGI9" s="15"/>
      <x:c r="QGJ9" s="15"/>
      <x:c r="QGK9" s="15"/>
      <x:c r="QGL9" s="15"/>
      <x:c r="QGM9" s="15"/>
      <x:c r="QGN9" s="15"/>
      <x:c r="QGO9" s="15"/>
      <x:c r="QGP9" s="15"/>
      <x:c r="QGQ9" s="15"/>
      <x:c r="QGR9" s="15"/>
      <x:c r="QGS9" s="15"/>
      <x:c r="QGT9" s="15"/>
      <x:c r="QGU9" s="15"/>
      <x:c r="QGV9" s="15"/>
      <x:c r="QGW9" s="15"/>
      <x:c r="QGX9" s="15"/>
      <x:c r="QGY9" s="15"/>
      <x:c r="QGZ9" s="15"/>
      <x:c r="QHA9" s="15"/>
      <x:c r="QHB9" s="15"/>
      <x:c r="QHC9" s="15"/>
      <x:c r="QHD9" s="15"/>
      <x:c r="QHE9" s="15"/>
      <x:c r="QHF9" s="15"/>
      <x:c r="QHG9" s="15"/>
      <x:c r="QHH9" s="15"/>
      <x:c r="QHI9" s="15"/>
      <x:c r="QHJ9" s="15"/>
      <x:c r="QHK9" s="15"/>
      <x:c r="QHL9" s="15"/>
      <x:c r="QHM9" s="15"/>
      <x:c r="QHN9" s="15"/>
      <x:c r="QHO9" s="15"/>
      <x:c r="QHP9" s="15"/>
      <x:c r="QHQ9" s="15"/>
      <x:c r="QHR9" s="15"/>
      <x:c r="QHS9" s="15"/>
      <x:c r="QHT9" s="15"/>
      <x:c r="QHU9" s="15"/>
      <x:c r="QHV9" s="15"/>
      <x:c r="QHW9" s="15"/>
      <x:c r="QHX9" s="15"/>
      <x:c r="QHY9" s="15"/>
      <x:c r="QHZ9" s="15"/>
      <x:c r="QIA9" s="15"/>
      <x:c r="QIB9" s="15"/>
      <x:c r="QIC9" s="15"/>
      <x:c r="QID9" s="15"/>
      <x:c r="QIE9" s="15"/>
      <x:c r="QIF9" s="15"/>
      <x:c r="QIG9" s="15"/>
      <x:c r="QIH9" s="15"/>
      <x:c r="QII9" s="15"/>
      <x:c r="QIJ9" s="15"/>
      <x:c r="QIK9" s="15"/>
      <x:c r="QIL9" s="15"/>
      <x:c r="QIM9" s="15"/>
      <x:c r="QIN9" s="15"/>
      <x:c r="QIO9" s="15"/>
      <x:c r="QIP9" s="15"/>
      <x:c r="QIQ9" s="15"/>
      <x:c r="QIR9" s="15"/>
      <x:c r="QIS9" s="15"/>
      <x:c r="QIT9" s="15"/>
      <x:c r="QIU9" s="15"/>
      <x:c r="QIV9" s="15"/>
      <x:c r="QIW9" s="15"/>
      <x:c r="QIX9" s="15"/>
      <x:c r="QIY9" s="15"/>
      <x:c r="QIZ9" s="15"/>
      <x:c r="QJA9" s="15"/>
      <x:c r="QJB9" s="15"/>
      <x:c r="QJC9" s="15"/>
      <x:c r="QJD9" s="15"/>
      <x:c r="QJE9" s="15"/>
      <x:c r="QJF9" s="15"/>
      <x:c r="QJG9" s="15"/>
      <x:c r="QJH9" s="15"/>
      <x:c r="QJI9" s="15"/>
      <x:c r="QJJ9" s="15"/>
      <x:c r="QJK9" s="15"/>
      <x:c r="QJL9" s="15"/>
      <x:c r="QJM9" s="15"/>
      <x:c r="QJN9" s="15"/>
      <x:c r="QJO9" s="15"/>
      <x:c r="QJP9" s="15"/>
      <x:c r="QJQ9" s="15"/>
      <x:c r="QJR9" s="15"/>
      <x:c r="QJS9" s="15"/>
      <x:c r="QJT9" s="15"/>
      <x:c r="QJU9" s="15"/>
      <x:c r="QJV9" s="15"/>
      <x:c r="QJW9" s="15"/>
      <x:c r="QJX9" s="15"/>
      <x:c r="QJY9" s="15"/>
      <x:c r="QJZ9" s="15"/>
      <x:c r="QKA9" s="15"/>
      <x:c r="QKB9" s="15"/>
      <x:c r="QKC9" s="15"/>
      <x:c r="QKD9" s="15"/>
      <x:c r="QKE9" s="15"/>
      <x:c r="QKF9" s="15"/>
      <x:c r="QKG9" s="15"/>
      <x:c r="QKH9" s="15"/>
      <x:c r="QKI9" s="15"/>
      <x:c r="QKJ9" s="15"/>
      <x:c r="QKK9" s="15"/>
      <x:c r="QKL9" s="15"/>
      <x:c r="QKM9" s="15"/>
      <x:c r="QKN9" s="15"/>
      <x:c r="QKO9" s="15"/>
      <x:c r="QKP9" s="15"/>
      <x:c r="QKQ9" s="15"/>
      <x:c r="QKR9" s="15"/>
      <x:c r="QKS9" s="15"/>
      <x:c r="QKT9" s="15"/>
      <x:c r="QKU9" s="15"/>
      <x:c r="QKV9" s="15"/>
      <x:c r="QKW9" s="15"/>
      <x:c r="QKX9" s="15"/>
      <x:c r="QKY9" s="15"/>
      <x:c r="QKZ9" s="15"/>
      <x:c r="QLA9" s="15"/>
      <x:c r="QLB9" s="15"/>
      <x:c r="QLC9" s="15"/>
      <x:c r="QLD9" s="15"/>
      <x:c r="QLE9" s="15"/>
      <x:c r="QLF9" s="15"/>
      <x:c r="QLG9" s="15"/>
      <x:c r="QLH9" s="15"/>
      <x:c r="QLI9" s="15"/>
      <x:c r="QLJ9" s="15"/>
      <x:c r="QLK9" s="15"/>
      <x:c r="QLL9" s="15"/>
      <x:c r="QLM9" s="15"/>
      <x:c r="QLN9" s="15"/>
      <x:c r="QLO9" s="15"/>
      <x:c r="QLP9" s="15"/>
      <x:c r="QLQ9" s="15"/>
      <x:c r="QLR9" s="15"/>
      <x:c r="QLS9" s="15"/>
      <x:c r="QLT9" s="15"/>
      <x:c r="QLU9" s="15"/>
      <x:c r="QLV9" s="15"/>
      <x:c r="QLW9" s="15"/>
      <x:c r="QLX9" s="15"/>
      <x:c r="QLY9" s="15"/>
      <x:c r="QLZ9" s="15"/>
      <x:c r="QMA9" s="15"/>
      <x:c r="QMB9" s="15"/>
      <x:c r="QMC9" s="15"/>
      <x:c r="QMD9" s="15"/>
      <x:c r="QME9" s="15"/>
      <x:c r="QMF9" s="15"/>
      <x:c r="QMG9" s="15"/>
      <x:c r="QMH9" s="15"/>
      <x:c r="QMI9" s="15"/>
      <x:c r="QMJ9" s="15"/>
      <x:c r="QMK9" s="15"/>
      <x:c r="QML9" s="15"/>
      <x:c r="QMM9" s="15"/>
      <x:c r="QMN9" s="15"/>
      <x:c r="QMO9" s="15"/>
      <x:c r="QMP9" s="15"/>
      <x:c r="QMQ9" s="15"/>
      <x:c r="QMR9" s="15"/>
      <x:c r="QMS9" s="15"/>
      <x:c r="QMT9" s="15"/>
      <x:c r="QMU9" s="15"/>
      <x:c r="QMV9" s="15"/>
      <x:c r="QMW9" s="15"/>
      <x:c r="QMX9" s="15"/>
      <x:c r="QMY9" s="15"/>
      <x:c r="QMZ9" s="15"/>
      <x:c r="QNA9" s="15"/>
      <x:c r="QNB9" s="15"/>
      <x:c r="QNC9" s="15"/>
      <x:c r="QND9" s="15"/>
      <x:c r="QNE9" s="15"/>
      <x:c r="QNF9" s="15"/>
      <x:c r="QNG9" s="15"/>
      <x:c r="QNH9" s="15"/>
      <x:c r="QNI9" s="15"/>
      <x:c r="QNJ9" s="15"/>
      <x:c r="QNK9" s="15"/>
      <x:c r="QNL9" s="15"/>
      <x:c r="QNM9" s="15"/>
      <x:c r="QNN9" s="15"/>
      <x:c r="QNO9" s="15"/>
      <x:c r="QNP9" s="15"/>
      <x:c r="QNQ9" s="15"/>
      <x:c r="QNR9" s="15"/>
      <x:c r="QNS9" s="15"/>
      <x:c r="QNT9" s="15"/>
      <x:c r="QNU9" s="15"/>
      <x:c r="QNV9" s="15"/>
      <x:c r="QNW9" s="15"/>
      <x:c r="QNX9" s="15"/>
      <x:c r="QNY9" s="15"/>
      <x:c r="QNZ9" s="15"/>
      <x:c r="QOA9" s="15"/>
      <x:c r="QOB9" s="15"/>
      <x:c r="QOC9" s="15"/>
      <x:c r="QOD9" s="15"/>
      <x:c r="QOE9" s="15"/>
      <x:c r="QOF9" s="15"/>
      <x:c r="QOG9" s="15"/>
      <x:c r="QOH9" s="15"/>
      <x:c r="QOI9" s="15"/>
      <x:c r="QOJ9" s="15"/>
      <x:c r="QOK9" s="15"/>
      <x:c r="QOL9" s="15"/>
      <x:c r="QOM9" s="15"/>
      <x:c r="QON9" s="15"/>
      <x:c r="QOO9" s="15"/>
      <x:c r="QOP9" s="15"/>
      <x:c r="QOQ9" s="15"/>
      <x:c r="QOR9" s="15"/>
      <x:c r="QOS9" s="15"/>
      <x:c r="QOT9" s="15"/>
      <x:c r="QOU9" s="15"/>
      <x:c r="QOV9" s="15"/>
      <x:c r="QOW9" s="15"/>
      <x:c r="QOX9" s="15"/>
      <x:c r="QOY9" s="15"/>
      <x:c r="QOZ9" s="15"/>
      <x:c r="QPA9" s="15"/>
      <x:c r="QPB9" s="15"/>
      <x:c r="QPC9" s="15"/>
      <x:c r="QPD9" s="15"/>
      <x:c r="QPE9" s="15"/>
      <x:c r="QPF9" s="15"/>
      <x:c r="QPG9" s="15"/>
      <x:c r="QPH9" s="15"/>
      <x:c r="QPI9" s="15"/>
      <x:c r="QPJ9" s="15"/>
      <x:c r="QPK9" s="15"/>
      <x:c r="QPL9" s="15"/>
      <x:c r="QPM9" s="15"/>
      <x:c r="QPN9" s="15"/>
      <x:c r="QPO9" s="15"/>
      <x:c r="QPP9" s="15"/>
      <x:c r="QPQ9" s="15"/>
      <x:c r="QPR9" s="15"/>
      <x:c r="QPS9" s="15"/>
      <x:c r="QPT9" s="15"/>
      <x:c r="QPU9" s="15"/>
      <x:c r="QPV9" s="15"/>
      <x:c r="QPW9" s="15"/>
      <x:c r="QPX9" s="15"/>
      <x:c r="QPY9" s="15"/>
      <x:c r="QPZ9" s="15"/>
      <x:c r="QQA9" s="15"/>
      <x:c r="QQB9" s="15"/>
      <x:c r="QQC9" s="15"/>
      <x:c r="QQD9" s="15"/>
      <x:c r="QQE9" s="15"/>
      <x:c r="QQF9" s="15"/>
      <x:c r="QQG9" s="15"/>
      <x:c r="QQH9" s="15"/>
      <x:c r="QQI9" s="15"/>
      <x:c r="QQJ9" s="15"/>
      <x:c r="QQK9" s="15"/>
      <x:c r="QQL9" s="15"/>
      <x:c r="QQM9" s="15"/>
      <x:c r="QQN9" s="15"/>
      <x:c r="QQO9" s="15"/>
      <x:c r="QQP9" s="15"/>
      <x:c r="QQQ9" s="15"/>
      <x:c r="QQR9" s="15"/>
      <x:c r="QQS9" s="15"/>
      <x:c r="QQT9" s="15"/>
      <x:c r="QQU9" s="15"/>
      <x:c r="QQV9" s="15"/>
      <x:c r="QQW9" s="15"/>
      <x:c r="QQX9" s="15"/>
      <x:c r="QQY9" s="15"/>
      <x:c r="QQZ9" s="15"/>
      <x:c r="QRA9" s="15"/>
      <x:c r="QRB9" s="15"/>
      <x:c r="QRC9" s="15"/>
      <x:c r="QRD9" s="15"/>
      <x:c r="QRE9" s="15"/>
      <x:c r="QRF9" s="15"/>
      <x:c r="QRG9" s="15"/>
      <x:c r="QRH9" s="15"/>
      <x:c r="QRI9" s="15"/>
      <x:c r="QRJ9" s="15"/>
      <x:c r="QRK9" s="15"/>
      <x:c r="QRL9" s="15"/>
      <x:c r="QRM9" s="15"/>
      <x:c r="QRN9" s="15"/>
      <x:c r="QRO9" s="15"/>
      <x:c r="QRP9" s="15"/>
      <x:c r="QRQ9" s="15"/>
      <x:c r="QRR9" s="15"/>
      <x:c r="QRS9" s="15"/>
      <x:c r="QRT9" s="15"/>
      <x:c r="QRU9" s="15"/>
      <x:c r="QRV9" s="15"/>
      <x:c r="QRW9" s="15"/>
      <x:c r="QRX9" s="15"/>
      <x:c r="QRY9" s="15"/>
      <x:c r="QRZ9" s="15"/>
      <x:c r="QSA9" s="15"/>
      <x:c r="QSB9" s="15"/>
      <x:c r="QSC9" s="15"/>
      <x:c r="QSD9" s="15"/>
      <x:c r="QSE9" s="15"/>
      <x:c r="QSF9" s="15"/>
      <x:c r="QSG9" s="15"/>
      <x:c r="QSH9" s="15"/>
      <x:c r="QSI9" s="15"/>
      <x:c r="QSJ9" s="15"/>
      <x:c r="QSK9" s="15"/>
      <x:c r="QSL9" s="15"/>
      <x:c r="QSM9" s="15"/>
      <x:c r="QSN9" s="15"/>
      <x:c r="QSO9" s="15"/>
      <x:c r="QSP9" s="15"/>
      <x:c r="QSQ9" s="15"/>
      <x:c r="QSR9" s="15"/>
      <x:c r="QSS9" s="15"/>
      <x:c r="QST9" s="15"/>
      <x:c r="QSU9" s="15"/>
      <x:c r="QSV9" s="15"/>
      <x:c r="QSW9" s="15"/>
      <x:c r="QSX9" s="15"/>
      <x:c r="QSY9" s="15"/>
      <x:c r="QSZ9" s="15"/>
      <x:c r="QTA9" s="15"/>
      <x:c r="QTB9" s="15"/>
      <x:c r="QTC9" s="15"/>
      <x:c r="QTD9" s="15"/>
      <x:c r="QTE9" s="15"/>
      <x:c r="QTF9" s="15"/>
      <x:c r="QTG9" s="15"/>
      <x:c r="QTH9" s="15"/>
      <x:c r="QTI9" s="15"/>
      <x:c r="QTJ9" s="15"/>
      <x:c r="QTK9" s="15"/>
      <x:c r="QTL9" s="15"/>
      <x:c r="QTM9" s="15"/>
      <x:c r="QTN9" s="15"/>
      <x:c r="QTO9" s="15"/>
      <x:c r="QTP9" s="15"/>
      <x:c r="QTQ9" s="15"/>
      <x:c r="QTR9" s="15"/>
      <x:c r="QTS9" s="15"/>
      <x:c r="QTT9" s="15"/>
      <x:c r="QTU9" s="15"/>
      <x:c r="QTV9" s="15"/>
      <x:c r="QTW9" s="15"/>
      <x:c r="QTX9" s="15"/>
      <x:c r="QTY9" s="15"/>
      <x:c r="QTZ9" s="15"/>
      <x:c r="QUA9" s="15"/>
      <x:c r="QUB9" s="15"/>
      <x:c r="QUC9" s="15"/>
      <x:c r="QUD9" s="15"/>
      <x:c r="QUE9" s="15"/>
      <x:c r="QUF9" s="15"/>
      <x:c r="QUG9" s="15"/>
      <x:c r="QUH9" s="15"/>
      <x:c r="QUI9" s="15"/>
      <x:c r="QUJ9" s="15"/>
      <x:c r="QUK9" s="15"/>
      <x:c r="QUL9" s="15"/>
      <x:c r="QUM9" s="15"/>
      <x:c r="QUN9" s="15"/>
      <x:c r="QUO9" s="15"/>
      <x:c r="QUP9" s="15"/>
      <x:c r="QUQ9" s="15"/>
      <x:c r="QUR9" s="15"/>
      <x:c r="QUS9" s="15"/>
      <x:c r="QUT9" s="15"/>
      <x:c r="QUU9" s="15"/>
      <x:c r="QUV9" s="15"/>
      <x:c r="QUW9" s="15"/>
      <x:c r="QUX9" s="15"/>
      <x:c r="QUY9" s="15"/>
      <x:c r="QUZ9" s="15"/>
      <x:c r="QVA9" s="15"/>
      <x:c r="QVB9" s="15"/>
      <x:c r="QVC9" s="15"/>
      <x:c r="QVD9" s="15"/>
      <x:c r="QVE9" s="15"/>
      <x:c r="QVF9" s="15"/>
      <x:c r="QVG9" s="15"/>
      <x:c r="QVH9" s="15"/>
      <x:c r="QVI9" s="15"/>
      <x:c r="QVJ9" s="15"/>
      <x:c r="QVK9" s="15"/>
      <x:c r="QVL9" s="15"/>
      <x:c r="QVM9" s="15"/>
      <x:c r="QVN9" s="15"/>
      <x:c r="QVO9" s="15"/>
      <x:c r="QVP9" s="15"/>
      <x:c r="QVQ9" s="15"/>
      <x:c r="QVR9" s="15"/>
      <x:c r="QVS9" s="15"/>
      <x:c r="QVT9" s="15"/>
      <x:c r="QVU9" s="15"/>
      <x:c r="QVV9" s="15"/>
      <x:c r="QVW9" s="15"/>
      <x:c r="QVX9" s="15"/>
      <x:c r="QVY9" s="15"/>
      <x:c r="QVZ9" s="15"/>
      <x:c r="QWA9" s="15"/>
      <x:c r="QWB9" s="15"/>
      <x:c r="QWC9" s="15"/>
      <x:c r="QWD9" s="15"/>
      <x:c r="QWE9" s="15"/>
      <x:c r="QWF9" s="15"/>
      <x:c r="QWG9" s="15"/>
      <x:c r="QWH9" s="15"/>
      <x:c r="QWI9" s="15"/>
      <x:c r="QWJ9" s="15"/>
      <x:c r="QWK9" s="15"/>
      <x:c r="QWL9" s="15"/>
      <x:c r="QWM9" s="15"/>
      <x:c r="QWN9" s="15"/>
      <x:c r="QWO9" s="15"/>
      <x:c r="QWP9" s="15"/>
      <x:c r="QWQ9" s="15"/>
      <x:c r="QWR9" s="15"/>
      <x:c r="QWS9" s="15"/>
      <x:c r="QWT9" s="15"/>
      <x:c r="QWU9" s="15"/>
      <x:c r="QWV9" s="15"/>
      <x:c r="QWW9" s="15"/>
      <x:c r="QWX9" s="15"/>
      <x:c r="QWY9" s="15"/>
      <x:c r="QWZ9" s="15"/>
      <x:c r="QXA9" s="15"/>
      <x:c r="QXB9" s="15"/>
      <x:c r="QXC9" s="15"/>
      <x:c r="QXD9" s="15"/>
      <x:c r="QXE9" s="15"/>
      <x:c r="QXF9" s="15"/>
      <x:c r="QXG9" s="15"/>
      <x:c r="QXH9" s="15"/>
      <x:c r="QXI9" s="15"/>
      <x:c r="QXJ9" s="15"/>
      <x:c r="QXK9" s="15"/>
      <x:c r="QXL9" s="15"/>
      <x:c r="QXM9" s="15"/>
      <x:c r="QXN9" s="15"/>
      <x:c r="QXO9" s="15"/>
      <x:c r="QXP9" s="15"/>
      <x:c r="QXQ9" s="15"/>
      <x:c r="QXR9" s="15"/>
      <x:c r="QXS9" s="15"/>
      <x:c r="QXT9" s="15"/>
      <x:c r="QXU9" s="15"/>
      <x:c r="QXV9" s="15"/>
      <x:c r="QXW9" s="15"/>
      <x:c r="QXX9" s="15"/>
      <x:c r="QXY9" s="15"/>
      <x:c r="QXZ9" s="15"/>
      <x:c r="QYA9" s="15"/>
      <x:c r="QYB9" s="15"/>
      <x:c r="QYC9" s="15"/>
      <x:c r="QYD9" s="15"/>
      <x:c r="QYE9" s="15"/>
      <x:c r="QYF9" s="15"/>
      <x:c r="QYG9" s="15"/>
      <x:c r="QYH9" s="15"/>
      <x:c r="QYI9" s="15"/>
      <x:c r="QYJ9" s="15"/>
      <x:c r="QYK9" s="15"/>
      <x:c r="QYL9" s="15"/>
      <x:c r="QYM9" s="15"/>
      <x:c r="QYN9" s="15"/>
      <x:c r="QYO9" s="15"/>
      <x:c r="QYP9" s="15"/>
      <x:c r="QYQ9" s="15"/>
      <x:c r="QYR9" s="15"/>
      <x:c r="QYS9" s="15"/>
      <x:c r="QYT9" s="15"/>
      <x:c r="QYU9" s="15"/>
      <x:c r="QYV9" s="15"/>
      <x:c r="QYW9" s="15"/>
      <x:c r="QYX9" s="15"/>
      <x:c r="QYY9" s="15"/>
      <x:c r="QYZ9" s="15"/>
      <x:c r="QZA9" s="15"/>
      <x:c r="QZB9" s="15"/>
      <x:c r="QZC9" s="15"/>
      <x:c r="QZD9" s="15"/>
      <x:c r="QZE9" s="15"/>
      <x:c r="QZF9" s="15"/>
      <x:c r="QZG9" s="15"/>
      <x:c r="QZH9" s="15"/>
      <x:c r="QZI9" s="15"/>
      <x:c r="QZJ9" s="15"/>
      <x:c r="QZK9" s="15"/>
      <x:c r="QZL9" s="15"/>
      <x:c r="QZM9" s="15"/>
      <x:c r="QZN9" s="15"/>
      <x:c r="QZO9" s="15"/>
      <x:c r="QZP9" s="15"/>
      <x:c r="QZQ9" s="15"/>
      <x:c r="QZR9" s="15"/>
      <x:c r="QZS9" s="15"/>
      <x:c r="QZT9" s="15"/>
      <x:c r="QZU9" s="15"/>
      <x:c r="QZV9" s="15"/>
      <x:c r="QZW9" s="15"/>
      <x:c r="QZX9" s="15"/>
      <x:c r="QZY9" s="15"/>
      <x:c r="QZZ9" s="15"/>
      <x:c r="RAA9" s="15"/>
      <x:c r="RAB9" s="15"/>
      <x:c r="RAC9" s="15"/>
      <x:c r="RAD9" s="15"/>
      <x:c r="RAE9" s="15"/>
      <x:c r="RAF9" s="15"/>
      <x:c r="RAG9" s="15"/>
      <x:c r="RAH9" s="15"/>
      <x:c r="RAI9" s="15"/>
      <x:c r="RAJ9" s="15"/>
      <x:c r="RAK9" s="15"/>
      <x:c r="RAL9" s="15"/>
      <x:c r="RAM9" s="15"/>
      <x:c r="RAN9" s="15"/>
      <x:c r="RAO9" s="15"/>
      <x:c r="RAP9" s="15"/>
      <x:c r="RAQ9" s="15"/>
      <x:c r="RAR9" s="15"/>
      <x:c r="RAS9" s="15"/>
      <x:c r="RAT9" s="15"/>
      <x:c r="RAU9" s="15"/>
      <x:c r="RAV9" s="15"/>
      <x:c r="RAW9" s="15"/>
      <x:c r="RAX9" s="15"/>
      <x:c r="RAY9" s="15"/>
      <x:c r="RAZ9" s="15"/>
      <x:c r="RBA9" s="15"/>
      <x:c r="RBB9" s="15"/>
      <x:c r="RBC9" s="15"/>
      <x:c r="RBD9" s="15"/>
      <x:c r="RBE9" s="15"/>
      <x:c r="RBF9" s="15"/>
      <x:c r="RBG9" s="15"/>
      <x:c r="RBH9" s="15"/>
      <x:c r="RBI9" s="15"/>
      <x:c r="RBJ9" s="15"/>
      <x:c r="RBK9" s="15"/>
      <x:c r="RBL9" s="15"/>
      <x:c r="RBM9" s="15"/>
      <x:c r="RBN9" s="15"/>
      <x:c r="RBO9" s="15"/>
      <x:c r="RBP9" s="15"/>
      <x:c r="RBQ9" s="15"/>
      <x:c r="RBR9" s="15"/>
      <x:c r="RBS9" s="15"/>
      <x:c r="RBT9" s="15"/>
      <x:c r="RBU9" s="15"/>
      <x:c r="RBV9" s="15"/>
      <x:c r="RBW9" s="15"/>
      <x:c r="RBX9" s="15"/>
      <x:c r="RBY9" s="15"/>
      <x:c r="RBZ9" s="15"/>
      <x:c r="RCA9" s="15"/>
      <x:c r="RCB9" s="15"/>
      <x:c r="RCC9" s="15"/>
      <x:c r="RCD9" s="15"/>
      <x:c r="RCE9" s="15"/>
      <x:c r="RCF9" s="15"/>
      <x:c r="RCG9" s="15"/>
      <x:c r="RCH9" s="15"/>
      <x:c r="RCI9" s="15"/>
      <x:c r="RCJ9" s="15"/>
      <x:c r="RCK9" s="15"/>
      <x:c r="RCL9" s="15"/>
      <x:c r="RCM9" s="15"/>
      <x:c r="RCN9" s="15"/>
      <x:c r="RCO9" s="15"/>
      <x:c r="RCP9" s="15"/>
      <x:c r="RCQ9" s="15"/>
      <x:c r="RCR9" s="15"/>
      <x:c r="RCS9" s="15"/>
      <x:c r="RCT9" s="15"/>
      <x:c r="RCU9" s="15"/>
      <x:c r="RCV9" s="15"/>
      <x:c r="RCW9" s="15"/>
      <x:c r="RCX9" s="15"/>
      <x:c r="RCY9" s="15"/>
      <x:c r="RCZ9" s="15"/>
      <x:c r="RDA9" s="15"/>
      <x:c r="RDB9" s="15"/>
      <x:c r="RDC9" s="15"/>
      <x:c r="RDD9" s="15"/>
      <x:c r="RDE9" s="15"/>
      <x:c r="RDF9" s="15"/>
      <x:c r="RDG9" s="15"/>
      <x:c r="RDH9" s="15"/>
      <x:c r="RDI9" s="15"/>
      <x:c r="RDJ9" s="15"/>
      <x:c r="RDK9" s="15"/>
      <x:c r="RDL9" s="15"/>
      <x:c r="RDM9" s="15"/>
      <x:c r="RDN9" s="15"/>
      <x:c r="RDO9" s="15"/>
      <x:c r="RDP9" s="15"/>
      <x:c r="RDQ9" s="15"/>
      <x:c r="RDR9" s="15"/>
      <x:c r="RDS9" s="15"/>
      <x:c r="RDT9" s="15"/>
      <x:c r="RDU9" s="15"/>
      <x:c r="RDV9" s="15"/>
      <x:c r="RDW9" s="15"/>
      <x:c r="RDX9" s="15"/>
      <x:c r="RDY9" s="15"/>
      <x:c r="RDZ9" s="15"/>
      <x:c r="REA9" s="15"/>
      <x:c r="REB9" s="15"/>
      <x:c r="REC9" s="15"/>
      <x:c r="RED9" s="15"/>
      <x:c r="REE9" s="15"/>
      <x:c r="REF9" s="15"/>
      <x:c r="REG9" s="15"/>
      <x:c r="REH9" s="15"/>
      <x:c r="REI9" s="15"/>
      <x:c r="REJ9" s="15"/>
      <x:c r="REK9" s="15"/>
      <x:c r="REL9" s="15"/>
      <x:c r="REM9" s="15"/>
      <x:c r="REN9" s="15"/>
      <x:c r="REO9" s="15"/>
      <x:c r="REP9" s="15"/>
      <x:c r="REQ9" s="15"/>
      <x:c r="RER9" s="15"/>
      <x:c r="RES9" s="15"/>
      <x:c r="RET9" s="15"/>
      <x:c r="REU9" s="15"/>
      <x:c r="REV9" s="15"/>
      <x:c r="REW9" s="15"/>
      <x:c r="REX9" s="15"/>
      <x:c r="REY9" s="15"/>
      <x:c r="REZ9" s="15"/>
      <x:c r="RFA9" s="15"/>
      <x:c r="RFB9" s="15"/>
      <x:c r="RFC9" s="15"/>
      <x:c r="RFD9" s="15"/>
      <x:c r="RFE9" s="15"/>
      <x:c r="RFF9" s="15"/>
      <x:c r="RFG9" s="15"/>
      <x:c r="RFH9" s="15"/>
      <x:c r="RFI9" s="15"/>
      <x:c r="RFJ9" s="15"/>
      <x:c r="RFK9" s="15"/>
      <x:c r="RFL9" s="15"/>
      <x:c r="RFM9" s="15"/>
      <x:c r="RFN9" s="15"/>
      <x:c r="RFO9" s="15"/>
      <x:c r="RFP9" s="15"/>
      <x:c r="RFQ9" s="15"/>
      <x:c r="RFR9" s="15"/>
      <x:c r="RFS9" s="15"/>
      <x:c r="RFT9" s="15"/>
      <x:c r="RFU9" s="15"/>
      <x:c r="RFV9" s="15"/>
      <x:c r="RFW9" s="15"/>
      <x:c r="RFX9" s="15"/>
      <x:c r="RFY9" s="15"/>
      <x:c r="RFZ9" s="15"/>
      <x:c r="RGA9" s="15"/>
      <x:c r="RGB9" s="15"/>
      <x:c r="RGC9" s="15"/>
      <x:c r="RGD9" s="15"/>
      <x:c r="RGE9" s="15"/>
      <x:c r="RGF9" s="15"/>
      <x:c r="RGG9" s="15"/>
      <x:c r="RGH9" s="15"/>
      <x:c r="RGI9" s="15"/>
      <x:c r="RGJ9" s="15"/>
      <x:c r="RGK9" s="15"/>
      <x:c r="RGL9" s="15"/>
      <x:c r="RGM9" s="15"/>
      <x:c r="RGN9" s="15"/>
      <x:c r="RGO9" s="15"/>
      <x:c r="RGP9" s="15"/>
      <x:c r="RGQ9" s="15"/>
      <x:c r="RGR9" s="15"/>
      <x:c r="RGS9" s="15"/>
      <x:c r="RGT9" s="15"/>
      <x:c r="RGU9" s="15"/>
      <x:c r="RGV9" s="15"/>
      <x:c r="RGW9" s="15"/>
      <x:c r="RGX9" s="15"/>
      <x:c r="RGY9" s="15"/>
      <x:c r="RGZ9" s="15"/>
      <x:c r="RHA9" s="15"/>
      <x:c r="RHB9" s="15"/>
      <x:c r="RHC9" s="15"/>
      <x:c r="RHD9" s="15"/>
      <x:c r="RHE9" s="15"/>
      <x:c r="RHF9" s="15"/>
      <x:c r="RHG9" s="15"/>
      <x:c r="RHH9" s="15"/>
      <x:c r="RHI9" s="15"/>
      <x:c r="RHJ9" s="15"/>
      <x:c r="RHK9" s="15"/>
      <x:c r="RHL9" s="15"/>
      <x:c r="RHM9" s="15"/>
      <x:c r="RHN9" s="15"/>
      <x:c r="RHO9" s="15"/>
      <x:c r="RHP9" s="15"/>
      <x:c r="RHQ9" s="15"/>
      <x:c r="RHR9" s="15"/>
      <x:c r="RHS9" s="15"/>
      <x:c r="RHT9" s="15"/>
      <x:c r="RHU9" s="15"/>
      <x:c r="RHV9" s="15"/>
      <x:c r="RHW9" s="15"/>
      <x:c r="RHX9" s="15"/>
      <x:c r="RHY9" s="15"/>
      <x:c r="RHZ9" s="15"/>
      <x:c r="RIA9" s="15"/>
      <x:c r="RIB9" s="15"/>
      <x:c r="RIC9" s="15"/>
      <x:c r="RID9" s="15"/>
      <x:c r="RIE9" s="15"/>
      <x:c r="RIF9" s="15"/>
      <x:c r="RIG9" s="15"/>
      <x:c r="RIH9" s="15"/>
      <x:c r="RII9" s="15"/>
      <x:c r="RIJ9" s="15"/>
      <x:c r="RIK9" s="15"/>
      <x:c r="RIL9" s="15"/>
      <x:c r="RIM9" s="15"/>
      <x:c r="RIN9" s="15"/>
      <x:c r="RIO9" s="15"/>
      <x:c r="RIP9" s="15"/>
      <x:c r="RIQ9" s="15"/>
      <x:c r="RIR9" s="15"/>
      <x:c r="RIS9" s="15"/>
      <x:c r="RIT9" s="15"/>
      <x:c r="RIU9" s="15"/>
      <x:c r="RIV9" s="15"/>
      <x:c r="RIW9" s="15"/>
      <x:c r="RIX9" s="15"/>
      <x:c r="RIY9" s="15"/>
      <x:c r="RIZ9" s="15"/>
      <x:c r="RJA9" s="15"/>
      <x:c r="RJB9" s="15"/>
      <x:c r="RJC9" s="15"/>
      <x:c r="RJD9" s="15"/>
      <x:c r="RJE9" s="15"/>
      <x:c r="RJF9" s="15"/>
      <x:c r="RJG9" s="15"/>
      <x:c r="RJH9" s="15"/>
      <x:c r="RJI9" s="15"/>
      <x:c r="RJJ9" s="15"/>
      <x:c r="RJK9" s="15"/>
      <x:c r="RJL9" s="15"/>
      <x:c r="RJM9" s="15"/>
      <x:c r="RJN9" s="15"/>
      <x:c r="RJO9" s="15"/>
      <x:c r="RJP9" s="15"/>
      <x:c r="RJQ9" s="15"/>
      <x:c r="RJR9" s="15"/>
      <x:c r="RJS9" s="15"/>
      <x:c r="RJT9" s="15"/>
      <x:c r="RJU9" s="15"/>
      <x:c r="RJV9" s="15"/>
      <x:c r="RJW9" s="15"/>
      <x:c r="RJX9" s="15"/>
      <x:c r="RJY9" s="15"/>
      <x:c r="RJZ9" s="15"/>
      <x:c r="RKA9" s="15"/>
      <x:c r="RKB9" s="15"/>
      <x:c r="RKC9" s="15"/>
      <x:c r="RKD9" s="15"/>
      <x:c r="RKE9" s="15"/>
      <x:c r="RKF9" s="15"/>
      <x:c r="RKG9" s="15"/>
      <x:c r="RKH9" s="15"/>
      <x:c r="RKI9" s="15"/>
      <x:c r="RKJ9" s="15"/>
      <x:c r="RKK9" s="15"/>
      <x:c r="RKL9" s="15"/>
      <x:c r="RKM9" s="15"/>
      <x:c r="RKN9" s="15"/>
      <x:c r="RKO9" s="15"/>
      <x:c r="RKP9" s="15"/>
      <x:c r="RKQ9" s="15"/>
      <x:c r="RKR9" s="15"/>
      <x:c r="RKS9" s="15"/>
      <x:c r="RKT9" s="15"/>
      <x:c r="RKU9" s="15"/>
      <x:c r="RKV9" s="15"/>
      <x:c r="RKW9" s="15"/>
      <x:c r="RKX9" s="15"/>
      <x:c r="RKY9" s="15"/>
      <x:c r="RKZ9" s="15"/>
      <x:c r="RLA9" s="15"/>
      <x:c r="RLB9" s="15"/>
      <x:c r="RLC9" s="15"/>
      <x:c r="RLD9" s="15"/>
      <x:c r="RLE9" s="15"/>
      <x:c r="RLF9" s="15"/>
      <x:c r="RLG9" s="15"/>
      <x:c r="RLH9" s="15"/>
      <x:c r="RLI9" s="15"/>
      <x:c r="RLJ9" s="15"/>
      <x:c r="RLK9" s="15"/>
      <x:c r="RLL9" s="15"/>
      <x:c r="RLM9" s="15"/>
      <x:c r="RLN9" s="15"/>
      <x:c r="RLO9" s="15"/>
      <x:c r="RLP9" s="15"/>
      <x:c r="RLQ9" s="15"/>
      <x:c r="RLR9" s="15"/>
      <x:c r="RLS9" s="15"/>
      <x:c r="RLT9" s="15"/>
      <x:c r="RLU9" s="15"/>
      <x:c r="RLV9" s="15"/>
      <x:c r="RLW9" s="15"/>
      <x:c r="RLX9" s="15"/>
      <x:c r="RLY9" s="15"/>
      <x:c r="RLZ9" s="15"/>
      <x:c r="RMA9" s="15"/>
      <x:c r="RMB9" s="15"/>
      <x:c r="RMC9" s="15"/>
      <x:c r="RMD9" s="15"/>
      <x:c r="RME9" s="15"/>
      <x:c r="RMF9" s="15"/>
      <x:c r="RMG9" s="15"/>
      <x:c r="RMH9" s="15"/>
      <x:c r="RMI9" s="15"/>
      <x:c r="RMJ9" s="15"/>
      <x:c r="RMK9" s="15"/>
      <x:c r="RML9" s="15"/>
      <x:c r="RMM9" s="15"/>
      <x:c r="RMN9" s="15"/>
      <x:c r="RMO9" s="15"/>
      <x:c r="RMP9" s="15"/>
      <x:c r="RMQ9" s="15"/>
      <x:c r="RMR9" s="15"/>
      <x:c r="RMS9" s="15"/>
      <x:c r="RMT9" s="15"/>
      <x:c r="RMU9" s="15"/>
      <x:c r="RMV9" s="15"/>
      <x:c r="RMW9" s="15"/>
      <x:c r="RMX9" s="15"/>
      <x:c r="RMY9" s="15"/>
      <x:c r="RMZ9" s="15"/>
      <x:c r="RNA9" s="15"/>
      <x:c r="RNB9" s="15"/>
      <x:c r="RNC9" s="15"/>
      <x:c r="RND9" s="15"/>
      <x:c r="RNE9" s="15"/>
      <x:c r="RNF9" s="15"/>
      <x:c r="RNG9" s="15"/>
      <x:c r="RNH9" s="15"/>
      <x:c r="RNI9" s="15"/>
      <x:c r="RNJ9" s="15"/>
      <x:c r="RNK9" s="15"/>
      <x:c r="RNL9" s="15"/>
      <x:c r="RNM9" s="15"/>
      <x:c r="RNN9" s="15"/>
      <x:c r="RNO9" s="15"/>
      <x:c r="RNP9" s="15"/>
      <x:c r="RNQ9" s="15"/>
      <x:c r="RNR9" s="15"/>
      <x:c r="RNS9" s="15"/>
      <x:c r="RNT9" s="15"/>
      <x:c r="RNU9" s="15"/>
      <x:c r="RNV9" s="15"/>
      <x:c r="RNW9" s="15"/>
      <x:c r="RNX9" s="15"/>
      <x:c r="RNY9" s="15"/>
      <x:c r="RNZ9" s="15"/>
      <x:c r="ROA9" s="15"/>
      <x:c r="ROB9" s="15"/>
      <x:c r="ROC9" s="15"/>
      <x:c r="ROD9" s="15"/>
      <x:c r="ROE9" s="15"/>
      <x:c r="ROF9" s="15"/>
      <x:c r="ROG9" s="15"/>
      <x:c r="ROH9" s="15"/>
      <x:c r="ROI9" s="15"/>
      <x:c r="ROJ9" s="15"/>
      <x:c r="ROK9" s="15"/>
      <x:c r="ROL9" s="15"/>
      <x:c r="ROM9" s="15"/>
      <x:c r="RON9" s="15"/>
      <x:c r="ROO9" s="15"/>
      <x:c r="ROP9" s="15"/>
      <x:c r="ROQ9" s="15"/>
      <x:c r="ROR9" s="15"/>
      <x:c r="ROS9" s="15"/>
      <x:c r="ROT9" s="15"/>
      <x:c r="ROU9" s="15"/>
      <x:c r="ROV9" s="15"/>
      <x:c r="ROW9" s="15"/>
      <x:c r="ROX9" s="15"/>
      <x:c r="ROY9" s="15"/>
      <x:c r="ROZ9" s="15"/>
      <x:c r="RPA9" s="15"/>
      <x:c r="RPB9" s="15"/>
      <x:c r="RPC9" s="15"/>
      <x:c r="RPD9" s="15"/>
      <x:c r="RPE9" s="15"/>
      <x:c r="RPF9" s="15"/>
      <x:c r="RPG9" s="15"/>
      <x:c r="RPH9" s="15"/>
      <x:c r="RPI9" s="15"/>
      <x:c r="RPJ9" s="15"/>
      <x:c r="RPK9" s="15"/>
      <x:c r="RPL9" s="15"/>
      <x:c r="RPM9" s="15"/>
      <x:c r="RPN9" s="15"/>
      <x:c r="RPO9" s="15"/>
      <x:c r="RPP9" s="15"/>
      <x:c r="RPQ9" s="15"/>
      <x:c r="RPR9" s="15"/>
      <x:c r="RPS9" s="15"/>
      <x:c r="RPT9" s="15"/>
      <x:c r="RPU9" s="15"/>
      <x:c r="RPV9" s="15"/>
      <x:c r="RPW9" s="15"/>
      <x:c r="RPX9" s="15"/>
      <x:c r="RPY9" s="15"/>
      <x:c r="RPZ9" s="15"/>
      <x:c r="RQA9" s="15"/>
      <x:c r="RQB9" s="15"/>
      <x:c r="RQC9" s="15"/>
      <x:c r="RQD9" s="15"/>
      <x:c r="RQE9" s="15"/>
      <x:c r="RQF9" s="15"/>
      <x:c r="RQG9" s="15"/>
      <x:c r="RQH9" s="15"/>
      <x:c r="RQI9" s="15"/>
      <x:c r="RQJ9" s="15"/>
      <x:c r="RQK9" s="15"/>
      <x:c r="RQL9" s="15"/>
      <x:c r="RQM9" s="15"/>
      <x:c r="RQN9" s="15"/>
      <x:c r="RQO9" s="15"/>
      <x:c r="RQP9" s="15"/>
      <x:c r="RQQ9" s="15"/>
      <x:c r="RQR9" s="15"/>
      <x:c r="RQS9" s="15"/>
      <x:c r="RQT9" s="15"/>
      <x:c r="RQU9" s="15"/>
      <x:c r="RQV9" s="15"/>
      <x:c r="RQW9" s="15"/>
      <x:c r="RQX9" s="15"/>
      <x:c r="RQY9" s="15"/>
      <x:c r="RQZ9" s="15"/>
      <x:c r="RRA9" s="15"/>
      <x:c r="RRB9" s="15"/>
      <x:c r="RRC9" s="15"/>
      <x:c r="RRD9" s="15"/>
      <x:c r="RRE9" s="15"/>
      <x:c r="RRF9" s="15"/>
      <x:c r="RRG9" s="15"/>
      <x:c r="RRH9" s="15"/>
      <x:c r="RRI9" s="15"/>
      <x:c r="RRJ9" s="15"/>
      <x:c r="RRK9" s="15"/>
      <x:c r="RRL9" s="15"/>
      <x:c r="RRM9" s="15"/>
      <x:c r="RRN9" s="15"/>
      <x:c r="RRO9" s="15"/>
      <x:c r="RRP9" s="15"/>
      <x:c r="RRQ9" s="15"/>
      <x:c r="RRR9" s="15"/>
      <x:c r="RRS9" s="15"/>
      <x:c r="RRT9" s="15"/>
      <x:c r="RRU9" s="15"/>
      <x:c r="RRV9" s="15"/>
      <x:c r="RRW9" s="15"/>
      <x:c r="RRX9" s="15"/>
      <x:c r="RRY9" s="15"/>
      <x:c r="RRZ9" s="15"/>
      <x:c r="RSA9" s="15"/>
      <x:c r="RSB9" s="15"/>
      <x:c r="RSC9" s="15"/>
      <x:c r="RSD9" s="15"/>
      <x:c r="RSE9" s="15"/>
      <x:c r="RSF9" s="15"/>
      <x:c r="RSG9" s="15"/>
      <x:c r="RSH9" s="15"/>
      <x:c r="RSI9" s="15"/>
      <x:c r="RSJ9" s="15"/>
      <x:c r="RSK9" s="15"/>
      <x:c r="RSL9" s="15"/>
      <x:c r="RSM9" s="15"/>
      <x:c r="RSN9" s="15"/>
      <x:c r="RSO9" s="15"/>
      <x:c r="RSP9" s="15"/>
      <x:c r="RSQ9" s="15"/>
      <x:c r="RSR9" s="15"/>
      <x:c r="RSS9" s="15"/>
      <x:c r="RST9" s="15"/>
      <x:c r="RSU9" s="15"/>
      <x:c r="RSV9" s="15"/>
      <x:c r="RSW9" s="15"/>
      <x:c r="RSX9" s="15"/>
      <x:c r="RSY9" s="15"/>
      <x:c r="RSZ9" s="15"/>
      <x:c r="RTA9" s="15"/>
      <x:c r="RTB9" s="15"/>
      <x:c r="RTC9" s="15"/>
      <x:c r="RTD9" s="15"/>
      <x:c r="RTE9" s="15"/>
      <x:c r="RTF9" s="15"/>
      <x:c r="RTG9" s="15"/>
      <x:c r="RTH9" s="15"/>
      <x:c r="RTI9" s="15"/>
      <x:c r="RTJ9" s="15"/>
      <x:c r="RTK9" s="15"/>
      <x:c r="RTL9" s="15"/>
      <x:c r="RTM9" s="15"/>
      <x:c r="RTN9" s="15"/>
      <x:c r="RTO9" s="15"/>
      <x:c r="RTP9" s="15"/>
      <x:c r="RTQ9" s="15"/>
      <x:c r="RTR9" s="15"/>
      <x:c r="RTS9" s="15"/>
      <x:c r="RTT9" s="15"/>
      <x:c r="RTU9" s="15"/>
      <x:c r="RTV9" s="15"/>
      <x:c r="RTW9" s="15"/>
      <x:c r="RTX9" s="15"/>
      <x:c r="RTY9" s="15"/>
      <x:c r="RTZ9" s="15"/>
      <x:c r="RUA9" s="15"/>
      <x:c r="RUB9" s="15"/>
      <x:c r="RUC9" s="15"/>
      <x:c r="RUD9" s="15"/>
      <x:c r="RUE9" s="15"/>
      <x:c r="RUF9" s="15"/>
      <x:c r="RUG9" s="15"/>
      <x:c r="RUH9" s="15"/>
      <x:c r="RUI9" s="15"/>
      <x:c r="RUJ9" s="15"/>
      <x:c r="RUK9" s="15"/>
      <x:c r="RUL9" s="15"/>
      <x:c r="RUM9" s="15"/>
      <x:c r="RUN9" s="15"/>
      <x:c r="RUO9" s="15"/>
      <x:c r="RUP9" s="15"/>
      <x:c r="RUQ9" s="15"/>
      <x:c r="RUR9" s="15"/>
      <x:c r="RUS9" s="15"/>
      <x:c r="RUT9" s="15"/>
      <x:c r="RUU9" s="15"/>
      <x:c r="RUV9" s="15"/>
      <x:c r="RUW9" s="15"/>
      <x:c r="RUX9" s="15"/>
      <x:c r="RUY9" s="15"/>
      <x:c r="RUZ9" s="15"/>
      <x:c r="RVA9" s="15"/>
      <x:c r="RVB9" s="15"/>
      <x:c r="RVC9" s="15"/>
      <x:c r="RVD9" s="15"/>
      <x:c r="RVE9" s="15"/>
      <x:c r="RVF9" s="15"/>
      <x:c r="RVG9" s="15"/>
      <x:c r="RVH9" s="15"/>
      <x:c r="RVI9" s="15"/>
      <x:c r="RVJ9" s="15"/>
      <x:c r="RVK9" s="15"/>
      <x:c r="RVL9" s="15"/>
      <x:c r="RVM9" s="15"/>
      <x:c r="RVN9" s="15"/>
      <x:c r="RVO9" s="15"/>
      <x:c r="RVP9" s="15"/>
      <x:c r="RVQ9" s="15"/>
      <x:c r="RVR9" s="15"/>
      <x:c r="RVS9" s="15"/>
      <x:c r="RVT9" s="15"/>
      <x:c r="RVU9" s="15"/>
      <x:c r="RVV9" s="15"/>
      <x:c r="RVW9" s="15"/>
      <x:c r="RVX9" s="15"/>
      <x:c r="RVY9" s="15"/>
      <x:c r="RVZ9" s="15"/>
      <x:c r="RWA9" s="15"/>
      <x:c r="RWB9" s="15"/>
      <x:c r="RWC9" s="15"/>
      <x:c r="RWD9" s="15"/>
      <x:c r="RWE9" s="15"/>
      <x:c r="RWF9" s="15"/>
      <x:c r="RWG9" s="15"/>
      <x:c r="RWH9" s="15"/>
      <x:c r="RWI9" s="15"/>
      <x:c r="RWJ9" s="15"/>
      <x:c r="RWK9" s="15"/>
      <x:c r="RWL9" s="15"/>
      <x:c r="RWM9" s="15"/>
      <x:c r="RWN9" s="15"/>
      <x:c r="RWO9" s="15"/>
      <x:c r="RWP9" s="15"/>
      <x:c r="RWQ9" s="15"/>
      <x:c r="RWR9" s="15"/>
      <x:c r="RWS9" s="15"/>
      <x:c r="RWT9" s="15"/>
      <x:c r="RWU9" s="15"/>
      <x:c r="RWV9" s="15"/>
      <x:c r="RWW9" s="15"/>
      <x:c r="RWX9" s="15"/>
      <x:c r="RWY9" s="15"/>
      <x:c r="RWZ9" s="15"/>
      <x:c r="RXA9" s="15"/>
      <x:c r="RXB9" s="15"/>
      <x:c r="RXC9" s="15"/>
      <x:c r="RXD9" s="15"/>
      <x:c r="RXE9" s="15"/>
      <x:c r="RXF9" s="15"/>
      <x:c r="RXG9" s="15"/>
      <x:c r="RXH9" s="15"/>
      <x:c r="RXI9" s="15"/>
      <x:c r="RXJ9" s="15"/>
      <x:c r="RXK9" s="15"/>
      <x:c r="RXL9" s="15"/>
      <x:c r="RXM9" s="15"/>
      <x:c r="RXN9" s="15"/>
      <x:c r="RXO9" s="15"/>
      <x:c r="RXP9" s="15"/>
      <x:c r="RXQ9" s="15"/>
      <x:c r="RXR9" s="15"/>
      <x:c r="RXS9" s="15"/>
      <x:c r="RXT9" s="15"/>
      <x:c r="RXU9" s="15"/>
      <x:c r="RXV9" s="15"/>
      <x:c r="RXW9" s="15"/>
      <x:c r="RXX9" s="15"/>
      <x:c r="RXY9" s="15"/>
      <x:c r="RXZ9" s="15"/>
      <x:c r="RYA9" s="15"/>
      <x:c r="RYB9" s="15"/>
      <x:c r="RYC9" s="15"/>
      <x:c r="RYD9" s="15"/>
      <x:c r="RYE9" s="15"/>
      <x:c r="RYF9" s="15"/>
      <x:c r="RYG9" s="15"/>
      <x:c r="RYH9" s="15"/>
      <x:c r="RYI9" s="15"/>
      <x:c r="RYJ9" s="15"/>
      <x:c r="RYK9" s="15"/>
      <x:c r="RYL9" s="15"/>
      <x:c r="RYM9" s="15"/>
      <x:c r="RYN9" s="15"/>
      <x:c r="RYO9" s="15"/>
      <x:c r="RYP9" s="15"/>
      <x:c r="RYQ9" s="15"/>
      <x:c r="RYR9" s="15"/>
      <x:c r="RYS9" s="15"/>
      <x:c r="RYT9" s="15"/>
      <x:c r="RYU9" s="15"/>
      <x:c r="RYV9" s="15"/>
      <x:c r="RYW9" s="15"/>
      <x:c r="RYX9" s="15"/>
      <x:c r="RYY9" s="15"/>
      <x:c r="RYZ9" s="15"/>
      <x:c r="RZA9" s="15"/>
      <x:c r="RZB9" s="15"/>
      <x:c r="RZC9" s="15"/>
      <x:c r="RZD9" s="15"/>
      <x:c r="RZE9" s="15"/>
      <x:c r="RZF9" s="15"/>
      <x:c r="RZG9" s="15"/>
      <x:c r="RZH9" s="15"/>
      <x:c r="RZI9" s="15"/>
      <x:c r="RZJ9" s="15"/>
      <x:c r="RZK9" s="15"/>
      <x:c r="RZL9" s="15"/>
      <x:c r="RZM9" s="15"/>
      <x:c r="RZN9" s="15"/>
      <x:c r="RZO9" s="15"/>
      <x:c r="RZP9" s="15"/>
      <x:c r="RZQ9" s="15"/>
      <x:c r="RZR9" s="15"/>
      <x:c r="RZS9" s="15"/>
      <x:c r="RZT9" s="15"/>
      <x:c r="RZU9" s="15"/>
      <x:c r="RZV9" s="15"/>
      <x:c r="RZW9" s="15"/>
      <x:c r="RZX9" s="15"/>
      <x:c r="RZY9" s="15"/>
      <x:c r="RZZ9" s="15"/>
      <x:c r="SAA9" s="15"/>
      <x:c r="SAB9" s="15"/>
      <x:c r="SAC9" s="15"/>
      <x:c r="SAD9" s="15"/>
      <x:c r="SAE9" s="15"/>
      <x:c r="SAF9" s="15"/>
      <x:c r="SAG9" s="15"/>
      <x:c r="SAH9" s="15"/>
      <x:c r="SAI9" s="15"/>
      <x:c r="SAJ9" s="15"/>
      <x:c r="SAK9" s="15"/>
      <x:c r="SAL9" s="15"/>
      <x:c r="SAM9" s="15"/>
      <x:c r="SAN9" s="15"/>
      <x:c r="SAO9" s="15"/>
      <x:c r="SAP9" s="15"/>
      <x:c r="SAQ9" s="15"/>
      <x:c r="SAR9" s="15"/>
      <x:c r="SAS9" s="15"/>
      <x:c r="SAT9" s="15"/>
      <x:c r="SAU9" s="15"/>
      <x:c r="SAV9" s="15"/>
      <x:c r="SAW9" s="15"/>
      <x:c r="SAX9" s="15"/>
      <x:c r="SAY9" s="15"/>
      <x:c r="SAZ9" s="15"/>
      <x:c r="SBA9" s="15"/>
      <x:c r="SBB9" s="15"/>
      <x:c r="SBC9" s="15"/>
      <x:c r="SBD9" s="15"/>
      <x:c r="SBE9" s="15"/>
      <x:c r="SBF9" s="15"/>
      <x:c r="SBG9" s="15"/>
      <x:c r="SBH9" s="15"/>
      <x:c r="SBI9" s="15"/>
      <x:c r="SBJ9" s="15"/>
      <x:c r="SBK9" s="15"/>
      <x:c r="SBL9" s="15"/>
      <x:c r="SBM9" s="15"/>
      <x:c r="SBN9" s="15"/>
      <x:c r="SBO9" s="15"/>
      <x:c r="SBP9" s="15"/>
      <x:c r="SBQ9" s="15"/>
      <x:c r="SBR9" s="15"/>
      <x:c r="SBS9" s="15"/>
      <x:c r="SBT9" s="15"/>
      <x:c r="SBU9" s="15"/>
      <x:c r="SBV9" s="15"/>
      <x:c r="SBW9" s="15"/>
      <x:c r="SBX9" s="15"/>
      <x:c r="SBY9" s="15"/>
      <x:c r="SBZ9" s="15"/>
      <x:c r="SCA9" s="15"/>
      <x:c r="SCB9" s="15"/>
      <x:c r="SCC9" s="15"/>
      <x:c r="SCD9" s="15"/>
      <x:c r="SCE9" s="15"/>
      <x:c r="SCF9" s="15"/>
      <x:c r="SCG9" s="15"/>
      <x:c r="SCH9" s="15"/>
      <x:c r="SCI9" s="15"/>
      <x:c r="SCJ9" s="15"/>
      <x:c r="SCK9" s="15"/>
      <x:c r="SCL9" s="15"/>
      <x:c r="SCM9" s="15"/>
      <x:c r="SCN9" s="15"/>
      <x:c r="SCO9" s="15"/>
      <x:c r="SCP9" s="15"/>
      <x:c r="SCQ9" s="15"/>
      <x:c r="SCR9" s="15"/>
      <x:c r="SCS9" s="15"/>
      <x:c r="SCT9" s="15"/>
      <x:c r="SCU9" s="15"/>
      <x:c r="SCV9" s="15"/>
      <x:c r="SCW9" s="15"/>
      <x:c r="SCX9" s="15"/>
      <x:c r="SCY9" s="15"/>
      <x:c r="SCZ9" s="15"/>
      <x:c r="SDA9" s="15"/>
      <x:c r="SDB9" s="15"/>
      <x:c r="SDC9" s="15"/>
      <x:c r="SDD9" s="15"/>
      <x:c r="SDE9" s="15"/>
      <x:c r="SDF9" s="15"/>
      <x:c r="SDG9" s="15"/>
      <x:c r="SDH9" s="15"/>
      <x:c r="SDI9" s="15"/>
      <x:c r="SDJ9" s="15"/>
      <x:c r="SDK9" s="15"/>
      <x:c r="SDL9" s="15"/>
      <x:c r="SDM9" s="15"/>
      <x:c r="SDN9" s="15"/>
      <x:c r="SDO9" s="15"/>
      <x:c r="SDP9" s="15"/>
      <x:c r="SDQ9" s="15"/>
      <x:c r="SDR9" s="15"/>
      <x:c r="SDS9" s="15"/>
      <x:c r="SDT9" s="15"/>
      <x:c r="SDU9" s="15"/>
      <x:c r="SDV9" s="15"/>
      <x:c r="SDW9" s="15"/>
      <x:c r="SDX9" s="15"/>
      <x:c r="SDY9" s="15"/>
      <x:c r="SDZ9" s="15"/>
      <x:c r="SEA9" s="15"/>
      <x:c r="SEB9" s="15"/>
      <x:c r="SEC9" s="15"/>
      <x:c r="SED9" s="15"/>
      <x:c r="SEE9" s="15"/>
      <x:c r="SEF9" s="15"/>
      <x:c r="SEG9" s="15"/>
      <x:c r="SEH9" s="15"/>
      <x:c r="SEI9" s="15"/>
      <x:c r="SEJ9" s="15"/>
      <x:c r="SEK9" s="15"/>
      <x:c r="SEL9" s="15"/>
      <x:c r="SEM9" s="15"/>
      <x:c r="SEN9" s="15"/>
      <x:c r="SEO9" s="15"/>
      <x:c r="SEP9" s="15"/>
      <x:c r="SEQ9" s="15"/>
      <x:c r="SER9" s="15"/>
      <x:c r="SES9" s="15"/>
      <x:c r="SET9" s="15"/>
      <x:c r="SEU9" s="15"/>
      <x:c r="SEV9" s="15"/>
      <x:c r="SEW9" s="15"/>
      <x:c r="SEX9" s="15"/>
      <x:c r="SEY9" s="15"/>
      <x:c r="SEZ9" s="15"/>
      <x:c r="SFA9" s="15"/>
      <x:c r="SFB9" s="15"/>
      <x:c r="SFC9" s="15"/>
      <x:c r="SFD9" s="15"/>
      <x:c r="SFE9" s="15"/>
      <x:c r="SFF9" s="15"/>
      <x:c r="SFG9" s="15"/>
      <x:c r="SFH9" s="15"/>
      <x:c r="SFI9" s="15"/>
      <x:c r="SFJ9" s="15"/>
      <x:c r="SFK9" s="15"/>
      <x:c r="SFL9" s="15"/>
      <x:c r="SFM9" s="15"/>
      <x:c r="SFN9" s="15"/>
      <x:c r="SFO9" s="15"/>
      <x:c r="SFP9" s="15"/>
      <x:c r="SFQ9" s="15"/>
      <x:c r="SFR9" s="15"/>
      <x:c r="SFS9" s="15"/>
      <x:c r="SFT9" s="15"/>
      <x:c r="SFU9" s="15"/>
      <x:c r="SFV9" s="15"/>
      <x:c r="SFW9" s="15"/>
      <x:c r="SFX9" s="15"/>
      <x:c r="SFY9" s="15"/>
      <x:c r="SFZ9" s="15"/>
      <x:c r="SGA9" s="15"/>
      <x:c r="SGB9" s="15"/>
      <x:c r="SGC9" s="15"/>
      <x:c r="SGD9" s="15"/>
      <x:c r="SGE9" s="15"/>
      <x:c r="SGF9" s="15"/>
      <x:c r="SGG9" s="15"/>
      <x:c r="SGH9" s="15"/>
      <x:c r="SGI9" s="15"/>
      <x:c r="SGJ9" s="15"/>
      <x:c r="SGK9" s="15"/>
      <x:c r="SGL9" s="15"/>
      <x:c r="SGM9" s="15"/>
      <x:c r="SGN9" s="15"/>
      <x:c r="SGO9" s="15"/>
      <x:c r="SGP9" s="15"/>
      <x:c r="SGQ9" s="15"/>
      <x:c r="SGR9" s="15"/>
      <x:c r="SGS9" s="15"/>
      <x:c r="SGT9" s="15"/>
      <x:c r="SGU9" s="15"/>
      <x:c r="SGV9" s="15"/>
      <x:c r="SGW9" s="15"/>
      <x:c r="SGX9" s="15"/>
      <x:c r="SGY9" s="15"/>
      <x:c r="SGZ9" s="15"/>
      <x:c r="SHA9" s="15"/>
      <x:c r="SHB9" s="15"/>
      <x:c r="SHC9" s="15"/>
      <x:c r="SHD9" s="15"/>
      <x:c r="SHE9" s="15"/>
      <x:c r="SHF9" s="15"/>
      <x:c r="SHG9" s="15"/>
      <x:c r="SHH9" s="15"/>
      <x:c r="SHI9" s="15"/>
      <x:c r="SHJ9" s="15"/>
      <x:c r="SHK9" s="15"/>
      <x:c r="SHL9" s="15"/>
      <x:c r="SHM9" s="15"/>
      <x:c r="SHN9" s="15"/>
      <x:c r="SHO9" s="15"/>
      <x:c r="SHP9" s="15"/>
      <x:c r="SHQ9" s="15"/>
      <x:c r="SHR9" s="15"/>
      <x:c r="SHS9" s="15"/>
      <x:c r="SHT9" s="15"/>
      <x:c r="SHU9" s="15"/>
      <x:c r="SHV9" s="15"/>
      <x:c r="SHW9" s="15"/>
      <x:c r="SHX9" s="15"/>
      <x:c r="SHY9" s="15"/>
      <x:c r="SHZ9" s="15"/>
      <x:c r="SIA9" s="15"/>
      <x:c r="SIB9" s="15"/>
      <x:c r="SIC9" s="15"/>
      <x:c r="SID9" s="15"/>
      <x:c r="SIE9" s="15"/>
      <x:c r="SIF9" s="15"/>
      <x:c r="SIG9" s="15"/>
      <x:c r="SIH9" s="15"/>
      <x:c r="SII9" s="15"/>
      <x:c r="SIJ9" s="15"/>
      <x:c r="SIK9" s="15"/>
      <x:c r="SIL9" s="15"/>
      <x:c r="SIM9" s="15"/>
      <x:c r="SIN9" s="15"/>
      <x:c r="SIO9" s="15"/>
      <x:c r="SIP9" s="15"/>
      <x:c r="SIQ9" s="15"/>
      <x:c r="SIR9" s="15"/>
      <x:c r="SIS9" s="15"/>
      <x:c r="SIT9" s="15"/>
      <x:c r="SIU9" s="15"/>
      <x:c r="SIV9" s="15"/>
      <x:c r="SIW9" s="15"/>
      <x:c r="SIX9" s="15"/>
      <x:c r="SIY9" s="15"/>
      <x:c r="SIZ9" s="15"/>
      <x:c r="SJA9" s="15"/>
      <x:c r="SJB9" s="15"/>
      <x:c r="SJC9" s="15"/>
      <x:c r="SJD9" s="15"/>
      <x:c r="SJE9" s="15"/>
      <x:c r="SJF9" s="15"/>
      <x:c r="SJG9" s="15"/>
      <x:c r="SJH9" s="15"/>
      <x:c r="SJI9" s="15"/>
      <x:c r="SJJ9" s="15"/>
      <x:c r="SJK9" s="15"/>
      <x:c r="SJL9" s="15"/>
      <x:c r="SJM9" s="15"/>
      <x:c r="SJN9" s="15"/>
      <x:c r="SJO9" s="15"/>
      <x:c r="SJP9" s="15"/>
      <x:c r="SJQ9" s="15"/>
      <x:c r="SJR9" s="15"/>
      <x:c r="SJS9" s="15"/>
      <x:c r="SJT9" s="15"/>
      <x:c r="SJU9" s="15"/>
      <x:c r="SJV9" s="15"/>
      <x:c r="SJW9" s="15"/>
      <x:c r="SJX9" s="15"/>
      <x:c r="SJY9" s="15"/>
      <x:c r="SJZ9" s="15"/>
      <x:c r="SKA9" s="15"/>
      <x:c r="SKB9" s="15"/>
      <x:c r="SKC9" s="15"/>
      <x:c r="SKD9" s="15"/>
      <x:c r="SKE9" s="15"/>
      <x:c r="SKF9" s="15"/>
      <x:c r="SKG9" s="15"/>
      <x:c r="SKH9" s="15"/>
      <x:c r="SKI9" s="15"/>
      <x:c r="SKJ9" s="15"/>
      <x:c r="SKK9" s="15"/>
      <x:c r="SKL9" s="15"/>
      <x:c r="SKM9" s="15"/>
      <x:c r="SKN9" s="15"/>
      <x:c r="SKO9" s="15"/>
      <x:c r="SKP9" s="15"/>
      <x:c r="SKQ9" s="15"/>
      <x:c r="SKR9" s="15"/>
      <x:c r="SKS9" s="15"/>
      <x:c r="SKT9" s="15"/>
      <x:c r="SKU9" s="15"/>
      <x:c r="SKV9" s="15"/>
      <x:c r="SKW9" s="15"/>
      <x:c r="SKX9" s="15"/>
      <x:c r="SKY9" s="15"/>
      <x:c r="SKZ9" s="15"/>
      <x:c r="SLA9" s="15"/>
      <x:c r="SLB9" s="15"/>
      <x:c r="SLC9" s="15"/>
      <x:c r="SLD9" s="15"/>
      <x:c r="SLE9" s="15"/>
      <x:c r="SLF9" s="15"/>
      <x:c r="SLG9" s="15"/>
      <x:c r="SLH9" s="15"/>
      <x:c r="SLI9" s="15"/>
      <x:c r="SLJ9" s="15"/>
      <x:c r="SLK9" s="15"/>
      <x:c r="SLL9" s="15"/>
      <x:c r="SLM9" s="15"/>
      <x:c r="SLN9" s="15"/>
      <x:c r="SLO9" s="15"/>
      <x:c r="SLP9" s="15"/>
      <x:c r="SLQ9" s="15"/>
      <x:c r="SLR9" s="15"/>
      <x:c r="SLS9" s="15"/>
      <x:c r="SLT9" s="15"/>
      <x:c r="SLU9" s="15"/>
      <x:c r="SLV9" s="15"/>
      <x:c r="SLW9" s="15"/>
      <x:c r="SLX9" s="15"/>
      <x:c r="SLY9" s="15"/>
      <x:c r="SLZ9" s="15"/>
      <x:c r="SMA9" s="15"/>
      <x:c r="SMB9" s="15"/>
      <x:c r="SMC9" s="15"/>
      <x:c r="SMD9" s="15"/>
      <x:c r="SME9" s="15"/>
      <x:c r="SMF9" s="15"/>
      <x:c r="SMG9" s="15"/>
      <x:c r="SMH9" s="15"/>
      <x:c r="SMI9" s="15"/>
      <x:c r="SMJ9" s="15"/>
      <x:c r="SMK9" s="15"/>
      <x:c r="SML9" s="15"/>
      <x:c r="SMM9" s="15"/>
      <x:c r="SMN9" s="15"/>
      <x:c r="SMO9" s="15"/>
      <x:c r="SMP9" s="15"/>
      <x:c r="SMQ9" s="15"/>
      <x:c r="SMR9" s="15"/>
      <x:c r="SMS9" s="15"/>
      <x:c r="SMT9" s="15"/>
      <x:c r="SMU9" s="15"/>
      <x:c r="SMV9" s="15"/>
      <x:c r="SMW9" s="15"/>
      <x:c r="SMX9" s="15"/>
      <x:c r="SMY9" s="15"/>
      <x:c r="SMZ9" s="15"/>
      <x:c r="SNA9" s="15"/>
      <x:c r="SNB9" s="15"/>
      <x:c r="SNC9" s="15"/>
      <x:c r="SND9" s="15"/>
      <x:c r="SNE9" s="15"/>
      <x:c r="SNF9" s="15"/>
      <x:c r="SNG9" s="15"/>
      <x:c r="SNH9" s="15"/>
      <x:c r="SNI9" s="15"/>
      <x:c r="SNJ9" s="15"/>
      <x:c r="SNK9" s="15"/>
      <x:c r="SNL9" s="15"/>
      <x:c r="SNM9" s="15"/>
      <x:c r="SNN9" s="15"/>
      <x:c r="SNO9" s="15"/>
      <x:c r="SNP9" s="15"/>
      <x:c r="SNQ9" s="15"/>
      <x:c r="SNR9" s="15"/>
      <x:c r="SNS9" s="15"/>
      <x:c r="SNT9" s="15"/>
      <x:c r="SNU9" s="15"/>
      <x:c r="SNV9" s="15"/>
      <x:c r="SNW9" s="15"/>
      <x:c r="SNX9" s="15"/>
      <x:c r="SNY9" s="15"/>
      <x:c r="SNZ9" s="15"/>
      <x:c r="SOA9" s="15"/>
      <x:c r="SOB9" s="15"/>
      <x:c r="SOC9" s="15"/>
      <x:c r="SOD9" s="15"/>
      <x:c r="SOE9" s="15"/>
      <x:c r="SOF9" s="15"/>
      <x:c r="SOG9" s="15"/>
      <x:c r="SOH9" s="15"/>
      <x:c r="SOI9" s="15"/>
      <x:c r="SOJ9" s="15"/>
      <x:c r="SOK9" s="15"/>
      <x:c r="SOL9" s="15"/>
      <x:c r="SOM9" s="15"/>
      <x:c r="SON9" s="15"/>
      <x:c r="SOO9" s="15"/>
      <x:c r="SOP9" s="15"/>
      <x:c r="SOQ9" s="15"/>
      <x:c r="SOR9" s="15"/>
      <x:c r="SOS9" s="15"/>
      <x:c r="SOT9" s="15"/>
      <x:c r="SOU9" s="15"/>
      <x:c r="SOV9" s="15"/>
      <x:c r="SOW9" s="15"/>
      <x:c r="SOX9" s="15"/>
      <x:c r="SOY9" s="15"/>
      <x:c r="SOZ9" s="15"/>
      <x:c r="SPA9" s="15"/>
      <x:c r="SPB9" s="15"/>
      <x:c r="SPC9" s="15"/>
      <x:c r="SPD9" s="15"/>
      <x:c r="SPE9" s="15"/>
      <x:c r="SPF9" s="15"/>
      <x:c r="SPG9" s="15"/>
      <x:c r="SPH9" s="15"/>
      <x:c r="SPI9" s="15"/>
      <x:c r="SPJ9" s="15"/>
      <x:c r="SPK9" s="15"/>
      <x:c r="SPL9" s="15"/>
      <x:c r="SPM9" s="15"/>
      <x:c r="SPN9" s="15"/>
      <x:c r="SPO9" s="15"/>
      <x:c r="SPP9" s="15"/>
      <x:c r="SPQ9" s="15"/>
      <x:c r="SPR9" s="15"/>
      <x:c r="SPS9" s="15"/>
      <x:c r="SPT9" s="15"/>
      <x:c r="SPU9" s="15"/>
      <x:c r="SPV9" s="15"/>
      <x:c r="SPW9" s="15"/>
      <x:c r="SPX9" s="15"/>
      <x:c r="SPY9" s="15"/>
      <x:c r="SPZ9" s="15"/>
      <x:c r="SQA9" s="15"/>
      <x:c r="SQB9" s="15"/>
      <x:c r="SQC9" s="15"/>
      <x:c r="SQD9" s="15"/>
      <x:c r="SQE9" s="15"/>
      <x:c r="SQF9" s="15"/>
      <x:c r="SQG9" s="15"/>
      <x:c r="SQH9" s="15"/>
      <x:c r="SQI9" s="15"/>
      <x:c r="SQJ9" s="15"/>
      <x:c r="SQK9" s="15"/>
      <x:c r="SQL9" s="15"/>
      <x:c r="SQM9" s="15"/>
      <x:c r="SQN9" s="15"/>
      <x:c r="SQO9" s="15"/>
      <x:c r="SQP9" s="15"/>
      <x:c r="SQQ9" s="15"/>
      <x:c r="SQR9" s="15"/>
      <x:c r="SQS9" s="15"/>
      <x:c r="SQT9" s="15"/>
      <x:c r="SQU9" s="15"/>
      <x:c r="SQV9" s="15"/>
      <x:c r="SQW9" s="15"/>
      <x:c r="SQX9" s="15"/>
      <x:c r="SQY9" s="15"/>
      <x:c r="SQZ9" s="15"/>
      <x:c r="SRA9" s="15"/>
      <x:c r="SRB9" s="15"/>
      <x:c r="SRC9" s="15"/>
      <x:c r="SRD9" s="15"/>
      <x:c r="SRE9" s="15"/>
      <x:c r="SRF9" s="15"/>
      <x:c r="SRG9" s="15"/>
      <x:c r="SRH9" s="15"/>
      <x:c r="SRI9" s="15"/>
      <x:c r="SRJ9" s="15"/>
      <x:c r="SRK9" s="15"/>
      <x:c r="SRL9" s="15"/>
      <x:c r="SRM9" s="15"/>
      <x:c r="SRN9" s="15"/>
      <x:c r="SRO9" s="15"/>
      <x:c r="SRP9" s="15"/>
      <x:c r="SRQ9" s="15"/>
      <x:c r="SRR9" s="15"/>
      <x:c r="SRS9" s="15"/>
      <x:c r="SRT9" s="15"/>
      <x:c r="SRU9" s="15"/>
      <x:c r="SRV9" s="15"/>
      <x:c r="SRW9" s="15"/>
      <x:c r="SRX9" s="15"/>
      <x:c r="SRY9" s="15"/>
      <x:c r="SRZ9" s="15"/>
      <x:c r="SSA9" s="15"/>
      <x:c r="SSB9" s="15"/>
      <x:c r="SSC9" s="15"/>
      <x:c r="SSD9" s="15"/>
      <x:c r="SSE9" s="15"/>
      <x:c r="SSF9" s="15"/>
      <x:c r="SSG9" s="15"/>
      <x:c r="SSH9" s="15"/>
      <x:c r="SSI9" s="15"/>
      <x:c r="SSJ9" s="15"/>
      <x:c r="SSK9" s="15"/>
      <x:c r="SSL9" s="15"/>
      <x:c r="SSM9" s="15"/>
      <x:c r="SSN9" s="15"/>
      <x:c r="SSO9" s="15"/>
      <x:c r="SSP9" s="15"/>
      <x:c r="SSQ9" s="15"/>
      <x:c r="SSR9" s="15"/>
      <x:c r="SSS9" s="15"/>
      <x:c r="SST9" s="15"/>
      <x:c r="SSU9" s="15"/>
      <x:c r="SSV9" s="15"/>
      <x:c r="SSW9" s="15"/>
      <x:c r="SSX9" s="15"/>
      <x:c r="SSY9" s="15"/>
      <x:c r="SSZ9" s="15"/>
      <x:c r="STA9" s="15"/>
      <x:c r="STB9" s="15"/>
      <x:c r="STC9" s="15"/>
      <x:c r="STD9" s="15"/>
      <x:c r="STE9" s="15"/>
      <x:c r="STF9" s="15"/>
      <x:c r="STG9" s="15"/>
      <x:c r="STH9" s="15"/>
      <x:c r="STI9" s="15"/>
      <x:c r="STJ9" s="15"/>
      <x:c r="STK9" s="15"/>
      <x:c r="STL9" s="15"/>
      <x:c r="STM9" s="15"/>
      <x:c r="STN9" s="15"/>
      <x:c r="STO9" s="15"/>
      <x:c r="STP9" s="15"/>
      <x:c r="STQ9" s="15"/>
      <x:c r="STR9" s="15"/>
      <x:c r="STS9" s="15"/>
      <x:c r="STT9" s="15"/>
      <x:c r="STU9" s="15"/>
      <x:c r="STV9" s="15"/>
      <x:c r="STW9" s="15"/>
      <x:c r="STX9" s="15"/>
      <x:c r="STY9" s="15"/>
      <x:c r="STZ9" s="15"/>
      <x:c r="SUA9" s="15"/>
      <x:c r="SUB9" s="15"/>
      <x:c r="SUC9" s="15"/>
      <x:c r="SUD9" s="15"/>
      <x:c r="SUE9" s="15"/>
      <x:c r="SUF9" s="15"/>
      <x:c r="SUG9" s="15"/>
      <x:c r="SUH9" s="15"/>
      <x:c r="SUI9" s="15"/>
      <x:c r="SUJ9" s="15"/>
      <x:c r="SUK9" s="15"/>
      <x:c r="SUL9" s="15"/>
      <x:c r="SUM9" s="15"/>
      <x:c r="SUN9" s="15"/>
      <x:c r="SUO9" s="15"/>
      <x:c r="SUP9" s="15"/>
      <x:c r="SUQ9" s="15"/>
      <x:c r="SUR9" s="15"/>
      <x:c r="SUS9" s="15"/>
      <x:c r="SUT9" s="15"/>
      <x:c r="SUU9" s="15"/>
      <x:c r="SUV9" s="15"/>
      <x:c r="SUW9" s="15"/>
      <x:c r="SUX9" s="15"/>
      <x:c r="SUY9" s="15"/>
      <x:c r="SUZ9" s="15"/>
      <x:c r="SVA9" s="15"/>
      <x:c r="SVB9" s="15"/>
      <x:c r="SVC9" s="15"/>
      <x:c r="SVD9" s="15"/>
      <x:c r="SVE9" s="15"/>
      <x:c r="SVF9" s="15"/>
      <x:c r="SVG9" s="15"/>
      <x:c r="SVH9" s="15"/>
      <x:c r="SVI9" s="15"/>
      <x:c r="SVJ9" s="15"/>
      <x:c r="SVK9" s="15"/>
      <x:c r="SVL9" s="15"/>
      <x:c r="SVM9" s="15"/>
      <x:c r="SVN9" s="15"/>
      <x:c r="SVO9" s="15"/>
      <x:c r="SVP9" s="15"/>
      <x:c r="SVQ9" s="15"/>
      <x:c r="SVR9" s="15"/>
      <x:c r="SVS9" s="15"/>
      <x:c r="SVT9" s="15"/>
      <x:c r="SVU9" s="15"/>
      <x:c r="SVV9" s="15"/>
      <x:c r="SVW9" s="15"/>
      <x:c r="SVX9" s="15"/>
      <x:c r="SVY9" s="15"/>
      <x:c r="SVZ9" s="15"/>
      <x:c r="SWA9" s="15"/>
      <x:c r="SWB9" s="15"/>
      <x:c r="SWC9" s="15"/>
      <x:c r="SWD9" s="15"/>
      <x:c r="SWE9" s="15"/>
      <x:c r="SWF9" s="15"/>
      <x:c r="SWG9" s="15"/>
      <x:c r="SWH9" s="15"/>
      <x:c r="SWI9" s="15"/>
      <x:c r="SWJ9" s="15"/>
      <x:c r="SWK9" s="15"/>
      <x:c r="SWL9" s="15"/>
      <x:c r="SWM9" s="15"/>
      <x:c r="SWN9" s="15"/>
      <x:c r="SWO9" s="15"/>
      <x:c r="SWP9" s="15"/>
      <x:c r="SWQ9" s="15"/>
      <x:c r="SWR9" s="15"/>
      <x:c r="SWS9" s="15"/>
      <x:c r="SWT9" s="15"/>
      <x:c r="SWU9" s="15"/>
      <x:c r="SWV9" s="15"/>
      <x:c r="SWW9" s="15"/>
      <x:c r="SWX9" s="15"/>
      <x:c r="SWY9" s="15"/>
      <x:c r="SWZ9" s="15"/>
      <x:c r="SXA9" s="15"/>
      <x:c r="SXB9" s="15"/>
      <x:c r="SXC9" s="15"/>
      <x:c r="SXD9" s="15"/>
      <x:c r="SXE9" s="15"/>
      <x:c r="SXF9" s="15"/>
      <x:c r="SXG9" s="15"/>
      <x:c r="SXH9" s="15"/>
      <x:c r="SXI9" s="15"/>
      <x:c r="SXJ9" s="15"/>
      <x:c r="SXK9" s="15"/>
      <x:c r="SXL9" s="15"/>
      <x:c r="SXM9" s="15"/>
      <x:c r="SXN9" s="15"/>
      <x:c r="SXO9" s="15"/>
      <x:c r="SXP9" s="15"/>
      <x:c r="SXQ9" s="15"/>
      <x:c r="SXR9" s="15"/>
      <x:c r="SXS9" s="15"/>
      <x:c r="SXT9" s="15"/>
      <x:c r="SXU9" s="15"/>
      <x:c r="SXV9" s="15"/>
      <x:c r="SXW9" s="15"/>
      <x:c r="SXX9" s="15"/>
      <x:c r="SXY9" s="15"/>
      <x:c r="SXZ9" s="15"/>
      <x:c r="SYA9" s="15"/>
      <x:c r="SYB9" s="15"/>
      <x:c r="SYC9" s="15"/>
      <x:c r="SYD9" s="15"/>
      <x:c r="SYE9" s="15"/>
      <x:c r="SYF9" s="15"/>
      <x:c r="SYG9" s="15"/>
      <x:c r="SYH9" s="15"/>
      <x:c r="SYI9" s="15"/>
      <x:c r="SYJ9" s="15"/>
      <x:c r="SYK9" s="15"/>
      <x:c r="SYL9" s="15"/>
      <x:c r="SYM9" s="15"/>
      <x:c r="SYN9" s="15"/>
      <x:c r="SYO9" s="15"/>
      <x:c r="SYP9" s="15"/>
      <x:c r="SYQ9" s="15"/>
      <x:c r="SYR9" s="15"/>
      <x:c r="SYS9" s="15"/>
      <x:c r="SYT9" s="15"/>
      <x:c r="SYU9" s="15"/>
      <x:c r="SYV9" s="15"/>
      <x:c r="SYW9" s="15"/>
      <x:c r="SYX9" s="15"/>
      <x:c r="SYY9" s="15"/>
      <x:c r="SYZ9" s="15"/>
      <x:c r="SZA9" s="15"/>
      <x:c r="SZB9" s="15"/>
      <x:c r="SZC9" s="15"/>
      <x:c r="SZD9" s="15"/>
      <x:c r="SZE9" s="15"/>
      <x:c r="SZF9" s="15"/>
      <x:c r="SZG9" s="15"/>
      <x:c r="SZH9" s="15"/>
      <x:c r="SZI9" s="15"/>
      <x:c r="SZJ9" s="15"/>
      <x:c r="SZK9" s="15"/>
      <x:c r="SZL9" s="15"/>
      <x:c r="SZM9" s="15"/>
      <x:c r="SZN9" s="15"/>
      <x:c r="SZO9" s="15"/>
      <x:c r="SZP9" s="15"/>
      <x:c r="SZQ9" s="15"/>
      <x:c r="SZR9" s="15"/>
      <x:c r="SZS9" s="15"/>
      <x:c r="SZT9" s="15"/>
      <x:c r="SZU9" s="15"/>
      <x:c r="SZV9" s="15"/>
      <x:c r="SZW9" s="15"/>
      <x:c r="SZX9" s="15"/>
      <x:c r="SZY9" s="15"/>
      <x:c r="SZZ9" s="15"/>
      <x:c r="TAA9" s="15"/>
      <x:c r="TAB9" s="15"/>
      <x:c r="TAC9" s="15"/>
      <x:c r="TAD9" s="15"/>
      <x:c r="TAE9" s="15"/>
      <x:c r="TAF9" s="15"/>
      <x:c r="TAG9" s="15"/>
      <x:c r="TAH9" s="15"/>
      <x:c r="TAI9" s="15"/>
      <x:c r="TAJ9" s="15"/>
      <x:c r="TAK9" s="15"/>
      <x:c r="TAL9" s="15"/>
      <x:c r="TAM9" s="15"/>
      <x:c r="TAN9" s="15"/>
      <x:c r="TAO9" s="15"/>
      <x:c r="TAP9" s="15"/>
      <x:c r="TAQ9" s="15"/>
      <x:c r="TAR9" s="15"/>
      <x:c r="TAS9" s="15"/>
      <x:c r="TAT9" s="15"/>
      <x:c r="TAU9" s="15"/>
      <x:c r="TAV9" s="15"/>
      <x:c r="TAW9" s="15"/>
      <x:c r="TAX9" s="15"/>
      <x:c r="TAY9" s="15"/>
      <x:c r="TAZ9" s="15"/>
      <x:c r="TBA9" s="15"/>
      <x:c r="TBB9" s="15"/>
      <x:c r="TBC9" s="15"/>
      <x:c r="TBD9" s="15"/>
      <x:c r="TBE9" s="15"/>
      <x:c r="TBF9" s="15"/>
      <x:c r="TBG9" s="15"/>
      <x:c r="TBH9" s="15"/>
      <x:c r="TBI9" s="15"/>
      <x:c r="TBJ9" s="15"/>
      <x:c r="TBK9" s="15"/>
      <x:c r="TBL9" s="15"/>
      <x:c r="TBM9" s="15"/>
      <x:c r="TBN9" s="15"/>
      <x:c r="TBO9" s="15"/>
      <x:c r="TBP9" s="15"/>
      <x:c r="TBQ9" s="15"/>
      <x:c r="TBR9" s="15"/>
      <x:c r="TBS9" s="15"/>
      <x:c r="TBT9" s="15"/>
      <x:c r="TBU9" s="15"/>
      <x:c r="TBV9" s="15"/>
      <x:c r="TBW9" s="15"/>
      <x:c r="TBX9" s="15"/>
      <x:c r="TBY9" s="15"/>
      <x:c r="TBZ9" s="15"/>
      <x:c r="TCA9" s="15"/>
      <x:c r="TCB9" s="15"/>
      <x:c r="TCC9" s="15"/>
      <x:c r="TCD9" s="15"/>
      <x:c r="TCE9" s="15"/>
      <x:c r="TCF9" s="15"/>
      <x:c r="TCG9" s="15"/>
      <x:c r="TCH9" s="15"/>
      <x:c r="TCI9" s="15"/>
      <x:c r="TCJ9" s="15"/>
      <x:c r="TCK9" s="15"/>
      <x:c r="TCL9" s="15"/>
      <x:c r="TCM9" s="15"/>
      <x:c r="TCN9" s="15"/>
      <x:c r="TCO9" s="15"/>
      <x:c r="TCP9" s="15"/>
      <x:c r="TCQ9" s="15"/>
      <x:c r="TCR9" s="15"/>
      <x:c r="TCS9" s="15"/>
      <x:c r="TCT9" s="15"/>
      <x:c r="TCU9" s="15"/>
      <x:c r="TCV9" s="15"/>
      <x:c r="TCW9" s="15"/>
      <x:c r="TCX9" s="15"/>
      <x:c r="TCY9" s="15"/>
      <x:c r="TCZ9" s="15"/>
      <x:c r="TDA9" s="15"/>
      <x:c r="TDB9" s="15"/>
      <x:c r="TDC9" s="15"/>
      <x:c r="TDD9" s="15"/>
      <x:c r="TDE9" s="15"/>
      <x:c r="TDF9" s="15"/>
      <x:c r="TDG9" s="15"/>
      <x:c r="TDH9" s="15"/>
      <x:c r="TDI9" s="15"/>
      <x:c r="TDJ9" s="15"/>
      <x:c r="TDK9" s="15"/>
      <x:c r="TDL9" s="15"/>
      <x:c r="TDM9" s="15"/>
      <x:c r="TDN9" s="15"/>
      <x:c r="TDO9" s="15"/>
      <x:c r="TDP9" s="15"/>
      <x:c r="TDQ9" s="15"/>
      <x:c r="TDR9" s="15"/>
      <x:c r="TDS9" s="15"/>
      <x:c r="TDT9" s="15"/>
      <x:c r="TDU9" s="15"/>
      <x:c r="TDV9" s="15"/>
      <x:c r="TDW9" s="15"/>
      <x:c r="TDX9" s="15"/>
      <x:c r="TDY9" s="15"/>
      <x:c r="TDZ9" s="15"/>
      <x:c r="TEA9" s="15"/>
      <x:c r="TEB9" s="15"/>
      <x:c r="TEC9" s="15"/>
      <x:c r="TED9" s="15"/>
      <x:c r="TEE9" s="15"/>
      <x:c r="TEF9" s="15"/>
      <x:c r="TEG9" s="15"/>
      <x:c r="TEH9" s="15"/>
      <x:c r="TEI9" s="15"/>
      <x:c r="TEJ9" s="15"/>
      <x:c r="TEK9" s="15"/>
      <x:c r="TEL9" s="15"/>
      <x:c r="TEM9" s="15"/>
      <x:c r="TEN9" s="15"/>
      <x:c r="TEO9" s="15"/>
      <x:c r="TEP9" s="15"/>
      <x:c r="TEQ9" s="15"/>
      <x:c r="TER9" s="15"/>
      <x:c r="TES9" s="15"/>
      <x:c r="TET9" s="15"/>
      <x:c r="TEU9" s="15"/>
      <x:c r="TEV9" s="15"/>
      <x:c r="TEW9" s="15"/>
      <x:c r="TEX9" s="15"/>
      <x:c r="TEY9" s="15"/>
      <x:c r="TEZ9" s="15"/>
      <x:c r="TFA9" s="15"/>
      <x:c r="TFB9" s="15"/>
      <x:c r="TFC9" s="15"/>
      <x:c r="TFD9" s="15"/>
      <x:c r="TFE9" s="15"/>
      <x:c r="TFF9" s="15"/>
      <x:c r="TFG9" s="15"/>
      <x:c r="TFH9" s="15"/>
      <x:c r="TFI9" s="15"/>
      <x:c r="TFJ9" s="15"/>
      <x:c r="TFK9" s="15"/>
      <x:c r="TFL9" s="15"/>
      <x:c r="TFM9" s="15"/>
      <x:c r="TFN9" s="15"/>
      <x:c r="TFO9" s="15"/>
      <x:c r="TFP9" s="15"/>
      <x:c r="TFQ9" s="15"/>
      <x:c r="TFR9" s="15"/>
      <x:c r="TFS9" s="15"/>
      <x:c r="TFT9" s="15"/>
      <x:c r="TFU9" s="15"/>
      <x:c r="TFV9" s="15"/>
      <x:c r="TFW9" s="15"/>
      <x:c r="TFX9" s="15"/>
      <x:c r="TFY9" s="15"/>
      <x:c r="TFZ9" s="15"/>
      <x:c r="TGA9" s="15"/>
      <x:c r="TGB9" s="15"/>
      <x:c r="TGC9" s="15"/>
      <x:c r="TGD9" s="15"/>
      <x:c r="TGE9" s="15"/>
      <x:c r="TGF9" s="15"/>
      <x:c r="TGG9" s="15"/>
      <x:c r="TGH9" s="15"/>
      <x:c r="TGI9" s="15"/>
      <x:c r="TGJ9" s="15"/>
      <x:c r="TGK9" s="15"/>
      <x:c r="TGL9" s="15"/>
      <x:c r="TGM9" s="15"/>
      <x:c r="TGN9" s="15"/>
      <x:c r="TGO9" s="15"/>
      <x:c r="TGP9" s="15"/>
      <x:c r="TGQ9" s="15"/>
      <x:c r="TGR9" s="15"/>
      <x:c r="TGS9" s="15"/>
      <x:c r="TGT9" s="15"/>
      <x:c r="TGU9" s="15"/>
      <x:c r="TGV9" s="15"/>
      <x:c r="TGW9" s="15"/>
      <x:c r="TGX9" s="15"/>
      <x:c r="TGY9" s="15"/>
      <x:c r="TGZ9" s="15"/>
      <x:c r="THA9" s="15"/>
      <x:c r="THB9" s="15"/>
      <x:c r="THC9" s="15"/>
      <x:c r="THD9" s="15"/>
      <x:c r="THE9" s="15"/>
      <x:c r="THF9" s="15"/>
      <x:c r="THG9" s="15"/>
      <x:c r="THH9" s="15"/>
      <x:c r="THI9" s="15"/>
      <x:c r="THJ9" s="15"/>
      <x:c r="THK9" s="15"/>
      <x:c r="THL9" s="15"/>
      <x:c r="THM9" s="15"/>
      <x:c r="THN9" s="15"/>
      <x:c r="THO9" s="15"/>
      <x:c r="THP9" s="15"/>
      <x:c r="THQ9" s="15"/>
      <x:c r="THR9" s="15"/>
      <x:c r="THS9" s="15"/>
      <x:c r="THT9" s="15"/>
      <x:c r="THU9" s="15"/>
      <x:c r="THV9" s="15"/>
      <x:c r="THW9" s="15"/>
      <x:c r="THX9" s="15"/>
      <x:c r="THY9" s="15"/>
      <x:c r="THZ9" s="15"/>
      <x:c r="TIA9" s="15"/>
      <x:c r="TIB9" s="15"/>
      <x:c r="TIC9" s="15"/>
      <x:c r="TID9" s="15"/>
      <x:c r="TIE9" s="15"/>
      <x:c r="TIF9" s="15"/>
      <x:c r="TIG9" s="15"/>
      <x:c r="TIH9" s="15"/>
      <x:c r="TII9" s="15"/>
      <x:c r="TIJ9" s="15"/>
      <x:c r="TIK9" s="15"/>
      <x:c r="TIL9" s="15"/>
      <x:c r="TIM9" s="15"/>
      <x:c r="TIN9" s="15"/>
      <x:c r="TIO9" s="15"/>
      <x:c r="TIP9" s="15"/>
      <x:c r="TIQ9" s="15"/>
      <x:c r="TIR9" s="15"/>
      <x:c r="TIS9" s="15"/>
      <x:c r="TIT9" s="15"/>
      <x:c r="TIU9" s="15"/>
      <x:c r="TIV9" s="15"/>
      <x:c r="TIW9" s="15"/>
      <x:c r="TIX9" s="15"/>
      <x:c r="TIY9" s="15"/>
      <x:c r="TIZ9" s="15"/>
      <x:c r="TJA9" s="15"/>
      <x:c r="TJB9" s="15"/>
      <x:c r="TJC9" s="15"/>
      <x:c r="TJD9" s="15"/>
      <x:c r="TJE9" s="15"/>
      <x:c r="TJF9" s="15"/>
      <x:c r="TJG9" s="15"/>
      <x:c r="TJH9" s="15"/>
      <x:c r="TJI9" s="15"/>
      <x:c r="TJJ9" s="15"/>
      <x:c r="TJK9" s="15"/>
      <x:c r="TJL9" s="15"/>
      <x:c r="TJM9" s="15"/>
      <x:c r="TJN9" s="15"/>
      <x:c r="TJO9" s="15"/>
      <x:c r="TJP9" s="15"/>
      <x:c r="TJQ9" s="15"/>
      <x:c r="TJR9" s="15"/>
      <x:c r="TJS9" s="15"/>
      <x:c r="TJT9" s="15"/>
      <x:c r="TJU9" s="15"/>
      <x:c r="TJV9" s="15"/>
      <x:c r="TJW9" s="15"/>
      <x:c r="TJX9" s="15"/>
      <x:c r="TJY9" s="15"/>
      <x:c r="TJZ9" s="15"/>
      <x:c r="TKA9" s="15"/>
      <x:c r="TKB9" s="15"/>
      <x:c r="TKC9" s="15"/>
      <x:c r="TKD9" s="15"/>
      <x:c r="TKE9" s="15"/>
      <x:c r="TKF9" s="15"/>
      <x:c r="TKG9" s="15"/>
      <x:c r="TKH9" s="15"/>
      <x:c r="TKI9" s="15"/>
      <x:c r="TKJ9" s="15"/>
      <x:c r="TKK9" s="15"/>
      <x:c r="TKL9" s="15"/>
      <x:c r="TKM9" s="15"/>
      <x:c r="TKN9" s="15"/>
      <x:c r="TKO9" s="15"/>
      <x:c r="TKP9" s="15"/>
      <x:c r="TKQ9" s="15"/>
      <x:c r="TKR9" s="15"/>
      <x:c r="TKS9" s="15"/>
      <x:c r="TKT9" s="15"/>
      <x:c r="TKU9" s="15"/>
      <x:c r="TKV9" s="15"/>
      <x:c r="TKW9" s="15"/>
      <x:c r="TKX9" s="15"/>
      <x:c r="TKY9" s="15"/>
      <x:c r="TKZ9" s="15"/>
      <x:c r="TLA9" s="15"/>
      <x:c r="TLB9" s="15"/>
      <x:c r="TLC9" s="15"/>
      <x:c r="TLD9" s="15"/>
      <x:c r="TLE9" s="15"/>
      <x:c r="TLF9" s="15"/>
      <x:c r="TLG9" s="15"/>
      <x:c r="TLH9" s="15"/>
      <x:c r="TLI9" s="15"/>
      <x:c r="TLJ9" s="15"/>
      <x:c r="TLK9" s="15"/>
      <x:c r="TLL9" s="15"/>
      <x:c r="TLM9" s="15"/>
      <x:c r="TLN9" s="15"/>
      <x:c r="TLO9" s="15"/>
      <x:c r="TLP9" s="15"/>
      <x:c r="TLQ9" s="15"/>
      <x:c r="TLR9" s="15"/>
      <x:c r="TLS9" s="15"/>
      <x:c r="TLT9" s="15"/>
      <x:c r="TLU9" s="15"/>
      <x:c r="TLV9" s="15"/>
      <x:c r="TLW9" s="15"/>
      <x:c r="TLX9" s="15"/>
      <x:c r="TLY9" s="15"/>
      <x:c r="TLZ9" s="15"/>
      <x:c r="TMA9" s="15"/>
      <x:c r="TMB9" s="15"/>
      <x:c r="TMC9" s="15"/>
      <x:c r="TMD9" s="15"/>
      <x:c r="TME9" s="15"/>
      <x:c r="TMF9" s="15"/>
      <x:c r="TMG9" s="15"/>
      <x:c r="TMH9" s="15"/>
      <x:c r="TMI9" s="15"/>
      <x:c r="TMJ9" s="15"/>
      <x:c r="TMK9" s="15"/>
      <x:c r="TML9" s="15"/>
      <x:c r="TMM9" s="15"/>
      <x:c r="TMN9" s="15"/>
      <x:c r="TMO9" s="15"/>
      <x:c r="TMP9" s="15"/>
      <x:c r="TMQ9" s="15"/>
      <x:c r="TMR9" s="15"/>
      <x:c r="TMS9" s="15"/>
      <x:c r="TMT9" s="15"/>
      <x:c r="TMU9" s="15"/>
      <x:c r="TMV9" s="15"/>
      <x:c r="TMW9" s="15"/>
      <x:c r="TMX9" s="15"/>
      <x:c r="TMY9" s="15"/>
      <x:c r="TMZ9" s="15"/>
      <x:c r="TNA9" s="15"/>
      <x:c r="TNB9" s="15"/>
      <x:c r="TNC9" s="15"/>
      <x:c r="TND9" s="15"/>
      <x:c r="TNE9" s="15"/>
      <x:c r="TNF9" s="15"/>
      <x:c r="TNG9" s="15"/>
      <x:c r="TNH9" s="15"/>
      <x:c r="TNI9" s="15"/>
      <x:c r="TNJ9" s="15"/>
      <x:c r="TNK9" s="15"/>
      <x:c r="TNL9" s="15"/>
      <x:c r="TNM9" s="15"/>
      <x:c r="TNN9" s="15"/>
      <x:c r="TNO9" s="15"/>
      <x:c r="TNP9" s="15"/>
      <x:c r="TNQ9" s="15"/>
      <x:c r="TNR9" s="15"/>
      <x:c r="TNS9" s="15"/>
      <x:c r="TNT9" s="15"/>
      <x:c r="TNU9" s="15"/>
      <x:c r="TNV9" s="15"/>
      <x:c r="TNW9" s="15"/>
      <x:c r="TNX9" s="15"/>
      <x:c r="TNY9" s="15"/>
      <x:c r="TNZ9" s="15"/>
      <x:c r="TOA9" s="15"/>
      <x:c r="TOB9" s="15"/>
      <x:c r="TOC9" s="15"/>
      <x:c r="TOD9" s="15"/>
      <x:c r="TOE9" s="15"/>
      <x:c r="TOF9" s="15"/>
      <x:c r="TOG9" s="15"/>
      <x:c r="TOH9" s="15"/>
      <x:c r="TOI9" s="15"/>
      <x:c r="TOJ9" s="15"/>
      <x:c r="TOK9" s="15"/>
      <x:c r="TOL9" s="15"/>
      <x:c r="TOM9" s="15"/>
      <x:c r="TON9" s="15"/>
      <x:c r="TOO9" s="15"/>
      <x:c r="TOP9" s="15"/>
      <x:c r="TOQ9" s="15"/>
      <x:c r="TOR9" s="15"/>
      <x:c r="TOS9" s="15"/>
      <x:c r="TOT9" s="15"/>
      <x:c r="TOU9" s="15"/>
      <x:c r="TOV9" s="15"/>
      <x:c r="TOW9" s="15"/>
      <x:c r="TOX9" s="15"/>
      <x:c r="TOY9" s="15"/>
      <x:c r="TOZ9" s="15"/>
      <x:c r="TPA9" s="15"/>
      <x:c r="TPB9" s="15"/>
      <x:c r="TPC9" s="15"/>
      <x:c r="TPD9" s="15"/>
      <x:c r="TPE9" s="15"/>
      <x:c r="TPF9" s="15"/>
      <x:c r="TPG9" s="15"/>
      <x:c r="TPH9" s="15"/>
      <x:c r="TPI9" s="15"/>
      <x:c r="TPJ9" s="15"/>
      <x:c r="TPK9" s="15"/>
      <x:c r="TPL9" s="15"/>
      <x:c r="TPM9" s="15"/>
      <x:c r="TPN9" s="15"/>
      <x:c r="TPO9" s="15"/>
      <x:c r="TPP9" s="15"/>
      <x:c r="TPQ9" s="15"/>
      <x:c r="TPR9" s="15"/>
      <x:c r="TPS9" s="15"/>
      <x:c r="TPT9" s="15"/>
      <x:c r="TPU9" s="15"/>
      <x:c r="TPV9" s="15"/>
      <x:c r="TPW9" s="15"/>
      <x:c r="TPX9" s="15"/>
      <x:c r="TPY9" s="15"/>
      <x:c r="TPZ9" s="15"/>
      <x:c r="TQA9" s="15"/>
      <x:c r="TQB9" s="15"/>
      <x:c r="TQC9" s="15"/>
      <x:c r="TQD9" s="15"/>
      <x:c r="TQE9" s="15"/>
      <x:c r="TQF9" s="15"/>
      <x:c r="TQG9" s="15"/>
      <x:c r="TQH9" s="15"/>
      <x:c r="TQI9" s="15"/>
      <x:c r="TQJ9" s="15"/>
      <x:c r="TQK9" s="15"/>
      <x:c r="TQL9" s="15"/>
      <x:c r="TQM9" s="15"/>
      <x:c r="TQN9" s="15"/>
      <x:c r="TQO9" s="15"/>
      <x:c r="TQP9" s="15"/>
      <x:c r="TQQ9" s="15"/>
      <x:c r="TQR9" s="15"/>
      <x:c r="TQS9" s="15"/>
      <x:c r="TQT9" s="15"/>
      <x:c r="TQU9" s="15"/>
      <x:c r="TQV9" s="15"/>
      <x:c r="TQW9" s="15"/>
      <x:c r="TQX9" s="15"/>
      <x:c r="TQY9" s="15"/>
      <x:c r="TQZ9" s="15"/>
      <x:c r="TRA9" s="15"/>
      <x:c r="TRB9" s="15"/>
      <x:c r="TRC9" s="15"/>
      <x:c r="TRD9" s="15"/>
      <x:c r="TRE9" s="15"/>
      <x:c r="TRF9" s="15"/>
      <x:c r="TRG9" s="15"/>
      <x:c r="TRH9" s="15"/>
      <x:c r="TRI9" s="15"/>
      <x:c r="TRJ9" s="15"/>
      <x:c r="TRK9" s="15"/>
      <x:c r="TRL9" s="15"/>
      <x:c r="TRM9" s="15"/>
      <x:c r="TRN9" s="15"/>
      <x:c r="TRO9" s="15"/>
      <x:c r="TRP9" s="15"/>
      <x:c r="TRQ9" s="15"/>
      <x:c r="TRR9" s="15"/>
      <x:c r="TRS9" s="15"/>
      <x:c r="TRT9" s="15"/>
      <x:c r="TRU9" s="15"/>
      <x:c r="TRV9" s="15"/>
      <x:c r="TRW9" s="15"/>
      <x:c r="TRX9" s="15"/>
      <x:c r="TRY9" s="15"/>
      <x:c r="TRZ9" s="15"/>
      <x:c r="TSA9" s="15"/>
      <x:c r="TSB9" s="15"/>
      <x:c r="TSC9" s="15"/>
      <x:c r="TSD9" s="15"/>
      <x:c r="TSE9" s="15"/>
      <x:c r="TSF9" s="15"/>
      <x:c r="TSG9" s="15"/>
      <x:c r="TSH9" s="15"/>
      <x:c r="TSI9" s="15"/>
      <x:c r="TSJ9" s="15"/>
      <x:c r="TSK9" s="15"/>
      <x:c r="TSL9" s="15"/>
      <x:c r="TSM9" s="15"/>
      <x:c r="TSN9" s="15"/>
      <x:c r="TSO9" s="15"/>
      <x:c r="TSP9" s="15"/>
      <x:c r="TSQ9" s="15"/>
      <x:c r="TSR9" s="15"/>
      <x:c r="TSS9" s="15"/>
      <x:c r="TST9" s="15"/>
      <x:c r="TSU9" s="15"/>
      <x:c r="TSV9" s="15"/>
      <x:c r="TSW9" s="15"/>
      <x:c r="TSX9" s="15"/>
      <x:c r="TSY9" s="15"/>
      <x:c r="TSZ9" s="15"/>
      <x:c r="TTA9" s="15"/>
      <x:c r="TTB9" s="15"/>
      <x:c r="TTC9" s="15"/>
      <x:c r="TTD9" s="15"/>
      <x:c r="TTE9" s="15"/>
      <x:c r="TTF9" s="15"/>
      <x:c r="TTG9" s="15"/>
      <x:c r="TTH9" s="15"/>
      <x:c r="TTI9" s="15"/>
      <x:c r="TTJ9" s="15"/>
      <x:c r="TTK9" s="15"/>
      <x:c r="TTL9" s="15"/>
      <x:c r="TTM9" s="15"/>
      <x:c r="TTN9" s="15"/>
      <x:c r="TTO9" s="15"/>
      <x:c r="TTP9" s="15"/>
      <x:c r="TTQ9" s="15"/>
      <x:c r="TTR9" s="15"/>
      <x:c r="TTS9" s="15"/>
      <x:c r="TTT9" s="15"/>
      <x:c r="TTU9" s="15"/>
      <x:c r="TTV9" s="15"/>
      <x:c r="TTW9" s="15"/>
      <x:c r="TTX9" s="15"/>
      <x:c r="TTY9" s="15"/>
      <x:c r="TTZ9" s="15"/>
      <x:c r="TUA9" s="15"/>
      <x:c r="TUB9" s="15"/>
      <x:c r="TUC9" s="15"/>
      <x:c r="TUD9" s="15"/>
      <x:c r="TUE9" s="15"/>
      <x:c r="TUF9" s="15"/>
      <x:c r="TUG9" s="15"/>
      <x:c r="TUH9" s="15"/>
      <x:c r="TUI9" s="15"/>
      <x:c r="TUJ9" s="15"/>
      <x:c r="TUK9" s="15"/>
      <x:c r="TUL9" s="15"/>
      <x:c r="TUM9" s="15"/>
      <x:c r="TUN9" s="15"/>
      <x:c r="TUO9" s="15"/>
      <x:c r="TUP9" s="15"/>
      <x:c r="TUQ9" s="15"/>
      <x:c r="TUR9" s="15"/>
      <x:c r="TUS9" s="15"/>
      <x:c r="TUT9" s="15"/>
      <x:c r="TUU9" s="15"/>
      <x:c r="TUV9" s="15"/>
      <x:c r="TUW9" s="15"/>
      <x:c r="TUX9" s="15"/>
      <x:c r="TUY9" s="15"/>
      <x:c r="TUZ9" s="15"/>
      <x:c r="TVA9" s="15"/>
      <x:c r="TVB9" s="15"/>
      <x:c r="TVC9" s="15"/>
      <x:c r="TVD9" s="15"/>
      <x:c r="TVE9" s="15"/>
      <x:c r="TVF9" s="15"/>
      <x:c r="TVG9" s="15"/>
      <x:c r="TVH9" s="15"/>
      <x:c r="TVI9" s="15"/>
      <x:c r="TVJ9" s="15"/>
      <x:c r="TVK9" s="15"/>
      <x:c r="TVL9" s="15"/>
      <x:c r="TVM9" s="15"/>
      <x:c r="TVN9" s="15"/>
      <x:c r="TVO9" s="15"/>
      <x:c r="TVP9" s="15"/>
      <x:c r="TVQ9" s="15"/>
      <x:c r="TVR9" s="15"/>
      <x:c r="TVS9" s="15"/>
      <x:c r="TVT9" s="15"/>
      <x:c r="TVU9" s="15"/>
      <x:c r="TVV9" s="15"/>
      <x:c r="TVW9" s="15"/>
      <x:c r="TVX9" s="15"/>
      <x:c r="TVY9" s="15"/>
      <x:c r="TVZ9" s="15"/>
      <x:c r="TWA9" s="15"/>
      <x:c r="TWB9" s="15"/>
      <x:c r="TWC9" s="15"/>
      <x:c r="TWD9" s="15"/>
      <x:c r="TWE9" s="15"/>
      <x:c r="TWF9" s="15"/>
      <x:c r="TWG9" s="15"/>
      <x:c r="TWH9" s="15"/>
      <x:c r="TWI9" s="15"/>
      <x:c r="TWJ9" s="15"/>
      <x:c r="TWK9" s="15"/>
      <x:c r="TWL9" s="15"/>
      <x:c r="TWM9" s="15"/>
      <x:c r="TWN9" s="15"/>
      <x:c r="TWO9" s="15"/>
      <x:c r="TWP9" s="15"/>
      <x:c r="TWQ9" s="15"/>
      <x:c r="TWR9" s="15"/>
      <x:c r="TWS9" s="15"/>
      <x:c r="TWT9" s="15"/>
      <x:c r="TWU9" s="15"/>
      <x:c r="TWV9" s="15"/>
      <x:c r="TWW9" s="15"/>
      <x:c r="TWX9" s="15"/>
      <x:c r="TWY9" s="15"/>
      <x:c r="TWZ9" s="15"/>
      <x:c r="TXA9" s="15"/>
      <x:c r="TXB9" s="15"/>
      <x:c r="TXC9" s="15"/>
      <x:c r="TXD9" s="15"/>
      <x:c r="TXE9" s="15"/>
      <x:c r="TXF9" s="15"/>
      <x:c r="TXG9" s="15"/>
      <x:c r="TXH9" s="15"/>
      <x:c r="TXI9" s="15"/>
      <x:c r="TXJ9" s="15"/>
      <x:c r="TXK9" s="15"/>
      <x:c r="TXL9" s="15"/>
      <x:c r="TXM9" s="15"/>
      <x:c r="TXN9" s="15"/>
      <x:c r="TXO9" s="15"/>
      <x:c r="TXP9" s="15"/>
      <x:c r="TXQ9" s="15"/>
      <x:c r="TXR9" s="15"/>
      <x:c r="TXS9" s="15"/>
      <x:c r="TXT9" s="15"/>
      <x:c r="TXU9" s="15"/>
      <x:c r="TXV9" s="15"/>
      <x:c r="TXW9" s="15"/>
      <x:c r="TXX9" s="15"/>
      <x:c r="TXY9" s="15"/>
      <x:c r="TXZ9" s="15"/>
      <x:c r="TYA9" s="15"/>
      <x:c r="TYB9" s="15"/>
      <x:c r="TYC9" s="15"/>
      <x:c r="TYD9" s="15"/>
      <x:c r="TYE9" s="15"/>
      <x:c r="TYF9" s="15"/>
      <x:c r="TYG9" s="15"/>
      <x:c r="TYH9" s="15"/>
      <x:c r="TYI9" s="15"/>
      <x:c r="TYJ9" s="15"/>
      <x:c r="TYK9" s="15"/>
      <x:c r="TYL9" s="15"/>
      <x:c r="TYM9" s="15"/>
      <x:c r="TYN9" s="15"/>
      <x:c r="TYO9" s="15"/>
      <x:c r="TYP9" s="15"/>
      <x:c r="TYQ9" s="15"/>
      <x:c r="TYR9" s="15"/>
      <x:c r="TYS9" s="15"/>
      <x:c r="TYT9" s="15"/>
      <x:c r="TYU9" s="15"/>
      <x:c r="TYV9" s="15"/>
      <x:c r="TYW9" s="15"/>
      <x:c r="TYX9" s="15"/>
      <x:c r="TYY9" s="15"/>
      <x:c r="TYZ9" s="15"/>
      <x:c r="TZA9" s="15"/>
      <x:c r="TZB9" s="15"/>
      <x:c r="TZC9" s="15"/>
      <x:c r="TZD9" s="15"/>
      <x:c r="TZE9" s="15"/>
      <x:c r="TZF9" s="15"/>
      <x:c r="TZG9" s="15"/>
      <x:c r="TZH9" s="15"/>
      <x:c r="TZI9" s="15"/>
      <x:c r="TZJ9" s="15"/>
      <x:c r="TZK9" s="15"/>
      <x:c r="TZL9" s="15"/>
      <x:c r="TZM9" s="15"/>
      <x:c r="TZN9" s="15"/>
      <x:c r="TZO9" s="15"/>
      <x:c r="TZP9" s="15"/>
      <x:c r="TZQ9" s="15"/>
      <x:c r="TZR9" s="15"/>
      <x:c r="TZS9" s="15"/>
      <x:c r="TZT9" s="15"/>
      <x:c r="TZU9" s="15"/>
      <x:c r="TZV9" s="15"/>
      <x:c r="TZW9" s="15"/>
      <x:c r="TZX9" s="15"/>
      <x:c r="TZY9" s="15"/>
      <x:c r="TZZ9" s="15"/>
      <x:c r="UAA9" s="15"/>
      <x:c r="UAB9" s="15"/>
      <x:c r="UAC9" s="15"/>
      <x:c r="UAD9" s="15"/>
      <x:c r="UAE9" s="15"/>
      <x:c r="UAF9" s="15"/>
      <x:c r="UAG9" s="15"/>
      <x:c r="UAH9" s="15"/>
      <x:c r="UAI9" s="15"/>
      <x:c r="UAJ9" s="15"/>
      <x:c r="UAK9" s="15"/>
      <x:c r="UAL9" s="15"/>
      <x:c r="UAM9" s="15"/>
      <x:c r="UAN9" s="15"/>
      <x:c r="UAO9" s="15"/>
      <x:c r="UAP9" s="15"/>
      <x:c r="UAQ9" s="15"/>
      <x:c r="UAR9" s="15"/>
      <x:c r="UAS9" s="15"/>
      <x:c r="UAT9" s="15"/>
      <x:c r="UAU9" s="15"/>
      <x:c r="UAV9" s="15"/>
      <x:c r="UAW9" s="15"/>
      <x:c r="UAX9" s="15"/>
      <x:c r="UAY9" s="15"/>
      <x:c r="UAZ9" s="15"/>
      <x:c r="UBA9" s="15"/>
      <x:c r="UBB9" s="15"/>
      <x:c r="UBC9" s="15"/>
      <x:c r="UBD9" s="15"/>
      <x:c r="UBE9" s="15"/>
      <x:c r="UBF9" s="15"/>
      <x:c r="UBG9" s="15"/>
      <x:c r="UBH9" s="15"/>
      <x:c r="UBI9" s="15"/>
      <x:c r="UBJ9" s="15"/>
      <x:c r="UBK9" s="15"/>
      <x:c r="UBL9" s="15"/>
      <x:c r="UBM9" s="15"/>
      <x:c r="UBN9" s="15"/>
      <x:c r="UBO9" s="15"/>
      <x:c r="UBP9" s="15"/>
      <x:c r="UBQ9" s="15"/>
      <x:c r="UBR9" s="15"/>
      <x:c r="UBS9" s="15"/>
      <x:c r="UBT9" s="15"/>
      <x:c r="UBU9" s="15"/>
      <x:c r="UBV9" s="15"/>
      <x:c r="UBW9" s="15"/>
      <x:c r="UBX9" s="15"/>
      <x:c r="UBY9" s="15"/>
      <x:c r="UBZ9" s="15"/>
      <x:c r="UCA9" s="15"/>
      <x:c r="UCB9" s="15"/>
      <x:c r="UCC9" s="15"/>
      <x:c r="UCD9" s="15"/>
      <x:c r="UCE9" s="15"/>
      <x:c r="UCF9" s="15"/>
      <x:c r="UCG9" s="15"/>
      <x:c r="UCH9" s="15"/>
      <x:c r="UCI9" s="15"/>
      <x:c r="UCJ9" s="15"/>
      <x:c r="UCK9" s="15"/>
      <x:c r="UCL9" s="15"/>
      <x:c r="UCM9" s="15"/>
      <x:c r="UCN9" s="15"/>
      <x:c r="UCO9" s="15"/>
      <x:c r="UCP9" s="15"/>
      <x:c r="UCQ9" s="15"/>
      <x:c r="UCR9" s="15"/>
      <x:c r="UCS9" s="15"/>
      <x:c r="UCT9" s="15"/>
      <x:c r="UCU9" s="15"/>
      <x:c r="UCV9" s="15"/>
      <x:c r="UCW9" s="15"/>
      <x:c r="UCX9" s="15"/>
      <x:c r="UCY9" s="15"/>
      <x:c r="UCZ9" s="15"/>
      <x:c r="UDA9" s="15"/>
      <x:c r="UDB9" s="15"/>
      <x:c r="UDC9" s="15"/>
      <x:c r="UDD9" s="15"/>
      <x:c r="UDE9" s="15"/>
      <x:c r="UDF9" s="15"/>
      <x:c r="UDG9" s="15"/>
      <x:c r="UDH9" s="15"/>
      <x:c r="UDI9" s="15"/>
      <x:c r="UDJ9" s="15"/>
      <x:c r="UDK9" s="15"/>
      <x:c r="UDL9" s="15"/>
      <x:c r="UDM9" s="15"/>
      <x:c r="UDN9" s="15"/>
      <x:c r="UDO9" s="15"/>
      <x:c r="UDP9" s="15"/>
      <x:c r="UDQ9" s="15"/>
      <x:c r="UDR9" s="15"/>
      <x:c r="UDS9" s="15"/>
      <x:c r="UDT9" s="15"/>
      <x:c r="UDU9" s="15"/>
      <x:c r="UDV9" s="15"/>
      <x:c r="UDW9" s="15"/>
      <x:c r="UDX9" s="15"/>
      <x:c r="UDY9" s="15"/>
      <x:c r="UDZ9" s="15"/>
      <x:c r="UEA9" s="15"/>
      <x:c r="UEB9" s="15"/>
      <x:c r="UEC9" s="15"/>
      <x:c r="UED9" s="15"/>
      <x:c r="UEE9" s="15"/>
      <x:c r="UEF9" s="15"/>
      <x:c r="UEG9" s="15"/>
      <x:c r="UEH9" s="15"/>
      <x:c r="UEI9" s="15"/>
      <x:c r="UEJ9" s="15"/>
      <x:c r="UEK9" s="15"/>
      <x:c r="UEL9" s="15"/>
      <x:c r="UEM9" s="15"/>
      <x:c r="UEN9" s="15"/>
      <x:c r="UEO9" s="15"/>
      <x:c r="UEP9" s="15"/>
      <x:c r="UEQ9" s="15"/>
      <x:c r="UER9" s="15"/>
      <x:c r="UES9" s="15"/>
      <x:c r="UET9" s="15"/>
      <x:c r="UEU9" s="15"/>
      <x:c r="UEV9" s="15"/>
      <x:c r="UEW9" s="15"/>
      <x:c r="UEX9" s="15"/>
      <x:c r="UEY9" s="15"/>
      <x:c r="UEZ9" s="15"/>
      <x:c r="UFA9" s="15"/>
      <x:c r="UFB9" s="15"/>
      <x:c r="UFC9" s="15"/>
      <x:c r="UFD9" s="15"/>
      <x:c r="UFE9" s="15"/>
      <x:c r="UFF9" s="15"/>
      <x:c r="UFG9" s="15"/>
      <x:c r="UFH9" s="15"/>
      <x:c r="UFI9" s="15"/>
      <x:c r="UFJ9" s="15"/>
      <x:c r="UFK9" s="15"/>
      <x:c r="UFL9" s="15"/>
      <x:c r="UFM9" s="15"/>
      <x:c r="UFN9" s="15"/>
      <x:c r="UFO9" s="15"/>
      <x:c r="UFP9" s="15"/>
      <x:c r="UFQ9" s="15"/>
      <x:c r="UFR9" s="15"/>
      <x:c r="UFS9" s="15"/>
      <x:c r="UFT9" s="15"/>
      <x:c r="UFU9" s="15"/>
      <x:c r="UFV9" s="15"/>
      <x:c r="UFW9" s="15"/>
      <x:c r="UFX9" s="15"/>
      <x:c r="UFY9" s="15"/>
      <x:c r="UFZ9" s="15"/>
      <x:c r="UGA9" s="15"/>
      <x:c r="UGB9" s="15"/>
      <x:c r="UGC9" s="15"/>
      <x:c r="UGD9" s="15"/>
      <x:c r="UGE9" s="15"/>
      <x:c r="UGF9" s="15"/>
      <x:c r="UGG9" s="15"/>
      <x:c r="UGH9" s="15"/>
      <x:c r="UGI9" s="15"/>
      <x:c r="UGJ9" s="15"/>
      <x:c r="UGK9" s="15"/>
      <x:c r="UGL9" s="15"/>
      <x:c r="UGM9" s="15"/>
      <x:c r="UGN9" s="15"/>
      <x:c r="UGO9" s="15"/>
      <x:c r="UGP9" s="15"/>
      <x:c r="UGQ9" s="15"/>
      <x:c r="UGR9" s="15"/>
      <x:c r="UGS9" s="15"/>
      <x:c r="UGT9" s="15"/>
      <x:c r="UGU9" s="15"/>
      <x:c r="UGV9" s="15"/>
      <x:c r="UGW9" s="15"/>
      <x:c r="UGX9" s="15"/>
      <x:c r="UGY9" s="15"/>
      <x:c r="UGZ9" s="15"/>
      <x:c r="UHA9" s="15"/>
      <x:c r="UHB9" s="15"/>
      <x:c r="UHC9" s="15"/>
      <x:c r="UHD9" s="15"/>
      <x:c r="UHE9" s="15"/>
      <x:c r="UHF9" s="15"/>
      <x:c r="UHG9" s="15"/>
      <x:c r="UHH9" s="15"/>
      <x:c r="UHI9" s="15"/>
      <x:c r="UHJ9" s="15"/>
      <x:c r="UHK9" s="15"/>
      <x:c r="UHL9" s="15"/>
      <x:c r="UHM9" s="15"/>
      <x:c r="UHN9" s="15"/>
      <x:c r="UHO9" s="15"/>
      <x:c r="UHP9" s="15"/>
      <x:c r="UHQ9" s="15"/>
      <x:c r="UHR9" s="15"/>
      <x:c r="UHS9" s="15"/>
      <x:c r="UHT9" s="15"/>
      <x:c r="UHU9" s="15"/>
      <x:c r="UHV9" s="15"/>
      <x:c r="UHW9" s="15"/>
      <x:c r="UHX9" s="15"/>
      <x:c r="UHY9" s="15"/>
      <x:c r="UHZ9" s="15"/>
      <x:c r="UIA9" s="15"/>
      <x:c r="UIB9" s="15"/>
      <x:c r="UIC9" s="15"/>
      <x:c r="UID9" s="15"/>
      <x:c r="UIE9" s="15"/>
      <x:c r="UIF9" s="15"/>
      <x:c r="UIG9" s="15"/>
      <x:c r="UIH9" s="15"/>
      <x:c r="UII9" s="15"/>
      <x:c r="UIJ9" s="15"/>
      <x:c r="UIK9" s="15"/>
      <x:c r="UIL9" s="15"/>
      <x:c r="UIM9" s="15"/>
      <x:c r="UIN9" s="15"/>
      <x:c r="UIO9" s="15"/>
      <x:c r="UIP9" s="15"/>
      <x:c r="UIQ9" s="15"/>
      <x:c r="UIR9" s="15"/>
      <x:c r="UIS9" s="15"/>
      <x:c r="UIT9" s="15"/>
      <x:c r="UIU9" s="15"/>
      <x:c r="UIV9" s="15"/>
      <x:c r="UIW9" s="15"/>
      <x:c r="UIX9" s="15"/>
      <x:c r="UIY9" s="15"/>
      <x:c r="UIZ9" s="15"/>
      <x:c r="UJA9" s="15"/>
      <x:c r="UJB9" s="15"/>
      <x:c r="UJC9" s="15"/>
      <x:c r="UJD9" s="15"/>
      <x:c r="UJE9" s="15"/>
      <x:c r="UJF9" s="15"/>
      <x:c r="UJG9" s="15"/>
      <x:c r="UJH9" s="15"/>
      <x:c r="UJI9" s="15"/>
      <x:c r="UJJ9" s="15"/>
      <x:c r="UJK9" s="15"/>
      <x:c r="UJL9" s="15"/>
      <x:c r="UJM9" s="15"/>
      <x:c r="UJN9" s="15"/>
      <x:c r="UJO9" s="15"/>
      <x:c r="UJP9" s="15"/>
      <x:c r="UJQ9" s="15"/>
      <x:c r="UJR9" s="15"/>
      <x:c r="UJS9" s="15"/>
      <x:c r="UJT9" s="15"/>
      <x:c r="UJU9" s="15"/>
      <x:c r="UJV9" s="15"/>
      <x:c r="UJW9" s="15"/>
      <x:c r="UJX9" s="15"/>
      <x:c r="UJY9" s="15"/>
      <x:c r="UJZ9" s="15"/>
      <x:c r="UKA9" s="15"/>
      <x:c r="UKB9" s="15"/>
      <x:c r="UKC9" s="15"/>
      <x:c r="UKD9" s="15"/>
      <x:c r="UKE9" s="15"/>
      <x:c r="UKF9" s="15"/>
      <x:c r="UKG9" s="15"/>
      <x:c r="UKH9" s="15"/>
      <x:c r="UKI9" s="15"/>
      <x:c r="UKJ9" s="15"/>
      <x:c r="UKK9" s="15"/>
      <x:c r="UKL9" s="15"/>
      <x:c r="UKM9" s="15"/>
      <x:c r="UKN9" s="15"/>
      <x:c r="UKO9" s="15"/>
      <x:c r="UKP9" s="15"/>
      <x:c r="UKQ9" s="15"/>
      <x:c r="UKR9" s="15"/>
      <x:c r="UKS9" s="15"/>
      <x:c r="UKT9" s="15"/>
      <x:c r="UKU9" s="15"/>
      <x:c r="UKV9" s="15"/>
      <x:c r="UKW9" s="15"/>
      <x:c r="UKX9" s="15"/>
      <x:c r="UKY9" s="15"/>
      <x:c r="UKZ9" s="15"/>
      <x:c r="ULA9" s="15"/>
      <x:c r="ULB9" s="15"/>
      <x:c r="ULC9" s="15"/>
      <x:c r="ULD9" s="15"/>
      <x:c r="ULE9" s="15"/>
      <x:c r="ULF9" s="15"/>
      <x:c r="ULG9" s="15"/>
      <x:c r="ULH9" s="15"/>
      <x:c r="ULI9" s="15"/>
      <x:c r="ULJ9" s="15"/>
      <x:c r="ULK9" s="15"/>
      <x:c r="ULL9" s="15"/>
      <x:c r="ULM9" s="15"/>
      <x:c r="ULN9" s="15"/>
      <x:c r="ULO9" s="15"/>
      <x:c r="ULP9" s="15"/>
      <x:c r="ULQ9" s="15"/>
      <x:c r="ULR9" s="15"/>
      <x:c r="ULS9" s="15"/>
      <x:c r="ULT9" s="15"/>
      <x:c r="ULU9" s="15"/>
      <x:c r="ULV9" s="15"/>
      <x:c r="ULW9" s="15"/>
      <x:c r="ULX9" s="15"/>
      <x:c r="ULY9" s="15"/>
      <x:c r="ULZ9" s="15"/>
      <x:c r="UMA9" s="15"/>
      <x:c r="UMB9" s="15"/>
      <x:c r="UMC9" s="15"/>
      <x:c r="UMD9" s="15"/>
      <x:c r="UME9" s="15"/>
      <x:c r="UMF9" s="15"/>
      <x:c r="UMG9" s="15"/>
      <x:c r="UMH9" s="15"/>
      <x:c r="UMI9" s="15"/>
      <x:c r="UMJ9" s="15"/>
      <x:c r="UMK9" s="15"/>
      <x:c r="UML9" s="15"/>
      <x:c r="UMM9" s="15"/>
      <x:c r="UMN9" s="15"/>
      <x:c r="UMO9" s="15"/>
      <x:c r="UMP9" s="15"/>
      <x:c r="UMQ9" s="15"/>
      <x:c r="UMR9" s="15"/>
      <x:c r="UMS9" s="15"/>
      <x:c r="UMT9" s="15"/>
      <x:c r="UMU9" s="15"/>
      <x:c r="UMV9" s="15"/>
      <x:c r="UMW9" s="15"/>
      <x:c r="UMX9" s="15"/>
      <x:c r="UMY9" s="15"/>
      <x:c r="UMZ9" s="15"/>
      <x:c r="UNA9" s="15"/>
      <x:c r="UNB9" s="15"/>
      <x:c r="UNC9" s="15"/>
      <x:c r="UND9" s="15"/>
      <x:c r="UNE9" s="15"/>
      <x:c r="UNF9" s="15"/>
      <x:c r="UNG9" s="15"/>
      <x:c r="UNH9" s="15"/>
      <x:c r="UNI9" s="15"/>
      <x:c r="UNJ9" s="15"/>
      <x:c r="UNK9" s="15"/>
      <x:c r="UNL9" s="15"/>
      <x:c r="UNM9" s="15"/>
      <x:c r="UNN9" s="15"/>
      <x:c r="UNO9" s="15"/>
      <x:c r="UNP9" s="15"/>
      <x:c r="UNQ9" s="15"/>
      <x:c r="UNR9" s="15"/>
      <x:c r="UNS9" s="15"/>
      <x:c r="UNT9" s="15"/>
      <x:c r="UNU9" s="15"/>
      <x:c r="UNV9" s="15"/>
      <x:c r="UNW9" s="15"/>
      <x:c r="UNX9" s="15"/>
      <x:c r="UNY9" s="15"/>
      <x:c r="UNZ9" s="15"/>
      <x:c r="UOA9" s="15"/>
      <x:c r="UOB9" s="15"/>
      <x:c r="UOC9" s="15"/>
      <x:c r="UOD9" s="15"/>
      <x:c r="UOE9" s="15"/>
      <x:c r="UOF9" s="15"/>
      <x:c r="UOG9" s="15"/>
      <x:c r="UOH9" s="15"/>
      <x:c r="UOI9" s="15"/>
      <x:c r="UOJ9" s="15"/>
      <x:c r="UOK9" s="15"/>
      <x:c r="UOL9" s="15"/>
      <x:c r="UOM9" s="15"/>
      <x:c r="UON9" s="15"/>
      <x:c r="UOO9" s="15"/>
      <x:c r="UOP9" s="15"/>
      <x:c r="UOQ9" s="15"/>
      <x:c r="UOR9" s="15"/>
      <x:c r="UOS9" s="15"/>
      <x:c r="UOT9" s="15"/>
      <x:c r="UOU9" s="15"/>
      <x:c r="UOV9" s="15"/>
      <x:c r="UOW9" s="15"/>
      <x:c r="UOX9" s="15"/>
      <x:c r="UOY9" s="15"/>
      <x:c r="UOZ9" s="15"/>
      <x:c r="UPA9" s="15"/>
      <x:c r="UPB9" s="15"/>
      <x:c r="UPC9" s="15"/>
      <x:c r="UPD9" s="15"/>
      <x:c r="UPE9" s="15"/>
      <x:c r="UPF9" s="15"/>
      <x:c r="UPG9" s="15"/>
      <x:c r="UPH9" s="15"/>
      <x:c r="UPI9" s="15"/>
      <x:c r="UPJ9" s="15"/>
      <x:c r="UPK9" s="15"/>
      <x:c r="UPL9" s="15"/>
      <x:c r="UPM9" s="15"/>
      <x:c r="UPN9" s="15"/>
      <x:c r="UPO9" s="15"/>
      <x:c r="UPP9" s="15"/>
      <x:c r="UPQ9" s="15"/>
      <x:c r="UPR9" s="15"/>
      <x:c r="UPS9" s="15"/>
      <x:c r="UPT9" s="15"/>
      <x:c r="UPU9" s="15"/>
      <x:c r="UPV9" s="15"/>
      <x:c r="UPW9" s="15"/>
      <x:c r="UPX9" s="15"/>
      <x:c r="UPY9" s="15"/>
      <x:c r="UPZ9" s="15"/>
      <x:c r="UQA9" s="15"/>
      <x:c r="UQB9" s="15"/>
      <x:c r="UQC9" s="15"/>
      <x:c r="UQD9" s="15"/>
      <x:c r="UQE9" s="15"/>
      <x:c r="UQF9" s="15"/>
      <x:c r="UQG9" s="15"/>
      <x:c r="UQH9" s="15"/>
      <x:c r="UQI9" s="15"/>
      <x:c r="UQJ9" s="15"/>
      <x:c r="UQK9" s="15"/>
      <x:c r="UQL9" s="15"/>
      <x:c r="UQM9" s="15"/>
      <x:c r="UQN9" s="15"/>
      <x:c r="UQO9" s="15"/>
      <x:c r="UQP9" s="15"/>
      <x:c r="UQQ9" s="15"/>
      <x:c r="UQR9" s="15"/>
      <x:c r="UQS9" s="15"/>
      <x:c r="UQT9" s="15"/>
      <x:c r="UQU9" s="15"/>
      <x:c r="UQV9" s="15"/>
      <x:c r="UQW9" s="15"/>
      <x:c r="UQX9" s="15"/>
      <x:c r="UQY9" s="15"/>
      <x:c r="UQZ9" s="15"/>
      <x:c r="URA9" s="15"/>
      <x:c r="URB9" s="15"/>
      <x:c r="URC9" s="15"/>
      <x:c r="URD9" s="15"/>
      <x:c r="URE9" s="15"/>
      <x:c r="URF9" s="15"/>
      <x:c r="URG9" s="15"/>
      <x:c r="URH9" s="15"/>
      <x:c r="URI9" s="15"/>
      <x:c r="URJ9" s="15"/>
      <x:c r="URK9" s="15"/>
      <x:c r="URL9" s="15"/>
      <x:c r="URM9" s="15"/>
      <x:c r="URN9" s="15"/>
      <x:c r="URO9" s="15"/>
      <x:c r="URP9" s="15"/>
      <x:c r="URQ9" s="15"/>
      <x:c r="URR9" s="15"/>
      <x:c r="URS9" s="15"/>
      <x:c r="URT9" s="15"/>
      <x:c r="URU9" s="15"/>
      <x:c r="URV9" s="15"/>
      <x:c r="URW9" s="15"/>
      <x:c r="URX9" s="15"/>
      <x:c r="URY9" s="15"/>
      <x:c r="URZ9" s="15"/>
      <x:c r="USA9" s="15"/>
      <x:c r="USB9" s="15"/>
      <x:c r="USC9" s="15"/>
      <x:c r="USD9" s="15"/>
      <x:c r="USE9" s="15"/>
      <x:c r="USF9" s="15"/>
      <x:c r="USG9" s="15"/>
      <x:c r="USH9" s="15"/>
      <x:c r="USI9" s="15"/>
      <x:c r="USJ9" s="15"/>
      <x:c r="USK9" s="15"/>
      <x:c r="USL9" s="15"/>
      <x:c r="USM9" s="15"/>
      <x:c r="USN9" s="15"/>
      <x:c r="USO9" s="15"/>
      <x:c r="USP9" s="15"/>
      <x:c r="USQ9" s="15"/>
      <x:c r="USR9" s="15"/>
      <x:c r="USS9" s="15"/>
      <x:c r="UST9" s="15"/>
      <x:c r="USU9" s="15"/>
      <x:c r="USV9" s="15"/>
      <x:c r="USW9" s="15"/>
      <x:c r="USX9" s="15"/>
      <x:c r="USY9" s="15"/>
      <x:c r="USZ9" s="15"/>
      <x:c r="UTA9" s="15"/>
      <x:c r="UTB9" s="15"/>
      <x:c r="UTC9" s="15"/>
      <x:c r="UTD9" s="15"/>
      <x:c r="UTE9" s="15"/>
      <x:c r="UTF9" s="15"/>
      <x:c r="UTG9" s="15"/>
      <x:c r="UTH9" s="15"/>
      <x:c r="UTI9" s="15"/>
      <x:c r="UTJ9" s="15"/>
      <x:c r="UTK9" s="15"/>
      <x:c r="UTL9" s="15"/>
      <x:c r="UTM9" s="15"/>
      <x:c r="UTN9" s="15"/>
      <x:c r="UTO9" s="15"/>
      <x:c r="UTP9" s="15"/>
      <x:c r="UTQ9" s="15"/>
      <x:c r="UTR9" s="15"/>
      <x:c r="UTS9" s="15"/>
      <x:c r="UTT9" s="15"/>
      <x:c r="UTU9" s="15"/>
      <x:c r="UTV9" s="15"/>
      <x:c r="UTW9" s="15"/>
      <x:c r="UTX9" s="15"/>
      <x:c r="UTY9" s="15"/>
      <x:c r="UTZ9" s="15"/>
      <x:c r="UUA9" s="15"/>
      <x:c r="UUB9" s="15"/>
      <x:c r="UUC9" s="15"/>
      <x:c r="UUD9" s="15"/>
      <x:c r="UUE9" s="15"/>
      <x:c r="UUF9" s="15"/>
      <x:c r="UUG9" s="15"/>
      <x:c r="UUH9" s="15"/>
      <x:c r="UUI9" s="15"/>
      <x:c r="UUJ9" s="15"/>
      <x:c r="UUK9" s="15"/>
      <x:c r="UUL9" s="15"/>
      <x:c r="UUM9" s="15"/>
      <x:c r="UUN9" s="15"/>
      <x:c r="UUO9" s="15"/>
      <x:c r="UUP9" s="15"/>
      <x:c r="UUQ9" s="15"/>
      <x:c r="UUR9" s="15"/>
      <x:c r="UUS9" s="15"/>
      <x:c r="UUT9" s="15"/>
      <x:c r="UUU9" s="15"/>
      <x:c r="UUV9" s="15"/>
      <x:c r="UUW9" s="15"/>
      <x:c r="UUX9" s="15"/>
      <x:c r="UUY9" s="15"/>
      <x:c r="UUZ9" s="15"/>
      <x:c r="UVA9" s="15"/>
      <x:c r="UVB9" s="15"/>
      <x:c r="UVC9" s="15"/>
      <x:c r="UVD9" s="15"/>
      <x:c r="UVE9" s="15"/>
      <x:c r="UVF9" s="15"/>
      <x:c r="UVG9" s="15"/>
      <x:c r="UVH9" s="15"/>
      <x:c r="UVI9" s="15"/>
      <x:c r="UVJ9" s="15"/>
      <x:c r="UVK9" s="15"/>
      <x:c r="UVL9" s="15"/>
      <x:c r="UVM9" s="15"/>
      <x:c r="UVN9" s="15"/>
      <x:c r="UVO9" s="15"/>
      <x:c r="UVP9" s="15"/>
      <x:c r="UVQ9" s="15"/>
      <x:c r="UVR9" s="15"/>
      <x:c r="UVS9" s="15"/>
      <x:c r="UVT9" s="15"/>
      <x:c r="UVU9" s="15"/>
      <x:c r="UVV9" s="15"/>
      <x:c r="UVW9" s="15"/>
      <x:c r="UVX9" s="15"/>
      <x:c r="UVY9" s="15"/>
      <x:c r="UVZ9" s="15"/>
      <x:c r="UWA9" s="15"/>
      <x:c r="UWB9" s="15"/>
      <x:c r="UWC9" s="15"/>
      <x:c r="UWD9" s="15"/>
      <x:c r="UWE9" s="15"/>
      <x:c r="UWF9" s="15"/>
      <x:c r="UWG9" s="15"/>
      <x:c r="UWH9" s="15"/>
      <x:c r="UWI9" s="15"/>
      <x:c r="UWJ9" s="15"/>
      <x:c r="UWK9" s="15"/>
      <x:c r="UWL9" s="15"/>
      <x:c r="UWM9" s="15"/>
      <x:c r="UWN9" s="15"/>
      <x:c r="UWO9" s="15"/>
      <x:c r="UWP9" s="15"/>
      <x:c r="UWQ9" s="15"/>
      <x:c r="UWR9" s="15"/>
      <x:c r="UWS9" s="15"/>
      <x:c r="UWT9" s="15"/>
      <x:c r="UWU9" s="15"/>
      <x:c r="UWV9" s="15"/>
      <x:c r="UWW9" s="15"/>
      <x:c r="UWX9" s="15"/>
      <x:c r="UWY9" s="15"/>
      <x:c r="UWZ9" s="15"/>
      <x:c r="UXA9" s="15"/>
      <x:c r="UXB9" s="15"/>
      <x:c r="UXC9" s="15"/>
      <x:c r="UXD9" s="15"/>
      <x:c r="UXE9" s="15"/>
      <x:c r="UXF9" s="15"/>
      <x:c r="UXG9" s="15"/>
      <x:c r="UXH9" s="15"/>
      <x:c r="UXI9" s="15"/>
      <x:c r="UXJ9" s="15"/>
      <x:c r="UXK9" s="15"/>
      <x:c r="UXL9" s="15"/>
      <x:c r="UXM9" s="15"/>
      <x:c r="UXN9" s="15"/>
      <x:c r="UXO9" s="15"/>
      <x:c r="UXP9" s="15"/>
      <x:c r="UXQ9" s="15"/>
      <x:c r="UXR9" s="15"/>
      <x:c r="UXS9" s="15"/>
      <x:c r="UXT9" s="15"/>
      <x:c r="UXU9" s="15"/>
      <x:c r="UXV9" s="15"/>
      <x:c r="UXW9" s="15"/>
      <x:c r="UXX9" s="15"/>
      <x:c r="UXY9" s="15"/>
      <x:c r="UXZ9" s="15"/>
      <x:c r="UYA9" s="15"/>
      <x:c r="UYB9" s="15"/>
      <x:c r="UYC9" s="15"/>
      <x:c r="UYD9" s="15"/>
      <x:c r="UYE9" s="15"/>
      <x:c r="UYF9" s="15"/>
      <x:c r="UYG9" s="15"/>
      <x:c r="UYH9" s="15"/>
      <x:c r="UYI9" s="15"/>
      <x:c r="UYJ9" s="15"/>
      <x:c r="UYK9" s="15"/>
      <x:c r="UYL9" s="15"/>
      <x:c r="UYM9" s="15"/>
      <x:c r="UYN9" s="15"/>
      <x:c r="UYO9" s="15"/>
      <x:c r="UYP9" s="15"/>
      <x:c r="UYQ9" s="15"/>
      <x:c r="UYR9" s="15"/>
      <x:c r="UYS9" s="15"/>
      <x:c r="UYT9" s="15"/>
      <x:c r="UYU9" s="15"/>
      <x:c r="UYV9" s="15"/>
      <x:c r="UYW9" s="15"/>
      <x:c r="UYX9" s="15"/>
      <x:c r="UYY9" s="15"/>
      <x:c r="UYZ9" s="15"/>
      <x:c r="UZA9" s="15"/>
      <x:c r="UZB9" s="15"/>
      <x:c r="UZC9" s="15"/>
      <x:c r="UZD9" s="15"/>
      <x:c r="UZE9" s="15"/>
      <x:c r="UZF9" s="15"/>
      <x:c r="UZG9" s="15"/>
      <x:c r="UZH9" s="15"/>
      <x:c r="UZI9" s="15"/>
      <x:c r="UZJ9" s="15"/>
      <x:c r="UZK9" s="15"/>
      <x:c r="UZL9" s="15"/>
      <x:c r="UZM9" s="15"/>
      <x:c r="UZN9" s="15"/>
      <x:c r="UZO9" s="15"/>
      <x:c r="UZP9" s="15"/>
      <x:c r="UZQ9" s="15"/>
      <x:c r="UZR9" s="15"/>
      <x:c r="UZS9" s="15"/>
      <x:c r="UZT9" s="15"/>
      <x:c r="UZU9" s="15"/>
      <x:c r="UZV9" s="15"/>
      <x:c r="UZW9" s="15"/>
      <x:c r="UZX9" s="15"/>
      <x:c r="UZY9" s="15"/>
      <x:c r="UZZ9" s="15"/>
      <x:c r="VAA9" s="15"/>
      <x:c r="VAB9" s="15"/>
      <x:c r="VAC9" s="15"/>
      <x:c r="VAD9" s="15"/>
      <x:c r="VAE9" s="15"/>
      <x:c r="VAF9" s="15"/>
      <x:c r="VAG9" s="15"/>
      <x:c r="VAH9" s="15"/>
      <x:c r="VAI9" s="15"/>
      <x:c r="VAJ9" s="15"/>
      <x:c r="VAK9" s="15"/>
      <x:c r="VAL9" s="15"/>
      <x:c r="VAM9" s="15"/>
      <x:c r="VAN9" s="15"/>
      <x:c r="VAO9" s="15"/>
      <x:c r="VAP9" s="15"/>
      <x:c r="VAQ9" s="15"/>
      <x:c r="VAR9" s="15"/>
      <x:c r="VAS9" s="15"/>
      <x:c r="VAT9" s="15"/>
      <x:c r="VAU9" s="15"/>
      <x:c r="VAV9" s="15"/>
      <x:c r="VAW9" s="15"/>
      <x:c r="VAX9" s="15"/>
      <x:c r="VAY9" s="15"/>
      <x:c r="VAZ9" s="15"/>
      <x:c r="VBA9" s="15"/>
      <x:c r="VBB9" s="15"/>
      <x:c r="VBC9" s="15"/>
      <x:c r="VBD9" s="15"/>
      <x:c r="VBE9" s="15"/>
      <x:c r="VBF9" s="15"/>
      <x:c r="VBG9" s="15"/>
      <x:c r="VBH9" s="15"/>
      <x:c r="VBI9" s="15"/>
      <x:c r="VBJ9" s="15"/>
      <x:c r="VBK9" s="15"/>
      <x:c r="VBL9" s="15"/>
      <x:c r="VBM9" s="15"/>
      <x:c r="VBN9" s="15"/>
      <x:c r="VBO9" s="15"/>
      <x:c r="VBP9" s="15"/>
      <x:c r="VBQ9" s="15"/>
      <x:c r="VBR9" s="15"/>
      <x:c r="VBS9" s="15"/>
      <x:c r="VBT9" s="15"/>
      <x:c r="VBU9" s="15"/>
      <x:c r="VBV9" s="15"/>
      <x:c r="VBW9" s="15"/>
      <x:c r="VBX9" s="15"/>
      <x:c r="VBY9" s="15"/>
      <x:c r="VBZ9" s="15"/>
      <x:c r="VCA9" s="15"/>
      <x:c r="VCB9" s="15"/>
      <x:c r="VCC9" s="15"/>
      <x:c r="VCD9" s="15"/>
      <x:c r="VCE9" s="15"/>
      <x:c r="VCF9" s="15"/>
      <x:c r="VCG9" s="15"/>
      <x:c r="VCH9" s="15"/>
      <x:c r="VCI9" s="15"/>
      <x:c r="VCJ9" s="15"/>
      <x:c r="VCK9" s="15"/>
      <x:c r="VCL9" s="15"/>
      <x:c r="VCM9" s="15"/>
      <x:c r="VCN9" s="15"/>
      <x:c r="VCO9" s="15"/>
      <x:c r="VCP9" s="15"/>
      <x:c r="VCQ9" s="15"/>
      <x:c r="VCR9" s="15"/>
      <x:c r="VCS9" s="15"/>
      <x:c r="VCT9" s="15"/>
      <x:c r="VCU9" s="15"/>
      <x:c r="VCV9" s="15"/>
      <x:c r="VCW9" s="15"/>
      <x:c r="VCX9" s="15"/>
      <x:c r="VCY9" s="15"/>
      <x:c r="VCZ9" s="15"/>
      <x:c r="VDA9" s="15"/>
      <x:c r="VDB9" s="15"/>
      <x:c r="VDC9" s="15"/>
      <x:c r="VDD9" s="15"/>
      <x:c r="VDE9" s="15"/>
      <x:c r="VDF9" s="15"/>
      <x:c r="VDG9" s="15"/>
      <x:c r="VDH9" s="15"/>
      <x:c r="VDI9" s="15"/>
      <x:c r="VDJ9" s="15"/>
      <x:c r="VDK9" s="15"/>
      <x:c r="VDL9" s="15"/>
      <x:c r="VDM9" s="15"/>
      <x:c r="VDN9" s="15"/>
      <x:c r="VDO9" s="15"/>
      <x:c r="VDP9" s="15"/>
      <x:c r="VDQ9" s="15"/>
      <x:c r="VDR9" s="15"/>
      <x:c r="VDS9" s="15"/>
      <x:c r="VDT9" s="15"/>
      <x:c r="VDU9" s="15"/>
      <x:c r="VDV9" s="15"/>
      <x:c r="VDW9" s="15"/>
      <x:c r="VDX9" s="15"/>
      <x:c r="VDY9" s="15"/>
      <x:c r="VDZ9" s="15"/>
      <x:c r="VEA9" s="15"/>
      <x:c r="VEB9" s="15"/>
      <x:c r="VEC9" s="15"/>
      <x:c r="VED9" s="15"/>
      <x:c r="VEE9" s="15"/>
      <x:c r="VEF9" s="15"/>
      <x:c r="VEG9" s="15"/>
      <x:c r="VEH9" s="15"/>
      <x:c r="VEI9" s="15"/>
      <x:c r="VEJ9" s="15"/>
      <x:c r="VEK9" s="15"/>
      <x:c r="VEL9" s="15"/>
      <x:c r="VEM9" s="15"/>
      <x:c r="VEN9" s="15"/>
      <x:c r="VEO9" s="15"/>
      <x:c r="VEP9" s="15"/>
      <x:c r="VEQ9" s="15"/>
      <x:c r="VER9" s="15"/>
      <x:c r="VES9" s="15"/>
      <x:c r="VET9" s="15"/>
      <x:c r="VEU9" s="15"/>
      <x:c r="VEV9" s="15"/>
      <x:c r="VEW9" s="15"/>
      <x:c r="VEX9" s="15"/>
      <x:c r="VEY9" s="15"/>
      <x:c r="VEZ9" s="15"/>
      <x:c r="VFA9" s="15"/>
      <x:c r="VFB9" s="15"/>
      <x:c r="VFC9" s="15"/>
      <x:c r="VFD9" s="15"/>
      <x:c r="VFE9" s="15"/>
      <x:c r="VFF9" s="15"/>
      <x:c r="VFG9" s="15"/>
      <x:c r="VFH9" s="15"/>
      <x:c r="VFI9" s="15"/>
      <x:c r="VFJ9" s="15"/>
      <x:c r="VFK9" s="15"/>
      <x:c r="VFL9" s="15"/>
      <x:c r="VFM9" s="15"/>
      <x:c r="VFN9" s="15"/>
      <x:c r="VFO9" s="15"/>
      <x:c r="VFP9" s="15"/>
      <x:c r="VFQ9" s="15"/>
      <x:c r="VFR9" s="15"/>
      <x:c r="VFS9" s="15"/>
      <x:c r="VFT9" s="15"/>
      <x:c r="VFU9" s="15"/>
      <x:c r="VFV9" s="15"/>
      <x:c r="VFW9" s="15"/>
      <x:c r="VFX9" s="15"/>
      <x:c r="VFY9" s="15"/>
      <x:c r="VFZ9" s="15"/>
      <x:c r="VGA9" s="15"/>
      <x:c r="VGB9" s="15"/>
      <x:c r="VGC9" s="15"/>
      <x:c r="VGD9" s="15"/>
      <x:c r="VGE9" s="15"/>
      <x:c r="VGF9" s="15"/>
      <x:c r="VGG9" s="15"/>
      <x:c r="VGH9" s="15"/>
      <x:c r="VGI9" s="15"/>
      <x:c r="VGJ9" s="15"/>
      <x:c r="VGK9" s="15"/>
      <x:c r="VGL9" s="15"/>
      <x:c r="VGM9" s="15"/>
      <x:c r="VGN9" s="15"/>
      <x:c r="VGO9" s="15"/>
      <x:c r="VGP9" s="15"/>
      <x:c r="VGQ9" s="15"/>
      <x:c r="VGR9" s="15"/>
      <x:c r="VGS9" s="15"/>
      <x:c r="VGT9" s="15"/>
      <x:c r="VGU9" s="15"/>
      <x:c r="VGV9" s="15"/>
      <x:c r="VGW9" s="15"/>
      <x:c r="VGX9" s="15"/>
      <x:c r="VGY9" s="15"/>
      <x:c r="VGZ9" s="15"/>
      <x:c r="VHA9" s="15"/>
      <x:c r="VHB9" s="15"/>
      <x:c r="VHC9" s="15"/>
      <x:c r="VHD9" s="15"/>
      <x:c r="VHE9" s="15"/>
      <x:c r="VHF9" s="15"/>
      <x:c r="VHG9" s="15"/>
      <x:c r="VHH9" s="15"/>
      <x:c r="VHI9" s="15"/>
      <x:c r="VHJ9" s="15"/>
      <x:c r="VHK9" s="15"/>
      <x:c r="VHL9" s="15"/>
      <x:c r="VHM9" s="15"/>
      <x:c r="VHN9" s="15"/>
      <x:c r="VHO9" s="15"/>
      <x:c r="VHP9" s="15"/>
      <x:c r="VHQ9" s="15"/>
      <x:c r="VHR9" s="15"/>
      <x:c r="VHS9" s="15"/>
      <x:c r="VHT9" s="15"/>
      <x:c r="VHU9" s="15"/>
      <x:c r="VHV9" s="15"/>
      <x:c r="VHW9" s="15"/>
      <x:c r="VHX9" s="15"/>
      <x:c r="VHY9" s="15"/>
      <x:c r="VHZ9" s="15"/>
      <x:c r="VIA9" s="15"/>
      <x:c r="VIB9" s="15"/>
      <x:c r="VIC9" s="15"/>
      <x:c r="VID9" s="15"/>
      <x:c r="VIE9" s="15"/>
      <x:c r="VIF9" s="15"/>
      <x:c r="VIG9" s="15"/>
      <x:c r="VIH9" s="15"/>
      <x:c r="VII9" s="15"/>
      <x:c r="VIJ9" s="15"/>
      <x:c r="VIK9" s="15"/>
      <x:c r="VIL9" s="15"/>
      <x:c r="VIM9" s="15"/>
      <x:c r="VIN9" s="15"/>
      <x:c r="VIO9" s="15"/>
      <x:c r="VIP9" s="15"/>
      <x:c r="VIQ9" s="15"/>
      <x:c r="VIR9" s="15"/>
      <x:c r="VIS9" s="15"/>
      <x:c r="VIT9" s="15"/>
      <x:c r="VIU9" s="15"/>
      <x:c r="VIV9" s="15"/>
      <x:c r="VIW9" s="15"/>
      <x:c r="VIX9" s="15"/>
      <x:c r="VIY9" s="15"/>
      <x:c r="VIZ9" s="15"/>
      <x:c r="VJA9" s="15"/>
      <x:c r="VJB9" s="15"/>
      <x:c r="VJC9" s="15"/>
      <x:c r="VJD9" s="15"/>
      <x:c r="VJE9" s="15"/>
      <x:c r="VJF9" s="15"/>
      <x:c r="VJG9" s="15"/>
      <x:c r="VJH9" s="15"/>
      <x:c r="VJI9" s="15"/>
      <x:c r="VJJ9" s="15"/>
      <x:c r="VJK9" s="15"/>
      <x:c r="VJL9" s="15"/>
      <x:c r="VJM9" s="15"/>
      <x:c r="VJN9" s="15"/>
      <x:c r="VJO9" s="15"/>
      <x:c r="VJP9" s="15"/>
      <x:c r="VJQ9" s="15"/>
      <x:c r="VJR9" s="15"/>
      <x:c r="VJS9" s="15"/>
      <x:c r="VJT9" s="15"/>
      <x:c r="VJU9" s="15"/>
      <x:c r="VJV9" s="15"/>
      <x:c r="VJW9" s="15"/>
      <x:c r="VJX9" s="15"/>
      <x:c r="VJY9" s="15"/>
      <x:c r="VJZ9" s="15"/>
      <x:c r="VKA9" s="15"/>
      <x:c r="VKB9" s="15"/>
      <x:c r="VKC9" s="15"/>
      <x:c r="VKD9" s="15"/>
      <x:c r="VKE9" s="15"/>
      <x:c r="VKF9" s="15"/>
      <x:c r="VKG9" s="15"/>
      <x:c r="VKH9" s="15"/>
      <x:c r="VKI9" s="15"/>
      <x:c r="VKJ9" s="15"/>
      <x:c r="VKK9" s="15"/>
      <x:c r="VKL9" s="15"/>
      <x:c r="VKM9" s="15"/>
      <x:c r="VKN9" s="15"/>
      <x:c r="VKO9" s="15"/>
      <x:c r="VKP9" s="15"/>
      <x:c r="VKQ9" s="15"/>
      <x:c r="VKR9" s="15"/>
      <x:c r="VKS9" s="15"/>
      <x:c r="VKT9" s="15"/>
      <x:c r="VKU9" s="15"/>
      <x:c r="VKV9" s="15"/>
      <x:c r="VKW9" s="15"/>
      <x:c r="VKX9" s="15"/>
      <x:c r="VKY9" s="15"/>
      <x:c r="VKZ9" s="15"/>
      <x:c r="VLA9" s="15"/>
      <x:c r="VLB9" s="15"/>
      <x:c r="VLC9" s="15"/>
      <x:c r="VLD9" s="15"/>
      <x:c r="VLE9" s="15"/>
      <x:c r="VLF9" s="15"/>
      <x:c r="VLG9" s="15"/>
      <x:c r="VLH9" s="15"/>
      <x:c r="VLI9" s="15"/>
      <x:c r="VLJ9" s="15"/>
      <x:c r="VLK9" s="15"/>
      <x:c r="VLL9" s="15"/>
      <x:c r="VLM9" s="15"/>
      <x:c r="VLN9" s="15"/>
      <x:c r="VLO9" s="15"/>
      <x:c r="VLP9" s="15"/>
      <x:c r="VLQ9" s="15"/>
      <x:c r="VLR9" s="15"/>
      <x:c r="VLS9" s="15"/>
      <x:c r="VLT9" s="15"/>
      <x:c r="VLU9" s="15"/>
      <x:c r="VLV9" s="15"/>
      <x:c r="VLW9" s="15"/>
      <x:c r="VLX9" s="15"/>
      <x:c r="VLY9" s="15"/>
      <x:c r="VLZ9" s="15"/>
      <x:c r="VMA9" s="15"/>
      <x:c r="VMB9" s="15"/>
      <x:c r="VMC9" s="15"/>
      <x:c r="VMD9" s="15"/>
      <x:c r="VME9" s="15"/>
      <x:c r="VMF9" s="15"/>
      <x:c r="VMG9" s="15"/>
      <x:c r="VMH9" s="15"/>
      <x:c r="VMI9" s="15"/>
      <x:c r="VMJ9" s="15"/>
      <x:c r="VMK9" s="15"/>
      <x:c r="VML9" s="15"/>
      <x:c r="VMM9" s="15"/>
      <x:c r="VMN9" s="15"/>
      <x:c r="VMO9" s="15"/>
      <x:c r="VMP9" s="15"/>
      <x:c r="VMQ9" s="15"/>
      <x:c r="VMR9" s="15"/>
      <x:c r="VMS9" s="15"/>
      <x:c r="VMT9" s="15"/>
      <x:c r="VMU9" s="15"/>
      <x:c r="VMV9" s="15"/>
      <x:c r="VMW9" s="15"/>
      <x:c r="VMX9" s="15"/>
      <x:c r="VMY9" s="15"/>
      <x:c r="VMZ9" s="15"/>
      <x:c r="VNA9" s="15"/>
      <x:c r="VNB9" s="15"/>
      <x:c r="VNC9" s="15"/>
      <x:c r="VND9" s="15"/>
      <x:c r="VNE9" s="15"/>
      <x:c r="VNF9" s="15"/>
      <x:c r="VNG9" s="15"/>
      <x:c r="VNH9" s="15"/>
      <x:c r="VNI9" s="15"/>
      <x:c r="VNJ9" s="15"/>
      <x:c r="VNK9" s="15"/>
      <x:c r="VNL9" s="15"/>
      <x:c r="VNM9" s="15"/>
      <x:c r="VNN9" s="15"/>
      <x:c r="VNO9" s="15"/>
      <x:c r="VNP9" s="15"/>
      <x:c r="VNQ9" s="15"/>
      <x:c r="VNR9" s="15"/>
      <x:c r="VNS9" s="15"/>
      <x:c r="VNT9" s="15"/>
      <x:c r="VNU9" s="15"/>
      <x:c r="VNV9" s="15"/>
      <x:c r="VNW9" s="15"/>
      <x:c r="VNX9" s="15"/>
      <x:c r="VNY9" s="15"/>
      <x:c r="VNZ9" s="15"/>
      <x:c r="VOA9" s="15"/>
      <x:c r="VOB9" s="15"/>
      <x:c r="VOC9" s="15"/>
      <x:c r="VOD9" s="15"/>
      <x:c r="VOE9" s="15"/>
      <x:c r="VOF9" s="15"/>
      <x:c r="VOG9" s="15"/>
      <x:c r="VOH9" s="15"/>
      <x:c r="VOI9" s="15"/>
      <x:c r="VOJ9" s="15"/>
      <x:c r="VOK9" s="15"/>
      <x:c r="VOL9" s="15"/>
      <x:c r="VOM9" s="15"/>
      <x:c r="VON9" s="15"/>
      <x:c r="VOO9" s="15"/>
      <x:c r="VOP9" s="15"/>
      <x:c r="VOQ9" s="15"/>
      <x:c r="VOR9" s="15"/>
      <x:c r="VOS9" s="15"/>
      <x:c r="VOT9" s="15"/>
      <x:c r="VOU9" s="15"/>
      <x:c r="VOV9" s="15"/>
      <x:c r="VOW9" s="15"/>
      <x:c r="VOX9" s="15"/>
      <x:c r="VOY9" s="15"/>
      <x:c r="VOZ9" s="15"/>
      <x:c r="VPA9" s="15"/>
      <x:c r="VPB9" s="15"/>
      <x:c r="VPC9" s="15"/>
      <x:c r="VPD9" s="15"/>
      <x:c r="VPE9" s="15"/>
      <x:c r="VPF9" s="15"/>
      <x:c r="VPG9" s="15"/>
      <x:c r="VPH9" s="15"/>
      <x:c r="VPI9" s="15"/>
      <x:c r="VPJ9" s="15"/>
      <x:c r="VPK9" s="15"/>
      <x:c r="VPL9" s="15"/>
      <x:c r="VPM9" s="15"/>
      <x:c r="VPN9" s="15"/>
      <x:c r="VPO9" s="15"/>
      <x:c r="VPP9" s="15"/>
      <x:c r="VPQ9" s="15"/>
      <x:c r="VPR9" s="15"/>
      <x:c r="VPS9" s="15"/>
      <x:c r="VPT9" s="15"/>
      <x:c r="VPU9" s="15"/>
      <x:c r="VPV9" s="15"/>
      <x:c r="VPW9" s="15"/>
      <x:c r="VPX9" s="15"/>
      <x:c r="VPY9" s="15"/>
      <x:c r="VPZ9" s="15"/>
      <x:c r="VQA9" s="15"/>
      <x:c r="VQB9" s="15"/>
      <x:c r="VQC9" s="15"/>
      <x:c r="VQD9" s="15"/>
      <x:c r="VQE9" s="15"/>
      <x:c r="VQF9" s="15"/>
      <x:c r="VQG9" s="15"/>
      <x:c r="VQH9" s="15"/>
      <x:c r="VQI9" s="15"/>
      <x:c r="VQJ9" s="15"/>
      <x:c r="VQK9" s="15"/>
      <x:c r="VQL9" s="15"/>
      <x:c r="VQM9" s="15"/>
      <x:c r="VQN9" s="15"/>
      <x:c r="VQO9" s="15"/>
      <x:c r="VQP9" s="15"/>
      <x:c r="VQQ9" s="15"/>
      <x:c r="VQR9" s="15"/>
      <x:c r="VQS9" s="15"/>
      <x:c r="VQT9" s="15"/>
      <x:c r="VQU9" s="15"/>
      <x:c r="VQV9" s="15"/>
      <x:c r="VQW9" s="15"/>
      <x:c r="VQX9" s="15"/>
      <x:c r="VQY9" s="15"/>
      <x:c r="VQZ9" s="15"/>
      <x:c r="VRA9" s="15"/>
      <x:c r="VRB9" s="15"/>
      <x:c r="VRC9" s="15"/>
      <x:c r="VRD9" s="15"/>
      <x:c r="VRE9" s="15"/>
      <x:c r="VRF9" s="15"/>
      <x:c r="VRG9" s="15"/>
      <x:c r="VRH9" s="15"/>
      <x:c r="VRI9" s="15"/>
      <x:c r="VRJ9" s="15"/>
      <x:c r="VRK9" s="15"/>
      <x:c r="VRL9" s="15"/>
      <x:c r="VRM9" s="15"/>
      <x:c r="VRN9" s="15"/>
      <x:c r="VRO9" s="15"/>
      <x:c r="VRP9" s="15"/>
      <x:c r="VRQ9" s="15"/>
      <x:c r="VRR9" s="15"/>
      <x:c r="VRS9" s="15"/>
      <x:c r="VRT9" s="15"/>
      <x:c r="VRU9" s="15"/>
      <x:c r="VRV9" s="15"/>
      <x:c r="VRW9" s="15"/>
      <x:c r="VRX9" s="15"/>
      <x:c r="VRY9" s="15"/>
      <x:c r="VRZ9" s="15"/>
      <x:c r="VSA9" s="15"/>
      <x:c r="VSB9" s="15"/>
      <x:c r="VSC9" s="15"/>
      <x:c r="VSD9" s="15"/>
      <x:c r="VSE9" s="15"/>
      <x:c r="VSF9" s="15"/>
      <x:c r="VSG9" s="15"/>
      <x:c r="VSH9" s="15"/>
      <x:c r="VSI9" s="15"/>
      <x:c r="VSJ9" s="15"/>
      <x:c r="VSK9" s="15"/>
      <x:c r="VSL9" s="15"/>
      <x:c r="VSM9" s="15"/>
      <x:c r="VSN9" s="15"/>
      <x:c r="VSO9" s="15"/>
      <x:c r="VSP9" s="15"/>
      <x:c r="VSQ9" s="15"/>
      <x:c r="VSR9" s="15"/>
      <x:c r="VSS9" s="15"/>
      <x:c r="VST9" s="15"/>
      <x:c r="VSU9" s="15"/>
      <x:c r="VSV9" s="15"/>
      <x:c r="VSW9" s="15"/>
      <x:c r="VSX9" s="15"/>
      <x:c r="VSY9" s="15"/>
      <x:c r="VSZ9" s="15"/>
      <x:c r="VTA9" s="15"/>
      <x:c r="VTB9" s="15"/>
      <x:c r="VTC9" s="15"/>
      <x:c r="VTD9" s="15"/>
      <x:c r="VTE9" s="15"/>
      <x:c r="VTF9" s="15"/>
      <x:c r="VTG9" s="15"/>
      <x:c r="VTH9" s="15"/>
      <x:c r="VTI9" s="15"/>
      <x:c r="VTJ9" s="15"/>
      <x:c r="VTK9" s="15"/>
      <x:c r="VTL9" s="15"/>
      <x:c r="VTM9" s="15"/>
      <x:c r="VTN9" s="15"/>
      <x:c r="VTO9" s="15"/>
      <x:c r="VTP9" s="15"/>
      <x:c r="VTQ9" s="15"/>
      <x:c r="VTR9" s="15"/>
      <x:c r="VTS9" s="15"/>
      <x:c r="VTT9" s="15"/>
      <x:c r="VTU9" s="15"/>
      <x:c r="VTV9" s="15"/>
      <x:c r="VTW9" s="15"/>
      <x:c r="VTX9" s="15"/>
      <x:c r="VTY9" s="15"/>
      <x:c r="VTZ9" s="15"/>
      <x:c r="VUA9" s="15"/>
      <x:c r="VUB9" s="15"/>
      <x:c r="VUC9" s="15"/>
      <x:c r="VUD9" s="15"/>
      <x:c r="VUE9" s="15"/>
      <x:c r="VUF9" s="15"/>
      <x:c r="VUG9" s="15"/>
      <x:c r="VUH9" s="15"/>
      <x:c r="VUI9" s="15"/>
      <x:c r="VUJ9" s="15"/>
      <x:c r="VUK9" s="15"/>
      <x:c r="VUL9" s="15"/>
      <x:c r="VUM9" s="15"/>
      <x:c r="VUN9" s="15"/>
      <x:c r="VUO9" s="15"/>
      <x:c r="VUP9" s="15"/>
      <x:c r="VUQ9" s="15"/>
      <x:c r="VUR9" s="15"/>
      <x:c r="VUS9" s="15"/>
      <x:c r="VUT9" s="15"/>
      <x:c r="VUU9" s="15"/>
      <x:c r="VUV9" s="15"/>
      <x:c r="VUW9" s="15"/>
      <x:c r="VUX9" s="15"/>
      <x:c r="VUY9" s="15"/>
      <x:c r="VUZ9" s="15"/>
      <x:c r="VVA9" s="15"/>
      <x:c r="VVB9" s="15"/>
      <x:c r="VVC9" s="15"/>
      <x:c r="VVD9" s="15"/>
      <x:c r="VVE9" s="15"/>
      <x:c r="VVF9" s="15"/>
      <x:c r="VVG9" s="15"/>
      <x:c r="VVH9" s="15"/>
      <x:c r="VVI9" s="15"/>
      <x:c r="VVJ9" s="15"/>
      <x:c r="VVK9" s="15"/>
      <x:c r="VVL9" s="15"/>
      <x:c r="VVM9" s="15"/>
      <x:c r="VVN9" s="15"/>
      <x:c r="VVO9" s="15"/>
      <x:c r="VVP9" s="15"/>
      <x:c r="VVQ9" s="15"/>
      <x:c r="VVR9" s="15"/>
      <x:c r="VVS9" s="15"/>
      <x:c r="VVT9" s="15"/>
      <x:c r="VVU9" s="15"/>
      <x:c r="VVV9" s="15"/>
      <x:c r="VVW9" s="15"/>
      <x:c r="VVX9" s="15"/>
      <x:c r="VVY9" s="15"/>
      <x:c r="VVZ9" s="15"/>
      <x:c r="VWA9" s="15"/>
      <x:c r="VWB9" s="15"/>
      <x:c r="VWC9" s="15"/>
      <x:c r="VWD9" s="15"/>
      <x:c r="VWE9" s="15"/>
      <x:c r="VWF9" s="15"/>
      <x:c r="VWG9" s="15"/>
      <x:c r="VWH9" s="15"/>
      <x:c r="VWI9" s="15"/>
      <x:c r="VWJ9" s="15"/>
      <x:c r="VWK9" s="15"/>
      <x:c r="VWL9" s="15"/>
      <x:c r="VWM9" s="15"/>
      <x:c r="VWN9" s="15"/>
      <x:c r="VWO9" s="15"/>
      <x:c r="VWP9" s="15"/>
      <x:c r="VWQ9" s="15"/>
      <x:c r="VWR9" s="15"/>
      <x:c r="VWS9" s="15"/>
      <x:c r="VWT9" s="15"/>
      <x:c r="VWU9" s="15"/>
      <x:c r="VWV9" s="15"/>
      <x:c r="VWW9" s="15"/>
      <x:c r="VWX9" s="15"/>
      <x:c r="VWY9" s="15"/>
      <x:c r="VWZ9" s="15"/>
      <x:c r="VXA9" s="15"/>
      <x:c r="VXB9" s="15"/>
      <x:c r="VXC9" s="15"/>
      <x:c r="VXD9" s="15"/>
      <x:c r="VXE9" s="15"/>
      <x:c r="VXF9" s="15"/>
      <x:c r="VXG9" s="15"/>
      <x:c r="VXH9" s="15"/>
      <x:c r="VXI9" s="15"/>
      <x:c r="VXJ9" s="15"/>
      <x:c r="VXK9" s="15"/>
      <x:c r="VXL9" s="15"/>
      <x:c r="VXM9" s="15"/>
      <x:c r="VXN9" s="15"/>
      <x:c r="VXO9" s="15"/>
      <x:c r="VXP9" s="15"/>
      <x:c r="VXQ9" s="15"/>
      <x:c r="VXR9" s="15"/>
      <x:c r="VXS9" s="15"/>
      <x:c r="VXT9" s="15"/>
      <x:c r="VXU9" s="15"/>
      <x:c r="VXV9" s="15"/>
      <x:c r="VXW9" s="15"/>
      <x:c r="VXX9" s="15"/>
      <x:c r="VXY9" s="15"/>
      <x:c r="VXZ9" s="15"/>
      <x:c r="VYA9" s="15"/>
      <x:c r="VYB9" s="15"/>
      <x:c r="VYC9" s="15"/>
      <x:c r="VYD9" s="15"/>
      <x:c r="VYE9" s="15"/>
      <x:c r="VYF9" s="15"/>
      <x:c r="VYG9" s="15"/>
      <x:c r="VYH9" s="15"/>
      <x:c r="VYI9" s="15"/>
      <x:c r="VYJ9" s="15"/>
      <x:c r="VYK9" s="15"/>
      <x:c r="VYL9" s="15"/>
      <x:c r="VYM9" s="15"/>
      <x:c r="VYN9" s="15"/>
      <x:c r="VYO9" s="15"/>
      <x:c r="VYP9" s="15"/>
      <x:c r="VYQ9" s="15"/>
      <x:c r="VYR9" s="15"/>
      <x:c r="VYS9" s="15"/>
      <x:c r="VYT9" s="15"/>
      <x:c r="VYU9" s="15"/>
      <x:c r="VYV9" s="15"/>
      <x:c r="VYW9" s="15"/>
      <x:c r="VYX9" s="15"/>
      <x:c r="VYY9" s="15"/>
      <x:c r="VYZ9" s="15"/>
      <x:c r="VZA9" s="15"/>
      <x:c r="VZB9" s="15"/>
      <x:c r="VZC9" s="15"/>
      <x:c r="VZD9" s="15"/>
      <x:c r="VZE9" s="15"/>
      <x:c r="VZF9" s="15"/>
      <x:c r="VZG9" s="15"/>
      <x:c r="VZH9" s="15"/>
      <x:c r="VZI9" s="15"/>
      <x:c r="VZJ9" s="15"/>
      <x:c r="VZK9" s="15"/>
      <x:c r="VZL9" s="15"/>
      <x:c r="VZM9" s="15"/>
      <x:c r="VZN9" s="15"/>
      <x:c r="VZO9" s="15"/>
      <x:c r="VZP9" s="15"/>
      <x:c r="VZQ9" s="15"/>
      <x:c r="VZR9" s="15"/>
      <x:c r="VZS9" s="15"/>
      <x:c r="VZT9" s="15"/>
      <x:c r="VZU9" s="15"/>
      <x:c r="VZV9" s="15"/>
      <x:c r="VZW9" s="15"/>
      <x:c r="VZX9" s="15"/>
      <x:c r="VZY9" s="15"/>
      <x:c r="VZZ9" s="15"/>
      <x:c r="WAA9" s="15"/>
      <x:c r="WAB9" s="15"/>
      <x:c r="WAC9" s="15"/>
      <x:c r="WAD9" s="15"/>
      <x:c r="WAE9" s="15"/>
      <x:c r="WAF9" s="15"/>
      <x:c r="WAG9" s="15"/>
      <x:c r="WAH9" s="15"/>
      <x:c r="WAI9" s="15"/>
      <x:c r="WAJ9" s="15"/>
      <x:c r="WAK9" s="15"/>
      <x:c r="WAL9" s="15"/>
      <x:c r="WAM9" s="15"/>
      <x:c r="WAN9" s="15"/>
      <x:c r="WAO9" s="15"/>
      <x:c r="WAP9" s="15"/>
      <x:c r="WAQ9" s="15"/>
      <x:c r="WAR9" s="15"/>
      <x:c r="WAS9" s="15"/>
      <x:c r="WAT9" s="15"/>
      <x:c r="WAU9" s="15"/>
      <x:c r="WAV9" s="15"/>
      <x:c r="WAW9" s="15"/>
      <x:c r="WAX9" s="15"/>
      <x:c r="WAY9" s="15"/>
      <x:c r="WAZ9" s="15"/>
      <x:c r="WBA9" s="15"/>
      <x:c r="WBB9" s="15"/>
      <x:c r="WBC9" s="15"/>
      <x:c r="WBD9" s="15"/>
      <x:c r="WBE9" s="15"/>
      <x:c r="WBF9" s="15"/>
      <x:c r="WBG9" s="15"/>
      <x:c r="WBH9" s="15"/>
      <x:c r="WBI9" s="15"/>
      <x:c r="WBJ9" s="15"/>
      <x:c r="WBK9" s="15"/>
      <x:c r="WBL9" s="15"/>
      <x:c r="WBM9" s="15"/>
      <x:c r="WBN9" s="15"/>
      <x:c r="WBO9" s="15"/>
      <x:c r="WBP9" s="15"/>
      <x:c r="WBQ9" s="15"/>
      <x:c r="WBR9" s="15"/>
      <x:c r="WBS9" s="15"/>
      <x:c r="WBT9" s="15"/>
      <x:c r="WBU9" s="15"/>
      <x:c r="WBV9" s="15"/>
      <x:c r="WBW9" s="15"/>
      <x:c r="WBX9" s="15"/>
      <x:c r="WBY9" s="15"/>
      <x:c r="WBZ9" s="15"/>
      <x:c r="WCA9" s="15"/>
      <x:c r="WCB9" s="15"/>
      <x:c r="WCC9" s="15"/>
      <x:c r="WCD9" s="15"/>
      <x:c r="WCE9" s="15"/>
      <x:c r="WCF9" s="15"/>
      <x:c r="WCG9" s="15"/>
      <x:c r="WCH9" s="15"/>
      <x:c r="WCI9" s="15"/>
      <x:c r="WCJ9" s="15"/>
      <x:c r="WCK9" s="15"/>
      <x:c r="WCL9" s="15"/>
      <x:c r="WCM9" s="15"/>
      <x:c r="WCN9" s="15"/>
      <x:c r="WCO9" s="15"/>
      <x:c r="WCP9" s="15"/>
      <x:c r="WCQ9" s="15"/>
      <x:c r="WCR9" s="15"/>
      <x:c r="WCS9" s="15"/>
      <x:c r="WCT9" s="15"/>
      <x:c r="WCU9" s="15"/>
      <x:c r="WCV9" s="15"/>
      <x:c r="WCW9" s="15"/>
      <x:c r="WCX9" s="15"/>
      <x:c r="WCY9" s="15"/>
      <x:c r="WCZ9" s="15"/>
      <x:c r="WDA9" s="15"/>
      <x:c r="WDB9" s="15"/>
      <x:c r="WDC9" s="15"/>
      <x:c r="WDD9" s="15"/>
      <x:c r="WDE9" s="15"/>
      <x:c r="WDF9" s="15"/>
      <x:c r="WDG9" s="15"/>
      <x:c r="WDH9" s="15"/>
      <x:c r="WDI9" s="15"/>
      <x:c r="WDJ9" s="15"/>
      <x:c r="WDK9" s="15"/>
      <x:c r="WDL9" s="15"/>
      <x:c r="WDM9" s="15"/>
      <x:c r="WDN9" s="15"/>
      <x:c r="WDO9" s="15"/>
      <x:c r="WDP9" s="15"/>
      <x:c r="WDQ9" s="15"/>
      <x:c r="WDR9" s="15"/>
      <x:c r="WDS9" s="15"/>
      <x:c r="WDT9" s="15"/>
      <x:c r="WDU9" s="15"/>
      <x:c r="WDV9" s="15"/>
      <x:c r="WDW9" s="15"/>
      <x:c r="WDX9" s="15"/>
      <x:c r="WDY9" s="15"/>
      <x:c r="WDZ9" s="15"/>
      <x:c r="WEA9" s="15"/>
      <x:c r="WEB9" s="15"/>
      <x:c r="WEC9" s="15"/>
      <x:c r="WED9" s="15"/>
      <x:c r="WEE9" s="15"/>
      <x:c r="WEF9" s="15"/>
      <x:c r="WEG9" s="15"/>
      <x:c r="WEH9" s="15"/>
      <x:c r="WEI9" s="15"/>
      <x:c r="WEJ9" s="15"/>
      <x:c r="WEK9" s="15"/>
      <x:c r="WEL9" s="15"/>
      <x:c r="WEM9" s="15"/>
      <x:c r="WEN9" s="15"/>
      <x:c r="WEO9" s="15"/>
      <x:c r="WEP9" s="15"/>
      <x:c r="WEQ9" s="15"/>
      <x:c r="WER9" s="15"/>
      <x:c r="WES9" s="15"/>
      <x:c r="WET9" s="15"/>
      <x:c r="WEU9" s="15"/>
      <x:c r="WEV9" s="15"/>
      <x:c r="WEW9" s="15"/>
      <x:c r="WEX9" s="15"/>
      <x:c r="WEY9" s="15"/>
      <x:c r="WEZ9" s="15"/>
      <x:c r="WFA9" s="15"/>
      <x:c r="WFB9" s="15"/>
      <x:c r="WFC9" s="15"/>
      <x:c r="WFD9" s="15"/>
      <x:c r="WFE9" s="15"/>
      <x:c r="WFF9" s="15"/>
      <x:c r="WFG9" s="15"/>
      <x:c r="WFH9" s="15"/>
      <x:c r="WFI9" s="15"/>
      <x:c r="WFJ9" s="15"/>
      <x:c r="WFK9" s="15"/>
      <x:c r="WFL9" s="15"/>
      <x:c r="WFM9" s="15"/>
      <x:c r="WFN9" s="15"/>
      <x:c r="WFO9" s="15"/>
      <x:c r="WFP9" s="15"/>
      <x:c r="WFQ9" s="15"/>
      <x:c r="WFR9" s="15"/>
      <x:c r="WFS9" s="15"/>
      <x:c r="WFT9" s="15"/>
      <x:c r="WFU9" s="15"/>
      <x:c r="WFV9" s="15"/>
      <x:c r="WFW9" s="15"/>
      <x:c r="WFX9" s="15"/>
      <x:c r="WFY9" s="15"/>
      <x:c r="WFZ9" s="15"/>
      <x:c r="WGA9" s="15"/>
      <x:c r="WGB9" s="15"/>
      <x:c r="WGC9" s="15"/>
      <x:c r="WGD9" s="15"/>
      <x:c r="WGE9" s="15"/>
      <x:c r="WGF9" s="15"/>
      <x:c r="WGG9" s="15"/>
      <x:c r="WGH9" s="15"/>
      <x:c r="WGI9" s="15"/>
      <x:c r="WGJ9" s="15"/>
      <x:c r="WGK9" s="15"/>
      <x:c r="WGL9" s="15"/>
      <x:c r="WGM9" s="15"/>
      <x:c r="WGN9" s="15"/>
      <x:c r="WGO9" s="15"/>
      <x:c r="WGP9" s="15"/>
      <x:c r="WGQ9" s="15"/>
      <x:c r="WGR9" s="15"/>
      <x:c r="WGS9" s="15"/>
      <x:c r="WGT9" s="15"/>
      <x:c r="WGU9" s="15"/>
      <x:c r="WGV9" s="15"/>
      <x:c r="WGW9" s="15"/>
      <x:c r="WGX9" s="15"/>
      <x:c r="WGY9" s="15"/>
      <x:c r="WGZ9" s="15"/>
      <x:c r="WHA9" s="15"/>
      <x:c r="WHB9" s="15"/>
      <x:c r="WHC9" s="15"/>
      <x:c r="WHD9" s="15"/>
      <x:c r="WHE9" s="15"/>
      <x:c r="WHF9" s="15"/>
      <x:c r="WHG9" s="15"/>
      <x:c r="WHH9" s="15"/>
      <x:c r="WHI9" s="15"/>
      <x:c r="WHJ9" s="15"/>
      <x:c r="WHK9" s="15"/>
      <x:c r="WHL9" s="15"/>
      <x:c r="WHM9" s="15"/>
      <x:c r="WHN9" s="15"/>
      <x:c r="WHO9" s="15"/>
      <x:c r="WHP9" s="15"/>
      <x:c r="WHQ9" s="15"/>
      <x:c r="WHR9" s="15"/>
      <x:c r="WHS9" s="15"/>
      <x:c r="WHT9" s="15"/>
      <x:c r="WHU9" s="15"/>
      <x:c r="WHV9" s="15"/>
      <x:c r="WHW9" s="15"/>
      <x:c r="WHX9" s="15"/>
      <x:c r="WHY9" s="15"/>
      <x:c r="WHZ9" s="15"/>
      <x:c r="WIA9" s="15"/>
      <x:c r="WIB9" s="15"/>
      <x:c r="WIC9" s="15"/>
      <x:c r="WID9" s="15"/>
      <x:c r="WIE9" s="15"/>
      <x:c r="WIF9" s="15"/>
      <x:c r="WIG9" s="15"/>
      <x:c r="WIH9" s="15"/>
      <x:c r="WII9" s="15"/>
      <x:c r="WIJ9" s="15"/>
      <x:c r="WIK9" s="15"/>
      <x:c r="WIL9" s="15"/>
      <x:c r="WIM9" s="15"/>
      <x:c r="WIN9" s="15"/>
      <x:c r="WIO9" s="15"/>
      <x:c r="WIP9" s="15"/>
      <x:c r="WIQ9" s="15"/>
      <x:c r="WIR9" s="15"/>
      <x:c r="WIS9" s="15"/>
      <x:c r="WIT9" s="15"/>
      <x:c r="WIU9" s="15"/>
      <x:c r="WIV9" s="15"/>
      <x:c r="WIW9" s="15"/>
      <x:c r="WIX9" s="15"/>
      <x:c r="WIY9" s="15"/>
      <x:c r="WIZ9" s="15"/>
      <x:c r="WJA9" s="15"/>
      <x:c r="WJB9" s="15"/>
      <x:c r="WJC9" s="15"/>
      <x:c r="WJD9" s="15"/>
      <x:c r="WJE9" s="15"/>
      <x:c r="WJF9" s="15"/>
      <x:c r="WJG9" s="15"/>
      <x:c r="WJH9" s="15"/>
      <x:c r="WJI9" s="15"/>
      <x:c r="WJJ9" s="15"/>
      <x:c r="WJK9" s="15"/>
      <x:c r="WJL9" s="15"/>
      <x:c r="WJM9" s="15"/>
      <x:c r="WJN9" s="15"/>
      <x:c r="WJO9" s="15"/>
      <x:c r="WJP9" s="15"/>
      <x:c r="WJQ9" s="15"/>
      <x:c r="WJR9" s="15"/>
      <x:c r="WJS9" s="15"/>
      <x:c r="WJT9" s="15"/>
      <x:c r="WJU9" s="15"/>
      <x:c r="WJV9" s="15"/>
      <x:c r="WJW9" s="15"/>
      <x:c r="WJX9" s="15"/>
      <x:c r="WJY9" s="15"/>
      <x:c r="WJZ9" s="15"/>
      <x:c r="WKA9" s="15"/>
      <x:c r="WKB9" s="15"/>
      <x:c r="WKC9" s="15"/>
      <x:c r="WKD9" s="15"/>
      <x:c r="WKE9" s="15"/>
      <x:c r="WKF9" s="15"/>
      <x:c r="WKG9" s="15"/>
      <x:c r="WKH9" s="15"/>
      <x:c r="WKI9" s="15"/>
      <x:c r="WKJ9" s="15"/>
      <x:c r="WKK9" s="15"/>
      <x:c r="WKL9" s="15"/>
      <x:c r="WKM9" s="15"/>
      <x:c r="WKN9" s="15"/>
      <x:c r="WKO9" s="15"/>
      <x:c r="WKP9" s="15"/>
      <x:c r="WKQ9" s="15"/>
      <x:c r="WKR9" s="15"/>
      <x:c r="WKS9" s="15"/>
      <x:c r="WKT9" s="15"/>
      <x:c r="WKU9" s="15"/>
      <x:c r="WKV9" s="15"/>
      <x:c r="WKW9" s="15"/>
      <x:c r="WKX9" s="15"/>
      <x:c r="WKY9" s="15"/>
      <x:c r="WKZ9" s="15"/>
      <x:c r="WLA9" s="15"/>
      <x:c r="WLB9" s="15"/>
      <x:c r="WLC9" s="15"/>
      <x:c r="WLD9" s="15"/>
      <x:c r="WLE9" s="15"/>
      <x:c r="WLF9" s="15"/>
      <x:c r="WLG9" s="15"/>
      <x:c r="WLH9" s="15"/>
      <x:c r="WLI9" s="15"/>
      <x:c r="WLJ9" s="15"/>
      <x:c r="WLK9" s="15"/>
      <x:c r="WLL9" s="15"/>
      <x:c r="WLM9" s="15"/>
      <x:c r="WLN9" s="15"/>
      <x:c r="WLO9" s="15"/>
      <x:c r="WLP9" s="15"/>
      <x:c r="WLQ9" s="15"/>
      <x:c r="WLR9" s="15"/>
      <x:c r="WLS9" s="15"/>
      <x:c r="WLT9" s="15"/>
      <x:c r="WLU9" s="15"/>
      <x:c r="WLV9" s="15"/>
      <x:c r="WLW9" s="15"/>
      <x:c r="WLX9" s="15"/>
      <x:c r="WLY9" s="15"/>
      <x:c r="WLZ9" s="15"/>
      <x:c r="WMA9" s="15"/>
      <x:c r="WMB9" s="15"/>
      <x:c r="WMC9" s="15"/>
      <x:c r="WMD9" s="15"/>
      <x:c r="WME9" s="15"/>
      <x:c r="WMF9" s="15"/>
      <x:c r="WMG9" s="15"/>
      <x:c r="WMH9" s="15"/>
      <x:c r="WMI9" s="15"/>
      <x:c r="WMJ9" s="15"/>
      <x:c r="WMK9" s="15"/>
      <x:c r="WML9" s="15"/>
      <x:c r="WMM9" s="15"/>
      <x:c r="WMN9" s="15"/>
      <x:c r="WMO9" s="15"/>
      <x:c r="WMP9" s="15"/>
      <x:c r="WMQ9" s="15"/>
      <x:c r="WMR9" s="15"/>
      <x:c r="WMS9" s="15"/>
      <x:c r="WMT9" s="15"/>
      <x:c r="WMU9" s="15"/>
      <x:c r="WMV9" s="15"/>
      <x:c r="WMW9" s="15"/>
      <x:c r="WMX9" s="15"/>
      <x:c r="WMY9" s="15"/>
      <x:c r="WMZ9" s="15"/>
      <x:c r="WNA9" s="15"/>
      <x:c r="WNB9" s="15"/>
      <x:c r="WNC9" s="15"/>
      <x:c r="WND9" s="15"/>
      <x:c r="WNE9" s="15"/>
      <x:c r="WNF9" s="15"/>
      <x:c r="WNG9" s="15"/>
      <x:c r="WNH9" s="15"/>
      <x:c r="WNI9" s="15"/>
      <x:c r="WNJ9" s="15"/>
      <x:c r="WNK9" s="15"/>
      <x:c r="WNL9" s="15"/>
      <x:c r="WNM9" s="15"/>
      <x:c r="WNN9" s="15"/>
      <x:c r="WNO9" s="15"/>
      <x:c r="WNP9" s="15"/>
      <x:c r="WNQ9" s="15"/>
      <x:c r="WNR9" s="15"/>
      <x:c r="WNS9" s="15"/>
      <x:c r="WNT9" s="15"/>
      <x:c r="WNU9" s="15"/>
      <x:c r="WNV9" s="15"/>
      <x:c r="WNW9" s="15"/>
      <x:c r="WNX9" s="15"/>
      <x:c r="WNY9" s="15"/>
      <x:c r="WNZ9" s="15"/>
      <x:c r="WOA9" s="15"/>
      <x:c r="WOB9" s="15"/>
      <x:c r="WOC9" s="15"/>
      <x:c r="WOD9" s="15"/>
      <x:c r="WOE9" s="15"/>
      <x:c r="WOF9" s="15"/>
      <x:c r="WOG9" s="15"/>
      <x:c r="WOH9" s="15"/>
      <x:c r="WOI9" s="15"/>
      <x:c r="WOJ9" s="15"/>
      <x:c r="WOK9" s="15"/>
      <x:c r="WOL9" s="15"/>
      <x:c r="WOM9" s="15"/>
      <x:c r="WON9" s="15"/>
      <x:c r="WOO9" s="15"/>
      <x:c r="WOP9" s="15"/>
      <x:c r="WOQ9" s="15"/>
      <x:c r="WOR9" s="15"/>
      <x:c r="WOS9" s="15"/>
      <x:c r="WOT9" s="15"/>
      <x:c r="WOU9" s="15"/>
      <x:c r="WOV9" s="15"/>
      <x:c r="WOW9" s="15"/>
      <x:c r="WOX9" s="15"/>
      <x:c r="WOY9" s="15"/>
      <x:c r="WOZ9" s="15"/>
      <x:c r="WPA9" s="15"/>
      <x:c r="WPB9" s="15"/>
      <x:c r="WPC9" s="15"/>
      <x:c r="WPD9" s="15"/>
      <x:c r="WPE9" s="15"/>
      <x:c r="WPF9" s="15"/>
      <x:c r="WPG9" s="15"/>
      <x:c r="WPH9" s="15"/>
      <x:c r="WPI9" s="15"/>
      <x:c r="WPJ9" s="15"/>
      <x:c r="WPK9" s="15"/>
      <x:c r="WPL9" s="15"/>
      <x:c r="WPM9" s="15"/>
      <x:c r="WPN9" s="15"/>
      <x:c r="WPO9" s="15"/>
      <x:c r="WPP9" s="15"/>
      <x:c r="WPQ9" s="15"/>
      <x:c r="WPR9" s="15"/>
      <x:c r="WPS9" s="15"/>
      <x:c r="WPT9" s="15"/>
      <x:c r="WPU9" s="15"/>
      <x:c r="WPV9" s="15"/>
      <x:c r="WPW9" s="15"/>
      <x:c r="WPX9" s="15"/>
      <x:c r="WPY9" s="15"/>
      <x:c r="WPZ9" s="15"/>
      <x:c r="WQA9" s="15"/>
      <x:c r="WQB9" s="15"/>
      <x:c r="WQC9" s="15"/>
      <x:c r="WQD9" s="15"/>
      <x:c r="WQE9" s="15"/>
      <x:c r="WQF9" s="15"/>
      <x:c r="WQG9" s="15"/>
      <x:c r="WQH9" s="15"/>
      <x:c r="WQI9" s="15"/>
      <x:c r="WQJ9" s="15"/>
      <x:c r="WQK9" s="15"/>
      <x:c r="WQL9" s="15"/>
      <x:c r="WQM9" s="15"/>
      <x:c r="WQN9" s="15"/>
      <x:c r="WQO9" s="15"/>
      <x:c r="WQP9" s="15"/>
      <x:c r="WQQ9" s="15"/>
      <x:c r="WQR9" s="15"/>
      <x:c r="WQS9" s="15"/>
      <x:c r="WQT9" s="15"/>
      <x:c r="WQU9" s="15"/>
      <x:c r="WQV9" s="15"/>
      <x:c r="WQW9" s="15"/>
      <x:c r="WQX9" s="15"/>
      <x:c r="WQY9" s="15"/>
      <x:c r="WQZ9" s="15"/>
      <x:c r="WRA9" s="15"/>
      <x:c r="WRB9" s="15"/>
      <x:c r="WRC9" s="15"/>
      <x:c r="WRD9" s="15"/>
      <x:c r="WRE9" s="15"/>
      <x:c r="WRF9" s="15"/>
      <x:c r="WRG9" s="15"/>
      <x:c r="WRH9" s="15"/>
      <x:c r="WRI9" s="15"/>
      <x:c r="WRJ9" s="15"/>
      <x:c r="WRK9" s="15"/>
      <x:c r="WRL9" s="15"/>
      <x:c r="WRM9" s="15"/>
      <x:c r="WRN9" s="15"/>
      <x:c r="WRO9" s="15"/>
      <x:c r="WRP9" s="15"/>
      <x:c r="WRQ9" s="15"/>
      <x:c r="WRR9" s="15"/>
      <x:c r="WRS9" s="15"/>
      <x:c r="WRT9" s="15"/>
      <x:c r="WRU9" s="15"/>
      <x:c r="WRV9" s="15"/>
      <x:c r="WRW9" s="15"/>
      <x:c r="WRX9" s="15"/>
      <x:c r="WRY9" s="15"/>
      <x:c r="WRZ9" s="15"/>
      <x:c r="WSA9" s="15"/>
      <x:c r="WSB9" s="15"/>
      <x:c r="WSC9" s="15"/>
      <x:c r="WSD9" s="15"/>
      <x:c r="WSE9" s="15"/>
      <x:c r="WSF9" s="15"/>
      <x:c r="WSG9" s="15"/>
      <x:c r="WSH9" s="15"/>
      <x:c r="WSI9" s="15"/>
      <x:c r="WSJ9" s="15"/>
      <x:c r="WSK9" s="15"/>
      <x:c r="WSL9" s="15"/>
      <x:c r="WSM9" s="15"/>
      <x:c r="WSN9" s="15"/>
      <x:c r="WSO9" s="15"/>
      <x:c r="WSP9" s="15"/>
      <x:c r="WSQ9" s="15"/>
      <x:c r="WSR9" s="15"/>
      <x:c r="WSS9" s="15"/>
      <x:c r="WST9" s="15"/>
      <x:c r="WSU9" s="15"/>
      <x:c r="WSV9" s="15"/>
      <x:c r="WSW9" s="15"/>
      <x:c r="WSX9" s="15"/>
      <x:c r="WSY9" s="15"/>
      <x:c r="WSZ9" s="15"/>
      <x:c r="WTA9" s="15"/>
      <x:c r="WTB9" s="15"/>
      <x:c r="WTC9" s="15"/>
      <x:c r="WTD9" s="15"/>
      <x:c r="WTE9" s="15"/>
      <x:c r="WTF9" s="15"/>
      <x:c r="WTG9" s="15"/>
      <x:c r="WTH9" s="15"/>
      <x:c r="WTI9" s="15"/>
      <x:c r="WTJ9" s="15"/>
      <x:c r="WTK9" s="15"/>
      <x:c r="WTL9" s="15"/>
      <x:c r="WTM9" s="15"/>
      <x:c r="WTN9" s="15"/>
      <x:c r="WTO9" s="15"/>
      <x:c r="WTP9" s="15"/>
      <x:c r="WTQ9" s="15"/>
      <x:c r="WTR9" s="15"/>
      <x:c r="WTS9" s="15"/>
      <x:c r="WTT9" s="15"/>
      <x:c r="WTU9" s="15"/>
      <x:c r="WTV9" s="15"/>
      <x:c r="WTW9" s="15"/>
      <x:c r="WTX9" s="15"/>
      <x:c r="WTY9" s="15"/>
      <x:c r="WTZ9" s="15"/>
      <x:c r="WUA9" s="15"/>
      <x:c r="WUB9" s="15"/>
      <x:c r="WUC9" s="15"/>
      <x:c r="WUD9" s="15"/>
      <x:c r="WUE9" s="15"/>
      <x:c r="WUF9" s="15"/>
      <x:c r="WUG9" s="15"/>
      <x:c r="WUH9" s="15"/>
      <x:c r="WUI9" s="15"/>
      <x:c r="WUJ9" s="15"/>
      <x:c r="WUK9" s="15"/>
      <x:c r="WUL9" s="15"/>
      <x:c r="WUM9" s="15"/>
      <x:c r="WUN9" s="15"/>
      <x:c r="WUO9" s="15"/>
      <x:c r="WUP9" s="15"/>
      <x:c r="WUQ9" s="15"/>
      <x:c r="WUR9" s="15"/>
      <x:c r="WUS9" s="15"/>
      <x:c r="WUT9" s="15"/>
      <x:c r="WUU9" s="15"/>
      <x:c r="WUV9" s="15"/>
      <x:c r="WUW9" s="15"/>
      <x:c r="WUX9" s="15"/>
      <x:c r="WUY9" s="15"/>
      <x:c r="WUZ9" s="15"/>
      <x:c r="WVA9" s="15"/>
      <x:c r="WVB9" s="15"/>
      <x:c r="WVC9" s="15"/>
      <x:c r="WVD9" s="15"/>
      <x:c r="WVE9" s="15"/>
      <x:c r="WVF9" s="15"/>
      <x:c r="WVG9" s="15"/>
      <x:c r="WVH9" s="15"/>
      <x:c r="WVI9" s="15"/>
      <x:c r="WVJ9" s="15"/>
      <x:c r="WVK9" s="15"/>
      <x:c r="WVL9" s="15"/>
      <x:c r="WVM9" s="15"/>
      <x:c r="WVN9" s="15"/>
      <x:c r="WVO9" s="15"/>
      <x:c r="WVP9" s="15"/>
      <x:c r="WVQ9" s="15"/>
      <x:c r="WVR9" s="15"/>
      <x:c r="WVS9" s="15"/>
      <x:c r="WVT9" s="15"/>
      <x:c r="WVU9" s="15"/>
      <x:c r="WVV9" s="15"/>
      <x:c r="WVW9" s="15"/>
      <x:c r="WVX9" s="15"/>
      <x:c r="WVY9" s="15"/>
      <x:c r="WVZ9" s="15"/>
      <x:c r="WWA9" s="15"/>
      <x:c r="WWB9" s="15"/>
      <x:c r="WWC9" s="15"/>
      <x:c r="WWD9" s="15"/>
      <x:c r="WWE9" s="15"/>
      <x:c r="WWF9" s="15"/>
      <x:c r="WWG9" s="15"/>
      <x:c r="WWH9" s="15"/>
      <x:c r="WWI9" s="15"/>
      <x:c r="WWJ9" s="15"/>
      <x:c r="WWK9" s="15"/>
      <x:c r="WWL9" s="15"/>
      <x:c r="WWM9" s="15"/>
      <x:c r="WWN9" s="15"/>
      <x:c r="WWO9" s="15"/>
      <x:c r="WWP9" s="15"/>
      <x:c r="WWQ9" s="15"/>
      <x:c r="WWR9" s="15"/>
      <x:c r="WWS9" s="15"/>
      <x:c r="WWT9" s="15"/>
      <x:c r="WWU9" s="15"/>
      <x:c r="WWV9" s="15"/>
      <x:c r="WWW9" s="15"/>
      <x:c r="WWX9" s="15"/>
      <x:c r="WWY9" s="15"/>
      <x:c r="WWZ9" s="15"/>
      <x:c r="WXA9" s="15"/>
      <x:c r="WXB9" s="15"/>
      <x:c r="WXC9" s="15"/>
      <x:c r="WXD9" s="15"/>
      <x:c r="WXE9" s="15"/>
      <x:c r="WXF9" s="15"/>
      <x:c r="WXG9" s="15"/>
      <x:c r="WXH9" s="15"/>
      <x:c r="WXI9" s="15"/>
      <x:c r="WXJ9" s="15"/>
      <x:c r="WXK9" s="15"/>
      <x:c r="WXL9" s="15"/>
      <x:c r="WXM9" s="15"/>
      <x:c r="WXN9" s="15"/>
      <x:c r="WXO9" s="15"/>
      <x:c r="WXP9" s="15"/>
      <x:c r="WXQ9" s="15"/>
      <x:c r="WXR9" s="15"/>
      <x:c r="WXS9" s="15"/>
      <x:c r="WXT9" s="15"/>
      <x:c r="WXU9" s="15"/>
      <x:c r="WXV9" s="15"/>
      <x:c r="WXW9" s="15"/>
      <x:c r="WXX9" s="15"/>
      <x:c r="WXY9" s="15"/>
      <x:c r="WXZ9" s="15"/>
      <x:c r="WYA9" s="15"/>
      <x:c r="WYB9" s="15"/>
      <x:c r="WYC9" s="15"/>
      <x:c r="WYD9" s="15"/>
      <x:c r="WYE9" s="15"/>
      <x:c r="WYF9" s="15"/>
      <x:c r="WYG9" s="15"/>
      <x:c r="WYH9" s="15"/>
      <x:c r="WYI9" s="15"/>
      <x:c r="WYJ9" s="15"/>
      <x:c r="WYK9" s="15"/>
      <x:c r="WYL9" s="15"/>
      <x:c r="WYM9" s="15"/>
      <x:c r="WYN9" s="15"/>
      <x:c r="WYO9" s="15"/>
      <x:c r="WYP9" s="15"/>
      <x:c r="WYQ9" s="15"/>
      <x:c r="WYR9" s="15"/>
      <x:c r="WYS9" s="15"/>
      <x:c r="WYT9" s="15"/>
      <x:c r="WYU9" s="15"/>
      <x:c r="WYV9" s="15"/>
      <x:c r="WYW9" s="15"/>
      <x:c r="WYX9" s="15"/>
      <x:c r="WYY9" s="15"/>
      <x:c r="WYZ9" s="15"/>
      <x:c r="WZA9" s="15"/>
      <x:c r="WZB9" s="15"/>
      <x:c r="WZC9" s="15"/>
      <x:c r="WZD9" s="15"/>
      <x:c r="WZE9" s="15"/>
      <x:c r="WZF9" s="15"/>
      <x:c r="WZG9" s="15"/>
      <x:c r="WZH9" s="15"/>
      <x:c r="WZI9" s="15"/>
      <x:c r="WZJ9" s="15"/>
      <x:c r="WZK9" s="15"/>
      <x:c r="WZL9" s="15"/>
      <x:c r="WZM9" s="15"/>
      <x:c r="WZN9" s="15"/>
      <x:c r="WZO9" s="15"/>
      <x:c r="WZP9" s="15"/>
      <x:c r="WZQ9" s="15"/>
      <x:c r="WZR9" s="15"/>
      <x:c r="WZS9" s="15"/>
      <x:c r="WZT9" s="15"/>
      <x:c r="WZU9" s="15"/>
      <x:c r="WZV9" s="15"/>
      <x:c r="WZW9" s="15"/>
      <x:c r="WZX9" s="15"/>
      <x:c r="WZY9" s="15"/>
      <x:c r="WZZ9" s="15"/>
      <x:c r="XAA9" s="15"/>
      <x:c r="XAB9" s="15"/>
      <x:c r="XAC9" s="15"/>
      <x:c r="XAD9" s="15"/>
      <x:c r="XAE9" s="15"/>
      <x:c r="XAF9" s="15"/>
      <x:c r="XAG9" s="15"/>
      <x:c r="XAH9" s="15"/>
      <x:c r="XAI9" s="15"/>
      <x:c r="XAJ9" s="15"/>
      <x:c r="XAK9" s="15"/>
      <x:c r="XAL9" s="15"/>
      <x:c r="XAM9" s="15"/>
      <x:c r="XAN9" s="15"/>
      <x:c r="XAO9" s="15"/>
      <x:c r="XAP9" s="15"/>
      <x:c r="XAQ9" s="15"/>
      <x:c r="XAR9" s="15"/>
      <x:c r="XAS9" s="15"/>
      <x:c r="XAT9" s="15"/>
      <x:c r="XAU9" s="15"/>
      <x:c r="XAV9" s="15"/>
      <x:c r="XAW9" s="15"/>
      <x:c r="XAX9" s="15"/>
      <x:c r="XAY9" s="15"/>
      <x:c r="XAZ9" s="15"/>
      <x:c r="XBA9" s="15"/>
      <x:c r="XBB9" s="15"/>
      <x:c r="XBC9" s="15"/>
      <x:c r="XBD9" s="15"/>
      <x:c r="XBE9" s="15"/>
      <x:c r="XBF9" s="15"/>
      <x:c r="XBG9" s="15"/>
      <x:c r="XBH9" s="15"/>
      <x:c r="XBI9" s="15"/>
      <x:c r="XBJ9" s="15"/>
      <x:c r="XBK9" s="15"/>
      <x:c r="XBL9" s="15"/>
      <x:c r="XBM9" s="15"/>
      <x:c r="XBN9" s="15"/>
      <x:c r="XBO9" s="15"/>
      <x:c r="XBP9" s="15"/>
      <x:c r="XBQ9" s="15"/>
      <x:c r="XBR9" s="15"/>
      <x:c r="XBS9" s="15"/>
      <x:c r="XBT9" s="15"/>
      <x:c r="XBU9" s="15"/>
      <x:c r="XBV9" s="15"/>
      <x:c r="XBW9" s="15"/>
      <x:c r="XBX9" s="15"/>
      <x:c r="XBY9" s="15"/>
      <x:c r="XBZ9" s="15"/>
      <x:c r="XCA9" s="15"/>
      <x:c r="XCB9" s="15"/>
      <x:c r="XCC9" s="15"/>
      <x:c r="XCD9" s="15"/>
      <x:c r="XCE9" s="15"/>
      <x:c r="XCF9" s="15"/>
      <x:c r="XCG9" s="15"/>
      <x:c r="XCH9" s="15"/>
      <x:c r="XCI9" s="15"/>
      <x:c r="XCJ9" s="15"/>
      <x:c r="XCK9" s="15"/>
      <x:c r="XCL9" s="15"/>
      <x:c r="XCM9" s="15"/>
      <x:c r="XCN9" s="15"/>
      <x:c r="XCO9" s="15"/>
      <x:c r="XCP9" s="15"/>
      <x:c r="XCQ9" s="15"/>
      <x:c r="XCR9" s="15"/>
      <x:c r="XCS9" s="15"/>
      <x:c r="XCT9" s="15"/>
      <x:c r="XCU9" s="15"/>
      <x:c r="XCV9" s="15"/>
      <x:c r="XCW9" s="15"/>
      <x:c r="XCX9" s="15"/>
      <x:c r="XCY9" s="15"/>
      <x:c r="XCZ9" s="15"/>
      <x:c r="XDA9" s="15"/>
      <x:c r="XDB9" s="15"/>
      <x:c r="XDC9" s="15"/>
      <x:c r="XDD9" s="15"/>
      <x:c r="XDE9" s="15"/>
      <x:c r="XDF9" s="15"/>
      <x:c r="XDG9" s="15"/>
      <x:c r="XDH9" s="15"/>
      <x:c r="XDI9" s="15"/>
      <x:c r="XDJ9" s="15"/>
      <x:c r="XDK9" s="15"/>
      <x:c r="XDL9" s="15"/>
      <x:c r="XDM9" s="15"/>
      <x:c r="XDN9" s="15"/>
      <x:c r="XDO9" s="15"/>
      <x:c r="XDP9" s="15"/>
      <x:c r="XDQ9" s="15"/>
      <x:c r="XDR9" s="15"/>
      <x:c r="XDS9" s="15"/>
      <x:c r="XDT9" s="15"/>
      <x:c r="XDU9" s="15"/>
      <x:c r="XDV9" s="15"/>
      <x:c r="XDW9" s="15"/>
      <x:c r="XDX9" s="15"/>
      <x:c r="XDY9" s="15"/>
      <x:c r="XDZ9" s="15"/>
      <x:c r="XEA9" s="15"/>
      <x:c r="XEB9" s="15"/>
      <x:c r="XEC9" s="15"/>
      <x:c r="XED9" s="15"/>
      <x:c r="XEE9" s="15"/>
      <x:c r="XEF9" s="15"/>
      <x:c r="XEG9" s="15"/>
      <x:c r="XEH9" s="15"/>
      <x:c r="XEI9" s="15"/>
      <x:c r="XEJ9" s="15"/>
      <x:c r="XEK9" s="15"/>
      <x:c r="XEL9" s="15"/>
      <x:c r="XEM9" s="15"/>
      <x:c r="XEN9" s="15"/>
      <x:c r="XEO9" s="15"/>
      <x:c r="XEP9" s="15"/>
      <x:c r="XEQ9" s="15"/>
      <x:c r="XER9" s="15"/>
      <x:c r="XES9" s="15"/>
      <x:c r="XET9" s="15"/>
      <x:c r="XEU9" s="15"/>
      <x:c r="XEV9" s="15"/>
      <x:c r="XEW9" s="15"/>
      <x:c r="XEX9" s="15"/>
      <x:c r="XEY9" s="15"/>
      <x:c r="XEZ9" s="15"/>
      <x:c r="XFA9" s="15"/>
      <x:c r="XFB9" s="15"/>
      <x:c r="XFC9" s="15"/>
    </x:row>
    <x:row r="10" spans="2:16383" x14ac:dyDescent="0.35">
      <x:c r="B10" s="11" t="s">
        <x:v>347</x:v>
      </x:c>
      <x:c r="C10" s="18" t="s">
        <x:v>335</x:v>
      </x:c>
      <x:c r="D10" s="18" t="s">
        <x:v>336</x:v>
      </x:c>
      <x:c r="E10" s="18" t="s">
        <x:v>337</x:v>
      </x:c>
      <x:c r="F10" s="18" t="s">
        <x:v>338</x:v>
      </x:c>
      <x:c r="G10" s="18" t="s">
        <x:v>4</x:v>
      </x:c>
      <x:c r="H10" s="18" t="s">
        <x:v>339</x:v>
      </x:c>
      <x:c r="I10" s="18" t="s">
        <x:v>340</x:v>
      </x:c>
      <x:c r="J10" s="18" t="s">
        <x:v>341</x:v>
      </x:c>
      <x:c r="K10" s="18" t="s">
        <x:v>342</x:v>
      </x:c>
      <x:c r="L10" s="18" t="s">
        <x:v>343</x:v>
      </x:c>
      <x:c r="M10" s="18" t="s">
        <x:v>344</x:v>
      </x:c>
      <x:c r="N10" s="18" t="s">
        <x:v>345</x:v>
      </x:c>
      <x:c r="R10" s="64">
        <x:f>SUM(R5:R9)</x:f>
        <x:v>0</x:v>
      </x:c>
    </x:row>
    <x:row r="11" spans="2:16383" x14ac:dyDescent="0.35">
      <x:c r="B11" s="19" t="s">
        <x:v>1</x:v>
      </x:c>
      <x:c r="C11" s="20" t="str">
        <x:f>IF($C$4="London",Assumptions!C15,Assumptions!C21)</x:f>
        <x:v>66°F</x:v>
      </x:c>
      <x:c r="D11" s="20" t="str">
        <x:f>IF($C$4="London",Assumptions!D15,Assumptions!D21)</x:f>
        <x:v>70°F</x:v>
      </x:c>
      <x:c r="E11" s="20" t="str">
        <x:f>IF($C$4="London",Assumptions!E15,Assumptions!E21)</x:f>
        <x:v>76°F</x:v>
      </x:c>
      <x:c r="F11" s="20" t="str">
        <x:f>IF($C$4="London",Assumptions!F15,Assumptions!F21)</x:f>
        <x:v>83°F</x:v>
      </x:c>
      <x:c r="G11" s="20" t="str">
        <x:f>IF($C$4="London",Assumptions!G15,Assumptions!G21)</x:f>
        <x:v>92°F</x:v>
      </x:c>
      <x:c r="H11" s="20" t="str">
        <x:f>IF($C$4="London",Assumptions!H15,Assumptions!H21)</x:f>
        <x:v>100°F</x:v>
      </x:c>
      <x:c r="I11" s="20" t="str">
        <x:f>IF($C$4="London",Assumptions!I15,Assumptions!I21)</x:f>
        <x:v>100°F</x:v>
      </x:c>
      <x:c r="J11" s="20" t="str">
        <x:f>IF($C$4="London",Assumptions!J15,Assumptions!J21)</x:f>
        <x:v>97°F</x:v>
      </x:c>
      <x:c r="K11" s="20" t="str">
        <x:f>IF($C$4="London",Assumptions!K15,Assumptions!K21)</x:f>
        <x:v>94°F</x:v>
      </x:c>
      <x:c r="L11" s="20" t="str">
        <x:f>IF($C$4="London",Assumptions!L15,Assumptions!L21)</x:f>
        <x:v>85°F</x:v>
      </x:c>
      <x:c r="M11" s="20" t="str">
        <x:f>IF($C$4="London",Assumptions!M15,Assumptions!M21)</x:f>
        <x:v>74°F</x:v>
      </x:c>
      <x:c r="N11" s="20" t="str">
        <x:f>IF($C$4="London",Assumptions!N15,Assumptions!N21)</x:f>
        <x:v>66°F</x:v>
      </x:c>
    </x:row>
    <x:row r="12" spans="2:16383" x14ac:dyDescent="0.35">
      <x:c r="B12" s="19" t="s">
        <x:v>346</x:v>
      </x:c>
      <x:c r="C12" s="21" t="str">
        <x:f>IF($C$4="London",Assumptions!C16,Assumptions!C22)</x:f>
        <x:v>1.0″</x:v>
      </x:c>
      <x:c r="D12" s="21" t="str">
        <x:f>IF($C$4="London",Assumptions!D16,Assumptions!D22)</x:f>
        <x:v>1.0″</x:v>
      </x:c>
      <x:c r="E12" s="21" t="str">
        <x:f>IF($C$4="London",Assumptions!E16,Assumptions!E22)</x:f>
        <x:v>0.7″</x:v>
      </x:c>
      <x:c r="F12" s="21" t="str">
        <x:f>IF($C$4="London",Assumptions!F16,Assumptions!F22)</x:f>
        <x:v>0.3″</x:v>
      </x:c>
      <x:c r="G12" s="21" t="str">
        <x:f>IF($C$4="London",Assumptions!G16,Assumptions!G22)</x:f>
        <x:v>0.1″</x:v>
      </x:c>
      <x:c r="H12" s="21" t="str">
        <x:f>IF($C$4="London",Assumptions!H16,Assumptions!H22)</x:f>
        <x:v>0.4″</x:v>
      </x:c>
      <x:c r="I12" s="21" t="str">
        <x:f>IF($C$4="London",Assumptions!I16,Assumptions!I22)</x:f>
        <x:v>1.9″</x:v>
      </x:c>
      <x:c r="J12" s="21" t="str">
        <x:f>IF($C$4="London",Assumptions!J16,Assumptions!J22)</x:f>
        <x:v>2.0″</x:v>
      </x:c>
      <x:c r="K12" s="21" t="str">
        <x:f>IF($C$4="London",Assumptions!K16,Assumptions!K22)</x:f>
        <x:v>1.2″</x:v>
      </x:c>
      <x:c r="L12" s="21" t="str">
        <x:f>IF($C$4="London",Assumptions!L16,Assumptions!L22)</x:f>
        <x:v>0.7″</x:v>
      </x:c>
      <x:c r="M12" s="21" t="str">
        <x:f>IF($C$4="London",Assumptions!M16,Assumptions!M22)</x:f>
        <x:v>0.6″</x:v>
      </x:c>
      <x:c r="N12" s="21" t="str">
        <x:f>IF($C$4="London",Assumptions!N16,Assumptions!N22)</x:f>
        <x:v>1.0″</x:v>
      </x:c>
    </x:row>
    <x:row r="13" spans="2:16383" x14ac:dyDescent="0.35">
      <x:c r="B13" s="19" t="s">
        <x:v>313</x:v>
      </x:c>
      <x:c r="C13" s="22">
        <x:f>IF($C$4="London",Assumptions!C17,Assumptions!C23)</x:f>
        <x:v>31</x:v>
      </x:c>
      <x:c r="D13" s="22">
        <x:f>IF($C$4="London",Assumptions!D17,Assumptions!D23)</x:f>
        <x:v>28</x:v>
      </x:c>
      <x:c r="E13" s="22">
        <x:f>IF($C$4="London",Assumptions!E17,Assumptions!E23)</x:f>
        <x:v>31</x:v>
      </x:c>
      <x:c r="F13" s="22">
        <x:f>IF($C$4="London",Assumptions!F17,Assumptions!F23)</x:f>
        <x:v>30</x:v>
      </x:c>
      <x:c r="G13" s="22">
        <x:f>IF($C$4="London",Assumptions!G17,Assumptions!G23)</x:f>
        <x:v>31</x:v>
      </x:c>
      <x:c r="H13" s="22">
        <x:f>IF($C$4="London",Assumptions!H17,Assumptions!H23)</x:f>
        <x:v>30</x:v>
      </x:c>
      <x:c r="I13" s="22">
        <x:f>IF($C$4="London",Assumptions!I17,Assumptions!I23)</x:f>
        <x:v>31</x:v>
      </x:c>
      <x:c r="J13" s="22">
        <x:f>IF($C$4="London",Assumptions!J17,Assumptions!J23)</x:f>
        <x:v>31</x:v>
      </x:c>
      <x:c r="K13" s="22">
        <x:f>IF($C$4="London",Assumptions!K17,Assumptions!K23)</x:f>
        <x:v>30</x:v>
      </x:c>
      <x:c r="L13" s="22">
        <x:f>IF($C$4="London",Assumptions!L17,Assumptions!L23)</x:f>
        <x:v>31</x:v>
      </x:c>
      <x:c r="M13" s="22">
        <x:f>IF($C$4="London",Assumptions!M17,Assumptions!M23)</x:f>
        <x:v>30</x:v>
      </x:c>
      <x:c r="N13" s="22">
        <x:f>IF($C$4="London",Assumptions!N17,Assumptions!N23)</x:f>
        <x:v>31</x:v>
      </x:c>
    </x:row>
    <x:row r="14" spans="2:16383" x14ac:dyDescent="0.35">
      <x:c r="B14" s="19" t="s">
        <x:v>832</x:v>
      </x:c>
      <x:c r="C14" s="30">
        <x:f>VALUE(SUBSTITUTE(C12,"″",""))</x:f>
        <x:v>1</x:v>
      </x:c>
      <x:c r="D14" s="30">
        <x:f t="shared" ref="D14:N14" si="0">VALUE(SUBSTITUTE(D12,"″",""))</x:f>
        <x:v>1</x:v>
      </x:c>
      <x:c r="E14" s="30">
        <x:f t="shared" si="0"/>
        <x:v>0.7</x:v>
      </x:c>
      <x:c r="F14" s="30">
        <x:f t="shared" si="0"/>
        <x:v>0.3</x:v>
      </x:c>
      <x:c r="G14" s="30">
        <x:f t="shared" si="0"/>
        <x:v>0.1</x:v>
      </x:c>
      <x:c r="H14" s="30">
        <x:f t="shared" si="0"/>
        <x:v>0.4</x:v>
      </x:c>
      <x:c r="I14" s="30">
        <x:f t="shared" si="0"/>
        <x:v>1.9</x:v>
      </x:c>
      <x:c r="J14" s="30">
        <x:f t="shared" si="0"/>
        <x:v>2</x:v>
      </x:c>
      <x:c r="K14" s="30">
        <x:f t="shared" si="0"/>
        <x:v>1.2</x:v>
      </x:c>
      <x:c r="L14" s="30">
        <x:f t="shared" si="0"/>
        <x:v>0.7</x:v>
      </x:c>
      <x:c r="M14" s="30">
        <x:f t="shared" si="0"/>
        <x:v>0.6</x:v>
      </x:c>
      <x:c r="N14" s="30">
        <x:f t="shared" si="0"/>
        <x:v>1</x:v>
      </x:c>
      <x:c r="O14" s="58">
        <x:f>SUM(C14:N14)</x:f>
        <x:v>10.899999999999999</x:v>
      </x:c>
    </x:row>
    <x:row r="15" spans="2:16383" x14ac:dyDescent="0.35">
      <x:c r="B15" s="19" t="s">
        <x:v>833</x:v>
      </x:c>
      <x:c r="C15" s="30">
        <x:f>VALUE(SUBSTITUTE(C11,"°F",""))</x:f>
        <x:v>66</x:v>
      </x:c>
      <x:c r="D15" s="30">
        <x:f t="shared" ref="D15:N15" si="1">VALUE(SUBSTITUTE(D11,"°F",""))</x:f>
        <x:v>70</x:v>
      </x:c>
      <x:c r="E15" s="30">
        <x:f t="shared" si="1"/>
        <x:v>76</x:v>
      </x:c>
      <x:c r="F15" s="30">
        <x:f t="shared" si="1"/>
        <x:v>83</x:v>
      </x:c>
      <x:c r="G15" s="30">
        <x:f t="shared" si="1"/>
        <x:v>92</x:v>
      </x:c>
      <x:c r="H15" s="30">
        <x:f t="shared" si="1"/>
        <x:v>100</x:v>
      </x:c>
      <x:c r="I15" s="30">
        <x:f t="shared" si="1"/>
        <x:v>100</x:v>
      </x:c>
      <x:c r="J15" s="30">
        <x:f t="shared" si="1"/>
        <x:v>97</x:v>
      </x:c>
      <x:c r="K15" s="30">
        <x:f t="shared" si="1"/>
        <x:v>94</x:v>
      </x:c>
      <x:c r="L15" s="30">
        <x:f t="shared" si="1"/>
        <x:v>85</x:v>
      </x:c>
      <x:c r="M15" s="30">
        <x:f t="shared" si="1"/>
        <x:v>74</x:v>
      </x:c>
      <x:c r="N15" s="30">
        <x:f t="shared" si="1"/>
        <x:v>66</x:v>
      </x:c>
      <x:c r="O15" s="58">
        <x:f>SUMPRODUCT(C15:N15,C13:N13)/SUM(C13:N13)</x:f>
        <x:v>83.649315068493152</x:v>
      </x:c>
    </x:row>
    <x:row r="16" spans="2:16383" x14ac:dyDescent="0.35">
      <x:c r="B16" s="19" t="s">
        <x:v>834</x:v>
      </x:c>
      <x:c r="C16" s="31">
        <x:f>C14/C13</x:f>
        <x:v>3.2258064516129031E-2</x:v>
      </x:c>
      <x:c r="D16" s="31">
        <x:f t="shared" ref="D16:N16" si="2">D14/D13</x:f>
        <x:v>3.5714285714285712E-2</x:v>
      </x:c>
      <x:c r="E16" s="31">
        <x:f t="shared" si="2"/>
        <x:v>2.2580645161290321E-2</x:v>
      </x:c>
      <x:c r="F16" s="31">
        <x:f t="shared" si="2"/>
        <x:v>0.01</x:v>
      </x:c>
      <x:c r="G16" s="31">
        <x:f t="shared" si="2"/>
        <x:v>3.2258064516129032E-3</x:v>
      </x:c>
      <x:c r="H16" s="31">
        <x:f t="shared" si="2"/>
        <x:v>1.3333333333333334E-2</x:v>
      </x:c>
      <x:c r="I16" s="31">
        <x:f t="shared" si="2"/>
        <x:v>6.1290322580645158E-2</x:v>
      </x:c>
      <x:c r="J16" s="31">
        <x:f t="shared" si="2"/>
        <x:v>6.4516129032258063E-2</x:v>
      </x:c>
      <x:c r="K16" s="31">
        <x:f t="shared" si="2"/>
        <x:v>0.04</x:v>
      </x:c>
      <x:c r="L16" s="31">
        <x:f t="shared" si="2"/>
        <x:v>2.2580645161290321E-2</x:v>
      </x:c>
      <x:c r="M16" s="31">
        <x:f t="shared" si="2"/>
        <x:v>0.02</x:v>
      </x:c>
      <x:c r="N16" s="31">
        <x:f t="shared" si="2"/>
        <x:v>3.2258064516129031E-2</x:v>
      </x:c>
    </x:row>
    <x:row r="17" spans="2:31" x14ac:dyDescent="0.35">
      <x:c r="B17" s="19"/>
      <x:c r="C17" s="31"/>
      <x:c r="D17" s="31"/>
      <x:c r="E17" s="31"/>
      <x:c r="F17" s="31"/>
      <x:c r="G17" s="31"/>
      <x:c r="H17" s="31"/>
      <x:c r="I17" s="31"/>
      <x:c r="J17" s="31"/>
      <x:c r="K17" s="31"/>
      <x:c r="L17" s="31"/>
      <x:c r="M17" s="31"/>
      <x:c r="N17" s="31"/>
    </x:row>
    <x:row r="18" spans="2:31" x14ac:dyDescent="0.35">
      <x:c r="B18" s="19"/>
      <x:c r="C18" s="31"/>
      <x:c r="D18" s="31"/>
      <x:c r="E18" s="31"/>
      <x:c r="F18" s="9" t="s">
        <x:v>373</x:v>
      </x:c>
      <x:c r="G18" s="31"/>
      <x:c r="H18" s="31"/>
      <x:c r="I18" s="31"/>
      <x:c r="J18" s="31"/>
      <x:c r="K18" s="31"/>
      <x:c r="L18" s="31"/>
      <x:c r="M18" s="31"/>
      <x:c r="N18" s="31"/>
      <x:c r="U18" s="23">
        <x:v>44865</x:v>
      </x:c>
      <x:c r="Y18" s="23">
        <x:v>44880</x:v>
      </x:c>
      <x:c r="AD18" s="23">
        <x:v>44743</x:v>
      </x:c>
      <x:c r="AE18" s="23">
        <x:v>44743</x:v>
      </x:c>
    </x:row>
    <x:row r="19" spans="2:31" x14ac:dyDescent="0.35">
      <x:c r="B19" s="11" t="s">
        <x:v>349</x:v>
      </x:c>
      <x:c r="C19" s="18" t="s">
        <x:v>350</x:v>
      </x:c>
      <x:c r="F19" s="60">
        <x:f>MAX(_xlfn.ANCHORARRAY(F22))</x:f>
        <x:v>44926</x:v>
      </x:c>
      <x:c r="H19" s="58">
        <x:f>COUNTIFS($O$22:$O$401,"&gt;=13",$T$22:$T$401,"&gt;=70")</x:f>
        <x:v>133</x:v>
      </x:c>
      <x:c r="O19" s="58" t="str">
        <x:f>IF(COUNTIFS(G22:G201,7)=31,SUMIFS($O$22:$O$201,$G$22:$G$201,7),"Change input")</x:f>
        <x:v>Change input</x:v>
      </x:c>
      <x:c r="U19" s="59" t="e" cm="1">
        <x:f t="array" ref="U19">IF(COUNTIFS(_xlfn.ANCHORARRAY(F22),U18)=1,_xlfn.XLOOKUP(U18,_xlfn.ANCHORARRAY(F22),U22:U201),"Change input")</x:f>
        <x:v>#VALUE!</x:v>
      </x:c>
      <x:c r="Y19" s="59" t="e" cm="1">
        <x:f t="array" ref="Y19">IF(COUNTIFS(_xlfn.ANCHORARRAY(F22),Y18)=1,_xlfn.XLOOKUP(Y18,_xlfn.ANCHORARRAY(F22),Y22:Y201),"Change input")</x:f>
        <x:v>#VALUE!</x:v>
      </x:c>
      <x:c r="AD19" s="61" t="str">
        <x:f>IF(F22=AD18,AD22,"Change input")</x:f>
        <x:v>Change input</x:v>
      </x:c>
      <x:c r="AE19" s="61" t="str">
        <x:f>IF(F22=AE18,AE52,"Change input")</x:f>
        <x:v>Change input</x:v>
      </x:c>
    </x:row>
    <x:row r="20" spans="2:31" x14ac:dyDescent="0.35">
      <x:c r="B20" s="19" t="s">
        <x:v>351</x:v>
      </x:c>
      <x:c r="C20" s="20">
        <x:f>IF($C$4="London",Assumptions!C26,Assumptions!C27)</x:f>
        <x:v>0.04</x:v>
      </x:c>
    </x:row>
    <x:row r="21" spans="2:31" x14ac:dyDescent="0.35">
      <x:c r="E21" s="19"/>
      <x:c r="F21" s="28" t="s">
        <x:v>0</x:v>
      </x:c>
      <x:c r="G21" s="28" t="s">
        <x:v>299</x:v>
      </x:c>
      <x:c r="H21" s="28" t="s">
        <x:v>355</x:v>
      </x:c>
      <x:c r="I21" s="28" t="s">
        <x:v>356</x:v>
      </x:c>
      <x:c r="J21" s="28" t="s">
        <x:v>368</x:v>
      </x:c>
      <x:c r="K21" s="28" t="s">
        <x:v>369</x:v>
      </x:c>
      <x:c r="L21" s="28" t="s">
        <x:v>370</x:v>
      </x:c>
      <x:c r="M21" s="28" t="s">
        <x:v>371</x:v>
      </x:c>
      <x:c r="N21" s="28" t="s">
        <x:v>372</x:v>
      </x:c>
      <x:c r="O21" s="28" t="s">
        <x:v>296</x:v>
      </x:c>
      <x:c r="P21" s="28" t="s">
        <x:v>298</x:v>
      </x:c>
      <x:c r="Q21" s="28" t="s">
        <x:v>297</x:v>
      </x:c>
      <x:c r="R21" s="28" t="s">
        <x:v>313</x:v>
      </x:c>
      <x:c r="S21" s="28" t="s">
        <x:v>314</x:v>
      </x:c>
      <x:c r="T21" s="28" t="s">
        <x:v>315</x:v>
      </x:c>
      <x:c r="U21" s="28" t="s">
        <x:v>830</x:v>
      </x:c>
      <x:c r="V21" s="28" t="s">
        <x:v>3</x:v>
      </x:c>
      <x:c r="W21" s="28" t="s">
        <x:v>316</x:v>
      </x:c>
      <x:c r="X21" s="28" t="s">
        <x:v>2</x:v>
      </x:c>
      <x:c r="Y21" s="28" t="s">
        <x:v>838</x:v>
      </x:c>
      <x:c r="Z21" s="28" t="s">
        <x:v>839</x:v>
      </x:c>
      <x:c r="AA21" s="28" t="s">
        <x:v>320</x:v>
      </x:c>
      <x:c r="AB21" s="28" t="s">
        <x:v>323</x:v>
      </x:c>
      <x:c r="AC21" s="28" t="s">
        <x:v>322</x:v>
      </x:c>
      <x:c r="AD21" s="28" t="s">
        <x:v>319</x:v>
      </x:c>
      <x:c r="AE21" s="28" t="s">
        <x:v>321</x:v>
      </x:c>
    </x:row>
    <x:row r="22" spans="2:31" x14ac:dyDescent="0.35">
      <x:c r="B22" s="11" t="s">
        <x:v>354</x:v>
      </x:c>
      <x:c r="C22" s="18" t="s">
        <x:v>355</x:v>
      </x:c>
      <x:c r="D22" s="18" t="s">
        <x:v>356</x:v>
      </x:c>
      <x:c r="F22" s="29" cm="1">
        <x:f t="array" ref="F22:F386">_xlfn.SEQUENCE(365,1,C2)</x:f>
        <x:v>44562</x:v>
      </x:c>
      <x:c r="G22" s="30">
        <x:f t="shared" ref="G22:G53" si="3">MONTH(F22)</x:f>
        <x:v>1</x:v>
      </x:c>
      <x:c r="H22" s="31" t="str" cm="1">
        <x:f t="array" ref="H22:H386">_xlfn.XLOOKUP(_xlfn.ANCHORARRAY($F22),$B$23:$B$387,$C$23:$C$387)</x:f>
        <x:v>1425</x:v>
      </x:c>
      <x:c r="I22" s="31" t="str" cm="1">
        <x:f t="array" ref="I22:I386">_xlfn.XLOOKUP(_xlfn.ANCHORARRAY($F22),$B$23:$B$387,$D$23:$D$387)</x:f>
        <x:v>0029</x:v>
      </x:c>
      <x:c r="J22" s="30">
        <x:f t="shared" ref="J22:J53" si="4">VALUE(LEFT(H22,2))</x:f>
        <x:v>14</x:v>
      </x:c>
      <x:c r="K22" s="30">
        <x:f t="shared" ref="K22:K53" si="5">VALUE(RIGHT(H22,2))</x:f>
        <x:v>25</x:v>
      </x:c>
      <x:c r="L22" s="30">
        <x:f t="shared" ref="L22:L53" si="6">VALUE(LEFT(I22,2))</x:f>
        <x:v>0</x:v>
      </x:c>
      <x:c r="M22" s="30">
        <x:f t="shared" ref="M22:M53" si="7">VALUE(RIGHT(I22,2))</x:f>
        <x:v>29</x:v>
      </x:c>
      <x:c r="N22" s="30">
        <x:f>IF(L22&lt;J22,L22+24,L22)</x:f>
        <x:v>24</x:v>
      </x:c>
      <x:c r="O22" s="30">
        <x:f t="shared" ref="O22:O53" si="8">N22-J22+(M22-K22)/60</x:f>
        <x:v>10.066666666666666</x:v>
      </x:c>
      <x:c r="P22" s="30" t="str" cm="1">
        <x:f t="array" ref="P22">INDEX($C$12:$N$12,G22)</x:f>
        <x:v>1.0″</x:v>
      </x:c>
      <x:c r="Q22" s="30" t="str" cm="1">
        <x:f t="array" ref="Q22">INDEX($C$11:$N$11,G22)</x:f>
        <x:v>66°F</x:v>
      </x:c>
      <x:c r="R22" s="30" cm="1">
        <x:f t="array" ref="R22">INDEX($C$13:$N$13,G22)</x:f>
        <x:v>31</x:v>
      </x:c>
      <x:c r="S22" s="30">
        <x:f>VALUE(SUBSTITUTE(P22,"″",""))/R22</x:f>
        <x:v>3.2258064516129031E-2</x:v>
      </x:c>
      <x:c r="T22" s="30">
        <x:f>VALUE(_xlfn.TEXTBEFORE(Q22,"°"))</x:f>
        <x:v>66</x:v>
      </x:c>
      <x:c r="U22" s="32">
        <x:f>MAX(MIN(Assumptions!$D$8+S22-$C$20,1),0)</x:f>
        <x:v>0.49225806451612902</x:v>
      </x:c>
      <x:c r="V22" s="31">
        <x:f t="shared" ref="V22:V85" si="9">$G$8</x:f>
        <x:v>0.05</x:v>
      </x:c>
      <x:c r="W22" s="31">
        <x:f t="shared" ref="W22:W85" si="10">$F$8</x:f>
        <x:v>60</x:v>
      </x:c>
      <x:c r="X22" s="32">
        <x:f t="shared" ref="X22:X85" si="11">$C$8</x:f>
        <x:v>0.8</x:v>
      </x:c>
      <x:c r="Y22" s="30">
        <x:f>IF(U22&gt;X22,1,IF(U22&lt;X22/2,0,(U22/X22)^2))</x:f>
        <x:v>0.37862187825182092</x:v>
      </x:c>
      <x:c r="Z22" s="33">
        <x:f>1-((T22-W22)/50)^2</x:f>
        <x:v>0.98560000000000003</x:v>
      </x:c>
      <x:c r="AA22" s="31">
        <x:f>$E$8</x:f>
        <x:v>4</x:v>
      </x:c>
      <x:c r="AB22" s="32">
        <x:f t="shared" ref="AB22:AB85" si="12">AA22/$D$8</x:f>
        <x:v>0.1111111111111111</x:v>
      </x:c>
      <x:c r="AC22" s="31">
        <x:f t="shared" ref="AC22:AC85" si="13">_xlfn.XLOOKUP(AB22,$I$4:$I$8,$K$4:$K$8,,1)</x:f>
        <x:v>0.5</x:v>
      </x:c>
      <x:c r="AD22" s="30">
        <x:f>V22*O22*Y22*Z22*AC22</x:f>
        <x:v>9.3914380339923664E-2</x:v>
      </x:c>
      <x:c r="AE22" s="31">
        <x:f t="shared" ref="AE22:AE53" si="14">AA22+AD22</x:f>
        <x:v>4.0939143803399238</x:v>
      </x:c>
    </x:row>
    <x:row r="23" spans="2:31" x14ac:dyDescent="0.35">
      <x:c r="B23" s="27">
        <x:v>44562</x:v>
      </x:c>
      <x:c r="C23" s="22" t="str">
        <x:f>IF($C$4="London",Assumptions!C32,Assumptions!E32)</x:f>
        <x:v>1425</x:v>
      </x:c>
      <x:c r="D23" s="22" t="str">
        <x:f>IF($C$4="London",Assumptions!D32,Assumptions!F32)</x:f>
        <x:v>0029</x:v>
      </x:c>
      <x:c r="F23" s="29">
        <x:v>44563</x:v>
      </x:c>
      <x:c r="G23" s="30">
        <x:f t="shared" si="3"/>
        <x:v>1</x:v>
      </x:c>
      <x:c r="H23" s="31" t="str">
        <x:v>1425</x:v>
      </x:c>
      <x:c r="I23" s="31" t="str">
        <x:v>0030</x:v>
      </x:c>
      <x:c r="J23" s="30">
        <x:f t="shared" si="4"/>
        <x:v>14</x:v>
      </x:c>
      <x:c r="K23" s="30">
        <x:f t="shared" si="5"/>
        <x:v>25</x:v>
      </x:c>
      <x:c r="L23" s="30">
        <x:f t="shared" si="6"/>
        <x:v>0</x:v>
      </x:c>
      <x:c r="M23" s="30">
        <x:f t="shared" si="7"/>
        <x:v>30</x:v>
      </x:c>
      <x:c r="N23" s="30">
        <x:f t="shared" ref="N23:N86" si="15">IF(L23&lt;J23,L23+24,L23)</x:f>
        <x:v>24</x:v>
      </x:c>
      <x:c r="O23" s="30">
        <x:f t="shared" si="8"/>
        <x:v>10.083333333333334</x:v>
      </x:c>
      <x:c r="P23" s="30" t="str" cm="1">
        <x:f t="array" ref="P23">INDEX($C$12:$N$12,G23)</x:f>
        <x:v>1.0″</x:v>
      </x:c>
      <x:c r="Q23" s="30" t="str" cm="1">
        <x:f t="array" ref="Q23">INDEX($C$11:$N$11,G23)</x:f>
        <x:v>66°F</x:v>
      </x:c>
      <x:c r="R23" s="30" cm="1">
        <x:f t="array" ref="R23">INDEX($C$13:$N$13,G23)</x:f>
        <x:v>31</x:v>
      </x:c>
      <x:c r="S23" s="30">
        <x:f t="shared" ref="S23:S86" si="16">VALUE(SUBSTITUTE(P23,"″",""))/R23</x:f>
        <x:v>3.2258064516129031E-2</x:v>
      </x:c>
      <x:c r="T23" s="30">
        <x:f t="shared" ref="T23:T86" si="17">VALUE(_xlfn.TEXTBEFORE(Q23,"°"))</x:f>
        <x:v>66</x:v>
      </x:c>
      <x:c r="U23" s="32">
        <x:f>MAX(MIN(U22+S23-$C$20,1),0)</x:f>
        <x:v>0.4845161290322581</x:v>
      </x:c>
      <x:c r="V23" s="31">
        <x:f t="shared" si="9"/>
        <x:v>0.05</x:v>
      </x:c>
      <x:c r="W23" s="31">
        <x:f t="shared" si="10"/>
        <x:v>60</x:v>
      </x:c>
      <x:c r="X23" s="32">
        <x:f t="shared" si="11"/>
        <x:v>0.8</x:v>
      </x:c>
      <x:c r="Y23" s="30">
        <x:f t="shared" ref="Y23:Y86" si="18">IF(U23&gt;X23,1,IF(U23&lt;X23/2,0,(U23/X23)^2))</x:f>
        <x:v>0.36680606139438093</x:v>
      </x:c>
      <x:c r="Z23" s="33">
        <x:f t="shared" ref="Z23:Z86" si="19">1-((T23-W23)/50)^2</x:f>
        <x:v>0.98560000000000003</x:v>
      </x:c>
      <x:c r="AA23" s="31">
        <x:f t="shared" ref="AA23:AA54" si="20">AE22</x:f>
        <x:v>4.0939143803399238</x:v>
      </x:c>
      <x:c r="AB23" s="32">
        <x:f t="shared" si="12"/>
        <x:v>0.11371984389833122</x:v>
      </x:c>
      <x:c r="AC23" s="31">
        <x:f t="shared" si="13"/>
        <x:v>0.5</x:v>
      </x:c>
      <x:c r="AD23" s="30">
        <x:f t="shared" ref="AD23:AD86" si="21">V23*O23*Y23*Z23*AC23</x:f>
        <x:v>9.1134188640305286E-2</x:v>
      </x:c>
      <x:c r="AE23" s="31">
        <x:f t="shared" si="14"/>
        <x:v>4.1850485689802293</x:v>
      </x:c>
    </x:row>
    <x:row r="24" spans="2:31" x14ac:dyDescent="0.35">
      <x:c r="B24" s="27">
        <x:f>B23+1</x:f>
        <x:v>44563</x:v>
      </x:c>
      <x:c r="C24" s="22" t="str">
        <x:f>IF($C$4="London",Assumptions!C33,Assumptions!E33)</x:f>
        <x:v>1425</x:v>
      </x:c>
      <x:c r="D24" s="22" t="str">
        <x:f>IF($C$4="London",Assumptions!D33,Assumptions!F33)</x:f>
        <x:v>0030</x:v>
      </x:c>
      <x:c r="F24" s="29">
        <x:v>44564</x:v>
      </x:c>
      <x:c r="G24" s="30">
        <x:f t="shared" si="3"/>
        <x:v>1</x:v>
      </x:c>
      <x:c r="H24" s="31" t="str">
        <x:v>1425</x:v>
      </x:c>
      <x:c r="I24" s="31" t="str">
        <x:v>0031</x:v>
      </x:c>
      <x:c r="J24" s="30">
        <x:f t="shared" si="4"/>
        <x:v>14</x:v>
      </x:c>
      <x:c r="K24" s="30">
        <x:f t="shared" si="5"/>
        <x:v>25</x:v>
      </x:c>
      <x:c r="L24" s="30">
        <x:f t="shared" si="6"/>
        <x:v>0</x:v>
      </x:c>
      <x:c r="M24" s="30">
        <x:f t="shared" si="7"/>
        <x:v>31</x:v>
      </x:c>
      <x:c r="N24" s="30">
        <x:f t="shared" si="15"/>
        <x:v>24</x:v>
      </x:c>
      <x:c r="O24" s="30">
        <x:f t="shared" si="8"/>
        <x:v>10.1</x:v>
      </x:c>
      <x:c r="P24" s="30" t="str" cm="1">
        <x:f t="array" ref="P24">INDEX($C$12:$N$12,G24)</x:f>
        <x:v>1.0″</x:v>
      </x:c>
      <x:c r="Q24" s="30" t="str" cm="1">
        <x:f t="array" ref="Q24">INDEX($C$11:$N$11,G24)</x:f>
        <x:v>66°F</x:v>
      </x:c>
      <x:c r="R24" s="30" cm="1">
        <x:f t="array" ref="R24">INDEX($C$13:$N$13,G24)</x:f>
        <x:v>31</x:v>
      </x:c>
      <x:c r="S24" s="30">
        <x:f t="shared" si="16"/>
        <x:v>3.2258064516129031E-2</x:v>
      </x:c>
      <x:c r="T24" s="30">
        <x:f t="shared" si="17"/>
        <x:v>66</x:v>
      </x:c>
      <x:c r="U24" s="32">
        <x:f t="shared" ref="U24:U87" si="22">MAX(MIN(U23+S24-$C$20,1),0)</x:f>
        <x:v>0.47677419354838718</x:v>
      </x:c>
      <x:c r="V24" s="31">
        <x:f t="shared" si="9"/>
        <x:v>0.05</x:v>
      </x:c>
      <x:c r="W24" s="31">
        <x:f t="shared" si="10"/>
        <x:v>60</x:v>
      </x:c>
      <x:c r="X24" s="32">
        <x:f t="shared" si="11"/>
        <x:v>0.8</x:v>
      </x:c>
      <x:c r="Y24" s="30">
        <x:f t="shared" si="18"/>
        <x:v>0.3551775494276796</x:v>
      </x:c>
      <x:c r="Z24" s="33">
        <x:f t="shared" si="19"/>
        <x:v>0.98560000000000003</x:v>
      </x:c>
      <x:c r="AA24" s="31">
        <x:f t="shared" si="20"/>
        <x:v>4.1850485689802293</x:v>
      </x:c>
      <x:c r="AB24" s="32">
        <x:f t="shared" si="12"/>
        <x:v>0.1162513491383397</x:v>
      </x:c>
      <x:c r="AC24" s="31">
        <x:f t="shared" si="13"/>
        <x:v>0.5</x:v>
      </x:c>
      <x:c r="AD24" s="30">
        <x:f t="shared" si="21"/>
        <x:v>8.8390905660770069E-2</x:v>
      </x:c>
      <x:c r="AE24" s="31">
        <x:f t="shared" si="14"/>
        <x:v>4.2734394746409992</x:v>
      </x:c>
    </x:row>
    <x:row r="25" spans="2:31" x14ac:dyDescent="0.35">
      <x:c r="B25" s="27">
        <x:f t="shared" ref="B25:B88" si="23">B24+1</x:f>
        <x:v>44564</x:v>
      </x:c>
      <x:c r="C25" s="22" t="str">
        <x:f>IF($C$4="London",Assumptions!C34,Assumptions!E34)</x:f>
        <x:v>1425</x:v>
      </x:c>
      <x:c r="D25" s="22" t="str">
        <x:f>IF($C$4="London",Assumptions!D34,Assumptions!F34)</x:f>
        <x:v>0031</x:v>
      </x:c>
      <x:c r="F25" s="29">
        <x:v>44565</x:v>
      </x:c>
      <x:c r="G25" s="30">
        <x:f t="shared" si="3"/>
        <x:v>1</x:v>
      </x:c>
      <x:c r="H25" s="31" t="str">
        <x:v>1426</x:v>
      </x:c>
      <x:c r="I25" s="31" t="str">
        <x:v>0032</x:v>
      </x:c>
      <x:c r="J25" s="30">
        <x:f t="shared" si="4"/>
        <x:v>14</x:v>
      </x:c>
      <x:c r="K25" s="30">
        <x:f t="shared" si="5"/>
        <x:v>26</x:v>
      </x:c>
      <x:c r="L25" s="30">
        <x:f t="shared" si="6"/>
        <x:v>0</x:v>
      </x:c>
      <x:c r="M25" s="30">
        <x:f t="shared" si="7"/>
        <x:v>32</x:v>
      </x:c>
      <x:c r="N25" s="30">
        <x:f t="shared" si="15"/>
        <x:v>24</x:v>
      </x:c>
      <x:c r="O25" s="30">
        <x:f t="shared" si="8"/>
        <x:v>10.1</x:v>
      </x:c>
      <x:c r="P25" s="30" t="str" cm="1">
        <x:f t="array" ref="P25">INDEX($C$12:$N$12,G25)</x:f>
        <x:v>1.0″</x:v>
      </x:c>
      <x:c r="Q25" s="30" t="str" cm="1">
        <x:f t="array" ref="Q25">INDEX($C$11:$N$11,G25)</x:f>
        <x:v>66°F</x:v>
      </x:c>
      <x:c r="R25" s="30" cm="1">
        <x:f t="array" ref="R25">INDEX($C$13:$N$13,G25)</x:f>
        <x:v>31</x:v>
      </x:c>
      <x:c r="S25" s="30">
        <x:f t="shared" si="16"/>
        <x:v>3.2258064516129031E-2</x:v>
      </x:c>
      <x:c r="T25" s="30">
        <x:f t="shared" si="17"/>
        <x:v>66</x:v>
      </x:c>
      <x:c r="U25" s="32">
        <x:f t="shared" si="22"/>
        <x:v>0.46903225806451626</x:v>
      </x:c>
      <x:c r="V25" s="31">
        <x:f t="shared" si="9"/>
        <x:v>0.05</x:v>
      </x:c>
      <x:c r="W25" s="31">
        <x:f t="shared" si="10"/>
        <x:v>60</x:v>
      </x:c>
      <x:c r="X25" s="32">
        <x:f t="shared" si="11"/>
        <x:v>0.8</x:v>
      </x:c>
      <x:c r="Y25" s="30">
        <x:f t="shared" si="18"/>
        <x:v>0.34373634235171713</x:v>
      </x:c>
      <x:c r="Z25" s="33">
        <x:f t="shared" si="19"/>
        <x:v>0.98560000000000003</x:v>
      </x:c>
      <x:c r="AA25" s="31">
        <x:f t="shared" si="20"/>
        <x:v>4.2734394746409992</x:v>
      </x:c>
      <x:c r="AB25" s="32">
        <x:f t="shared" si="12"/>
        <x:v>0.11870665207336109</x:v>
      </x:c>
      <x:c r="AC25" s="31">
        <x:f t="shared" si="13"/>
        <x:v>0.5</x:v>
      </x:c>
      <x:c r="AD25" s="30">
        <x:f t="shared" si="21"/>
        <x:v>8.5543601103017744E-2</x:v>
      </x:c>
      <x:c r="AE25" s="31">
        <x:f t="shared" si="14"/>
        <x:v>4.3589830757440167</x:v>
      </x:c>
    </x:row>
    <x:row r="26" spans="2:31" x14ac:dyDescent="0.35">
      <x:c r="B26" s="27">
        <x:f t="shared" si="23"/>
        <x:v>44565</x:v>
      </x:c>
      <x:c r="C26" s="22" t="str">
        <x:f>IF($C$4="London",Assumptions!C35,Assumptions!E35)</x:f>
        <x:v>1426</x:v>
      </x:c>
      <x:c r="D26" s="22" t="str">
        <x:f>IF($C$4="London",Assumptions!D35,Assumptions!F35)</x:f>
        <x:v>0032</x:v>
      </x:c>
      <x:c r="F26" s="29">
        <x:v>44566</x:v>
      </x:c>
      <x:c r="G26" s="30">
        <x:f t="shared" si="3"/>
        <x:v>1</x:v>
      </x:c>
      <x:c r="H26" s="31" t="str">
        <x:v>1426</x:v>
      </x:c>
      <x:c r="I26" s="31" t="str">
        <x:v>0032</x:v>
      </x:c>
      <x:c r="J26" s="30">
        <x:f t="shared" si="4"/>
        <x:v>14</x:v>
      </x:c>
      <x:c r="K26" s="30">
        <x:f t="shared" si="5"/>
        <x:v>26</x:v>
      </x:c>
      <x:c r="L26" s="30">
        <x:f t="shared" si="6"/>
        <x:v>0</x:v>
      </x:c>
      <x:c r="M26" s="30">
        <x:f t="shared" si="7"/>
        <x:v>32</x:v>
      </x:c>
      <x:c r="N26" s="30">
        <x:f t="shared" si="15"/>
        <x:v>24</x:v>
      </x:c>
      <x:c r="O26" s="30">
        <x:f t="shared" si="8"/>
        <x:v>10.1</x:v>
      </x:c>
      <x:c r="P26" s="30" t="str" cm="1">
        <x:f t="array" ref="P26">INDEX($C$12:$N$12,G26)</x:f>
        <x:v>1.0″</x:v>
      </x:c>
      <x:c r="Q26" s="30" t="str" cm="1">
        <x:f t="array" ref="Q26">INDEX($C$11:$N$11,G26)</x:f>
        <x:v>66°F</x:v>
      </x:c>
      <x:c r="R26" s="30" cm="1">
        <x:f t="array" ref="R26">INDEX($C$13:$N$13,G26)</x:f>
        <x:v>31</x:v>
      </x:c>
      <x:c r="S26" s="30">
        <x:f t="shared" si="16"/>
        <x:v>3.2258064516129031E-2</x:v>
      </x:c>
      <x:c r="T26" s="30">
        <x:f t="shared" si="17"/>
        <x:v>66</x:v>
      </x:c>
      <x:c r="U26" s="32">
        <x:f t="shared" si="22"/>
        <x:v>0.46129032258064534</x:v>
      </x:c>
      <x:c r="V26" s="31">
        <x:f t="shared" si="9"/>
        <x:v>0.05</x:v>
      </x:c>
      <x:c r="W26" s="31">
        <x:f t="shared" si="10"/>
        <x:v>60</x:v>
      </x:c>
      <x:c r="X26" s="32">
        <x:f t="shared" si="11"/>
        <x:v>0.8</x:v>
      </x:c>
      <x:c r="Y26" s="30">
        <x:f t="shared" si="18"/>
        <x:v>0.33248244016649342</x:v>
      </x:c>
      <x:c r="Z26" s="33">
        <x:f t="shared" si="19"/>
        <x:v>0.98560000000000003</x:v>
      </x:c>
      <x:c r="AA26" s="31">
        <x:f t="shared" si="20"/>
        <x:v>4.3589830757440167</x:v>
      </x:c>
      <x:c r="AB26" s="32">
        <x:f t="shared" si="12"/>
        <x:v>0.12108286321511158</x:v>
      </x:c>
      <x:c r="AC26" s="31">
        <x:f t="shared" si="13"/>
        <x:v>0.5</x:v>
      </x:c>
      <x:c r="AD26" s="30">
        <x:f t="shared" si="21"/>
        <x:v>8.2742909989594216E-2</x:v>
      </x:c>
      <x:c r="AE26" s="31">
        <x:f t="shared" si="14"/>
        <x:v>4.4417259857336111</x:v>
      </x:c>
    </x:row>
    <x:row r="27" spans="2:31" x14ac:dyDescent="0.35">
      <x:c r="B27" s="27">
        <x:f t="shared" si="23"/>
        <x:v>44566</x:v>
      </x:c>
      <x:c r="C27" s="22" t="str">
        <x:f>IF($C$4="London",Assumptions!C36,Assumptions!E36)</x:f>
        <x:v>1426</x:v>
      </x:c>
      <x:c r="D27" s="22" t="str">
        <x:f>IF($C$4="London",Assumptions!D36,Assumptions!F36)</x:f>
        <x:v>0032</x:v>
      </x:c>
      <x:c r="F27" s="29">
        <x:v>44567</x:v>
      </x:c>
      <x:c r="G27" s="30">
        <x:f t="shared" si="3"/>
        <x:v>1</x:v>
      </x:c>
      <x:c r="H27" s="31" t="str">
        <x:v>1426</x:v>
      </x:c>
      <x:c r="I27" s="31" t="str">
        <x:v>0033</x:v>
      </x:c>
      <x:c r="J27" s="30">
        <x:f t="shared" si="4"/>
        <x:v>14</x:v>
      </x:c>
      <x:c r="K27" s="30">
        <x:f t="shared" si="5"/>
        <x:v>26</x:v>
      </x:c>
      <x:c r="L27" s="30">
        <x:f t="shared" si="6"/>
        <x:v>0</x:v>
      </x:c>
      <x:c r="M27" s="30">
        <x:f t="shared" si="7"/>
        <x:v>33</x:v>
      </x:c>
      <x:c r="N27" s="30">
        <x:f t="shared" si="15"/>
        <x:v>24</x:v>
      </x:c>
      <x:c r="O27" s="30">
        <x:f t="shared" si="8"/>
        <x:v>10.116666666666667</x:v>
      </x:c>
      <x:c r="P27" s="30" t="str" cm="1">
        <x:f t="array" ref="P27">INDEX($C$12:$N$12,G27)</x:f>
        <x:v>1.0″</x:v>
      </x:c>
      <x:c r="Q27" s="30" t="str" cm="1">
        <x:f t="array" ref="Q27">INDEX($C$11:$N$11,G27)</x:f>
        <x:v>66°F</x:v>
      </x:c>
      <x:c r="R27" s="30" cm="1">
        <x:f t="array" ref="R27">INDEX($C$13:$N$13,G27)</x:f>
        <x:v>31</x:v>
      </x:c>
      <x:c r="S27" s="30">
        <x:f t="shared" si="16"/>
        <x:v>3.2258064516129031E-2</x:v>
      </x:c>
      <x:c r="T27" s="30">
        <x:f t="shared" si="17"/>
        <x:v>66</x:v>
      </x:c>
      <x:c r="U27" s="32">
        <x:f t="shared" si="22"/>
        <x:v>0.45354838709677442</x:v>
      </x:c>
      <x:c r="V27" s="31">
        <x:f t="shared" si="9"/>
        <x:v>0.05</x:v>
      </x:c>
      <x:c r="W27" s="31">
        <x:f t="shared" si="10"/>
        <x:v>60</x:v>
      </x:c>
      <x:c r="X27" s="32">
        <x:f t="shared" si="11"/>
        <x:v>0.8</x:v>
      </x:c>
      <x:c r="Y27" s="30">
        <x:f t="shared" si="18"/>
        <x:v>0.32141584287200864</x:v>
      </x:c>
      <x:c r="Z27" s="33">
        <x:f t="shared" si="19"/>
        <x:v>0.98560000000000003</x:v>
      </x:c>
      <x:c r="AA27" s="31">
        <x:f t="shared" si="20"/>
        <x:v>4.4417259857336111</x:v>
      </x:c>
      <x:c r="AB27" s="32">
        <x:f t="shared" si="12"/>
        <x:v>0.1233812773814892</x:v>
      </x:c>
      <x:c r="AC27" s="31">
        <x:f t="shared" si="13"/>
        <x:v>0.5</x:v>
      </x:c>
      <x:c r="AD27" s="30">
        <x:f t="shared" si="21"/>
        <x:v>8.012082709330566E-2</x:v>
      </x:c>
      <x:c r="AE27" s="31">
        <x:f t="shared" si="14"/>
        <x:v>4.5218468128269169</x:v>
      </x:c>
    </x:row>
    <x:row r="28" spans="2:31" x14ac:dyDescent="0.35">
      <x:c r="B28" s="27">
        <x:f t="shared" si="23"/>
        <x:v>44567</x:v>
      </x:c>
      <x:c r="C28" s="22" t="str">
        <x:f>IF($C$4="London",Assumptions!C37,Assumptions!E37)</x:f>
        <x:v>1426</x:v>
      </x:c>
      <x:c r="D28" s="22" t="str">
        <x:f>IF($C$4="London",Assumptions!D37,Assumptions!F37)</x:f>
        <x:v>0033</x:v>
      </x:c>
      <x:c r="F28" s="29">
        <x:v>44568</x:v>
      </x:c>
      <x:c r="G28" s="30">
        <x:f t="shared" si="3"/>
        <x:v>1</x:v>
      </x:c>
      <x:c r="H28" s="31" t="str">
        <x:v>1426</x:v>
      </x:c>
      <x:c r="I28" s="31" t="str">
        <x:v>0034</x:v>
      </x:c>
      <x:c r="J28" s="30">
        <x:f t="shared" si="4"/>
        <x:v>14</x:v>
      </x:c>
      <x:c r="K28" s="30">
        <x:f t="shared" si="5"/>
        <x:v>26</x:v>
      </x:c>
      <x:c r="L28" s="30">
        <x:f t="shared" si="6"/>
        <x:v>0</x:v>
      </x:c>
      <x:c r="M28" s="30">
        <x:f t="shared" si="7"/>
        <x:v>34</x:v>
      </x:c>
      <x:c r="N28" s="30">
        <x:f t="shared" si="15"/>
        <x:v>24</x:v>
      </x:c>
      <x:c r="O28" s="30">
        <x:f t="shared" si="8"/>
        <x:v>10.133333333333333</x:v>
      </x:c>
      <x:c r="P28" s="30" t="str" cm="1">
        <x:f t="array" ref="P28">INDEX($C$12:$N$12,G28)</x:f>
        <x:v>1.0″</x:v>
      </x:c>
      <x:c r="Q28" s="30" t="str" cm="1">
        <x:f t="array" ref="Q28">INDEX($C$11:$N$11,G28)</x:f>
        <x:v>66°F</x:v>
      </x:c>
      <x:c r="R28" s="30" cm="1">
        <x:f t="array" ref="R28">INDEX($C$13:$N$13,G28)</x:f>
        <x:v>31</x:v>
      </x:c>
      <x:c r="S28" s="30">
        <x:f t="shared" si="16"/>
        <x:v>3.2258064516129031E-2</x:v>
      </x:c>
      <x:c r="T28" s="30">
        <x:f t="shared" si="17"/>
        <x:v>66</x:v>
      </x:c>
      <x:c r="U28" s="32">
        <x:f t="shared" si="22"/>
        <x:v>0.4458064516129035</x:v>
      </x:c>
      <x:c r="V28" s="31">
        <x:f t="shared" si="9"/>
        <x:v>0.05</x:v>
      </x:c>
      <x:c r="W28" s="31">
        <x:f t="shared" si="10"/>
        <x:v>60</x:v>
      </x:c>
      <x:c r="X28" s="32">
        <x:f t="shared" si="11"/>
        <x:v>0.8</x:v>
      </x:c>
      <x:c r="Y28" s="30">
        <x:f t="shared" si="18"/>
        <x:v>0.31053655046826262</x:v>
      </x:c>
      <x:c r="Z28" s="33">
        <x:f t="shared" si="19"/>
        <x:v>0.98560000000000003</x:v>
      </x:c>
      <x:c r="AA28" s="31">
        <x:f t="shared" si="20"/>
        <x:v>4.5218468128269169</x:v>
      </x:c>
      <x:c r="AB28" s="32">
        <x:f t="shared" si="12"/>
        <x:v>0.1256068559118588</x:v>
      </x:c>
      <x:c r="AC28" s="31">
        <x:f t="shared" si="13"/>
        <x:v>0.5</x:v>
      </x:c>
      <x:c r="AD28" s="30">
        <x:f t="shared" si="21"/>
        <x:v>7.7536422115851641E-2</x:v>
      </x:c>
      <x:c r="AE28" s="31">
        <x:f t="shared" si="14"/>
        <x:v>4.5993832349427688</x:v>
      </x:c>
    </x:row>
    <x:row r="29" spans="2:31" x14ac:dyDescent="0.35">
      <x:c r="B29" s="27">
        <x:f t="shared" si="23"/>
        <x:v>44568</x:v>
      </x:c>
      <x:c r="C29" s="22" t="str">
        <x:f>IF($C$4="London",Assumptions!C38,Assumptions!E38)</x:f>
        <x:v>1426</x:v>
      </x:c>
      <x:c r="D29" s="22" t="str">
        <x:f>IF($C$4="London",Assumptions!D38,Assumptions!F38)</x:f>
        <x:v>0034</x:v>
      </x:c>
      <x:c r="F29" s="29">
        <x:v>44569</x:v>
      </x:c>
      <x:c r="G29" s="30">
        <x:f t="shared" si="3"/>
        <x:v>1</x:v>
      </x:c>
      <x:c r="H29" s="31" t="str">
        <x:v>1426</x:v>
      </x:c>
      <x:c r="I29" s="31" t="str">
        <x:v>0035</x:v>
      </x:c>
      <x:c r="J29" s="30">
        <x:f t="shared" si="4"/>
        <x:v>14</x:v>
      </x:c>
      <x:c r="K29" s="30">
        <x:f t="shared" si="5"/>
        <x:v>26</x:v>
      </x:c>
      <x:c r="L29" s="30">
        <x:f t="shared" si="6"/>
        <x:v>0</x:v>
      </x:c>
      <x:c r="M29" s="30">
        <x:f t="shared" si="7"/>
        <x:v>35</x:v>
      </x:c>
      <x:c r="N29" s="30">
        <x:f t="shared" si="15"/>
        <x:v>24</x:v>
      </x:c>
      <x:c r="O29" s="30">
        <x:f t="shared" si="8"/>
        <x:v>10.15</x:v>
      </x:c>
      <x:c r="P29" s="30" t="str" cm="1">
        <x:f t="array" ref="P29">INDEX($C$12:$N$12,G29)</x:f>
        <x:v>1.0″</x:v>
      </x:c>
      <x:c r="Q29" s="30" t="str" cm="1">
        <x:f t="array" ref="Q29">INDEX($C$11:$N$11,G29)</x:f>
        <x:v>66°F</x:v>
      </x:c>
      <x:c r="R29" s="30" cm="1">
        <x:f t="array" ref="R29">INDEX($C$13:$N$13,G29)</x:f>
        <x:v>31</x:v>
      </x:c>
      <x:c r="S29" s="30">
        <x:f t="shared" si="16"/>
        <x:v>3.2258064516129031E-2</x:v>
      </x:c>
      <x:c r="T29" s="30">
        <x:f t="shared" si="17"/>
        <x:v>66</x:v>
      </x:c>
      <x:c r="U29" s="32">
        <x:f t="shared" si="22"/>
        <x:v>0.43806451612903258</x:v>
      </x:c>
      <x:c r="V29" s="31">
        <x:f t="shared" si="9"/>
        <x:v>0.05</x:v>
      </x:c>
      <x:c r="W29" s="31">
        <x:f t="shared" si="10"/>
        <x:v>60</x:v>
      </x:c>
      <x:c r="X29" s="32">
        <x:f t="shared" si="11"/>
        <x:v>0.8</x:v>
      </x:c>
      <x:c r="Y29" s="30">
        <x:f t="shared" si="18"/>
        <x:v>0.29984456295525536</x:v>
      </x:c>
      <x:c r="Z29" s="33">
        <x:f t="shared" si="19"/>
        <x:v>0.98560000000000003</x:v>
      </x:c>
      <x:c r="AA29" s="31">
        <x:f t="shared" si="20"/>
        <x:v>4.5993832349427688</x:v>
      </x:c>
      <x:c r="AB29" s="32">
        <x:f t="shared" si="12"/>
        <x:v>0.12776064541507692</x:v>
      </x:c>
      <x:c r="AC29" s="31">
        <x:f t="shared" si="13"/>
        <x:v>0.5</x:v>
      </x:c>
      <x:c r="AD29" s="30">
        <x:f t="shared" si="21"/>
        <x:v>7.4989925816857553E-2</x:v>
      </x:c>
      <x:c r="AE29" s="31">
        <x:f t="shared" si="14"/>
        <x:v>4.6743731607596262</x:v>
      </x:c>
    </x:row>
    <x:row r="30" spans="2:31" x14ac:dyDescent="0.35">
      <x:c r="B30" s="27">
        <x:f t="shared" si="23"/>
        <x:v>44569</x:v>
      </x:c>
      <x:c r="C30" s="22" t="str">
        <x:f>IF($C$4="London",Assumptions!C39,Assumptions!E39)</x:f>
        <x:v>1426</x:v>
      </x:c>
      <x:c r="D30" s="22" t="str">
        <x:f>IF($C$4="London",Assumptions!D39,Assumptions!F39)</x:f>
        <x:v>0035</x:v>
      </x:c>
      <x:c r="F30" s="29">
        <x:v>44570</x:v>
      </x:c>
      <x:c r="G30" s="30">
        <x:f t="shared" si="3"/>
        <x:v>1</x:v>
      </x:c>
      <x:c r="H30" s="31" t="str">
        <x:v>1426</x:v>
      </x:c>
      <x:c r="I30" s="31" t="str">
        <x:v>0036</x:v>
      </x:c>
      <x:c r="J30" s="30">
        <x:f t="shared" si="4"/>
        <x:v>14</x:v>
      </x:c>
      <x:c r="K30" s="30">
        <x:f t="shared" si="5"/>
        <x:v>26</x:v>
      </x:c>
      <x:c r="L30" s="30">
        <x:f t="shared" si="6"/>
        <x:v>0</x:v>
      </x:c>
      <x:c r="M30" s="30">
        <x:f t="shared" si="7"/>
        <x:v>36</x:v>
      </x:c>
      <x:c r="N30" s="30">
        <x:f t="shared" si="15"/>
        <x:v>24</x:v>
      </x:c>
      <x:c r="O30" s="30">
        <x:f t="shared" si="8"/>
        <x:v>10.166666666666666</x:v>
      </x:c>
      <x:c r="P30" s="30" t="str" cm="1">
        <x:f t="array" ref="P30">INDEX($C$12:$N$12,G30)</x:f>
        <x:v>1.0″</x:v>
      </x:c>
      <x:c r="Q30" s="30" t="str" cm="1">
        <x:f t="array" ref="Q30">INDEX($C$11:$N$11,G30)</x:f>
        <x:v>66°F</x:v>
      </x:c>
      <x:c r="R30" s="30" cm="1">
        <x:f t="array" ref="R30">INDEX($C$13:$N$13,G30)</x:f>
        <x:v>31</x:v>
      </x:c>
      <x:c r="S30" s="30">
        <x:f t="shared" si="16"/>
        <x:v>3.2258064516129031E-2</x:v>
      </x:c>
      <x:c r="T30" s="30">
        <x:f t="shared" si="17"/>
        <x:v>66</x:v>
      </x:c>
      <x:c r="U30" s="32">
        <x:f t="shared" si="22"/>
        <x:v>0.43032258064516166</x:v>
      </x:c>
      <x:c r="V30" s="31">
        <x:f t="shared" si="9"/>
        <x:v>0.05</x:v>
      </x:c>
      <x:c r="W30" s="31">
        <x:f t="shared" si="10"/>
        <x:v>60</x:v>
      </x:c>
      <x:c r="X30" s="32">
        <x:f t="shared" si="11"/>
        <x:v>0.8</x:v>
      </x:c>
      <x:c r="Y30" s="30">
        <x:f t="shared" si="18"/>
        <x:v>0.28933988033298691</x:v>
      </x:c>
      <x:c r="Z30" s="33">
        <x:f t="shared" si="19"/>
        <x:v>0.98560000000000003</x:v>
      </x:c>
      <x:c r="AA30" s="31">
        <x:f t="shared" si="20"/>
        <x:v>4.6743731607596262</x:v>
      </x:c>
      <x:c r="AB30" s="32">
        <x:f t="shared" si="12"/>
        <x:v>0.12984369890998962</x:v>
      </x:c>
      <x:c r="AC30" s="31">
        <x:f t="shared" si="13"/>
        <x:v>0.5</x:v>
      </x:c>
      <x:c r="AD30" s="30">
        <x:f t="shared" si="21"/>
        <x:v>7.2481568955948775E-2</x:v>
      </x:c>
      <x:c r="AE30" s="31">
        <x:f t="shared" si="14"/>
        <x:v>4.746854729715575</x:v>
      </x:c>
    </x:row>
    <x:row r="31" spans="2:31" x14ac:dyDescent="0.35">
      <x:c r="B31" s="27">
        <x:f t="shared" si="23"/>
        <x:v>44570</x:v>
      </x:c>
      <x:c r="C31" s="22" t="str">
        <x:f>IF($C$4="London",Assumptions!C40,Assumptions!E40)</x:f>
        <x:v>1426</x:v>
      </x:c>
      <x:c r="D31" s="22" t="str">
        <x:f>IF($C$4="London",Assumptions!D40,Assumptions!F40)</x:f>
        <x:v>0036</x:v>
      </x:c>
      <x:c r="F31" s="29">
        <x:v>44571</x:v>
      </x:c>
      <x:c r="G31" s="30">
        <x:f t="shared" si="3"/>
        <x:v>1</x:v>
      </x:c>
      <x:c r="H31" s="31" t="str">
        <x:v>1426</x:v>
      </x:c>
      <x:c r="I31" s="31" t="str">
        <x:v>0037</x:v>
      </x:c>
      <x:c r="J31" s="30">
        <x:f t="shared" si="4"/>
        <x:v>14</x:v>
      </x:c>
      <x:c r="K31" s="30">
        <x:f t="shared" si="5"/>
        <x:v>26</x:v>
      </x:c>
      <x:c r="L31" s="30">
        <x:f t="shared" si="6"/>
        <x:v>0</x:v>
      </x:c>
      <x:c r="M31" s="30">
        <x:f t="shared" si="7"/>
        <x:v>37</x:v>
      </x:c>
      <x:c r="N31" s="30">
        <x:f t="shared" si="15"/>
        <x:v>24</x:v>
      </x:c>
      <x:c r="O31" s="30">
        <x:f t="shared" si="8"/>
        <x:v>10.183333333333334</x:v>
      </x:c>
      <x:c r="P31" s="30" t="str" cm="1">
        <x:f t="array" ref="P31">INDEX($C$12:$N$12,G31)</x:f>
        <x:v>1.0″</x:v>
      </x:c>
      <x:c r="Q31" s="30" t="str" cm="1">
        <x:f t="array" ref="Q31">INDEX($C$11:$N$11,G31)</x:f>
        <x:v>66°F</x:v>
      </x:c>
      <x:c r="R31" s="30" cm="1">
        <x:f t="array" ref="R31">INDEX($C$13:$N$13,G31)</x:f>
        <x:v>31</x:v>
      </x:c>
      <x:c r="S31" s="30">
        <x:f t="shared" si="16"/>
        <x:v>3.2258064516129031E-2</x:v>
      </x:c>
      <x:c r="T31" s="30">
        <x:f t="shared" si="17"/>
        <x:v>66</x:v>
      </x:c>
      <x:c r="U31" s="32">
        <x:f t="shared" si="22"/>
        <x:v>0.42258064516129074</x:v>
      </x:c>
      <x:c r="V31" s="31">
        <x:f t="shared" si="9"/>
        <x:v>0.05</x:v>
      </x:c>
      <x:c r="W31" s="31">
        <x:f t="shared" si="10"/>
        <x:v>60</x:v>
      </x:c>
      <x:c r="X31" s="32">
        <x:f t="shared" si="11"/>
        <x:v>0.8</x:v>
      </x:c>
      <x:c r="Y31" s="30">
        <x:f t="shared" si="18"/>
        <x:v>0.27902250260145739</x:v>
      </x:c>
      <x:c r="Z31" s="33">
        <x:f t="shared" si="19"/>
        <x:v>0.98560000000000003</x:v>
      </x:c>
      <x:c r="AA31" s="31">
        <x:f t="shared" si="20"/>
        <x:v>4.746854729715575</x:v>
      </x:c>
      <x:c r="AB31" s="32">
        <x:f t="shared" si="12"/>
        <x:v>0.13185707582543263</x:v>
      </x:c>
      <x:c r="AC31" s="31">
        <x:f t="shared" si="13"/>
        <x:v>0.5</x:v>
      </x:c>
      <x:c r="AD31" s="30">
        <x:f t="shared" si="21"/>
        <x:v>7.0011582292750757E-2</x:v>
      </x:c>
      <x:c r="AE31" s="31">
        <x:f t="shared" si="14"/>
        <x:v>4.8168663120083259</x:v>
      </x:c>
    </x:row>
    <x:row r="32" spans="2:31" x14ac:dyDescent="0.35">
      <x:c r="B32" s="27">
        <x:f t="shared" si="23"/>
        <x:v>44571</x:v>
      </x:c>
      <x:c r="C32" s="22" t="str">
        <x:f>IF($C$4="London",Assumptions!C41,Assumptions!E41)</x:f>
        <x:v>1426</x:v>
      </x:c>
      <x:c r="D32" s="22" t="str">
        <x:f>IF($C$4="London",Assumptions!D41,Assumptions!F41)</x:f>
        <x:v>0037</x:v>
      </x:c>
      <x:c r="F32" s="29">
        <x:v>44572</x:v>
      </x:c>
      <x:c r="G32" s="30">
        <x:f t="shared" si="3"/>
        <x:v>1</x:v>
      </x:c>
      <x:c r="H32" s="31" t="str">
        <x:v>1426</x:v>
      </x:c>
      <x:c r="I32" s="31" t="str">
        <x:v>0037</x:v>
      </x:c>
      <x:c r="J32" s="30">
        <x:f t="shared" si="4"/>
        <x:v>14</x:v>
      </x:c>
      <x:c r="K32" s="30">
        <x:f t="shared" si="5"/>
        <x:v>26</x:v>
      </x:c>
      <x:c r="L32" s="30">
        <x:f t="shared" si="6"/>
        <x:v>0</x:v>
      </x:c>
      <x:c r="M32" s="30">
        <x:f t="shared" si="7"/>
        <x:v>37</x:v>
      </x:c>
      <x:c r="N32" s="30">
        <x:f t="shared" si="15"/>
        <x:v>24</x:v>
      </x:c>
      <x:c r="O32" s="30">
        <x:f t="shared" si="8"/>
        <x:v>10.183333333333334</x:v>
      </x:c>
      <x:c r="P32" s="30" t="str" cm="1">
        <x:f t="array" ref="P32">INDEX($C$12:$N$12,G32)</x:f>
        <x:v>1.0″</x:v>
      </x:c>
      <x:c r="Q32" s="30" t="str" cm="1">
        <x:f t="array" ref="Q32">INDEX($C$11:$N$11,G32)</x:f>
        <x:v>66°F</x:v>
      </x:c>
      <x:c r="R32" s="30" cm="1">
        <x:f t="array" ref="R32">INDEX($C$13:$N$13,G32)</x:f>
        <x:v>31</x:v>
      </x:c>
      <x:c r="S32" s="30">
        <x:f t="shared" si="16"/>
        <x:v>3.2258064516129031E-2</x:v>
      </x:c>
      <x:c r="T32" s="30">
        <x:f t="shared" si="17"/>
        <x:v>66</x:v>
      </x:c>
      <x:c r="U32" s="32">
        <x:f t="shared" si="22"/>
        <x:v>0.41483870967741981</x:v>
      </x:c>
      <x:c r="V32" s="31">
        <x:f t="shared" si="9"/>
        <x:v>0.05</x:v>
      </x:c>
      <x:c r="W32" s="31">
        <x:f t="shared" si="10"/>
        <x:v>60</x:v>
      </x:c>
      <x:c r="X32" s="32">
        <x:f t="shared" si="11"/>
        <x:v>0.8</x:v>
      </x:c>
      <x:c r="Y32" s="30">
        <x:f t="shared" si="18"/>
        <x:v>0.26889242976066657</x:v>
      </x:c>
      <x:c r="Z32" s="33">
        <x:f t="shared" si="19"/>
        <x:v>0.98560000000000003</x:v>
      </x:c>
      <x:c r="AA32" s="31">
        <x:f t="shared" si="20"/>
        <x:v>4.8168663120083259</x:v>
      </x:c>
      <x:c r="AB32" s="32">
        <x:f t="shared" si="12"/>
        <x:v>0.13380184200023126</x:v>
      </x:c>
      <x:c r="AC32" s="31">
        <x:f t="shared" si="13"/>
        <x:v>0.5</x:v>
      </x:c>
      <x:c r="AD32" s="30">
        <x:f t="shared" si="21"/>
        <x:v>6.7469771429067099E-2</x:v>
      </x:c>
      <x:c r="AE32" s="31">
        <x:f t="shared" si="14"/>
        <x:v>4.8843360834373932</x:v>
      </x:c>
    </x:row>
    <x:row r="33" spans="2:31" x14ac:dyDescent="0.35">
      <x:c r="B33" s="27">
        <x:f t="shared" si="23"/>
        <x:v>44572</x:v>
      </x:c>
      <x:c r="C33" s="22" t="str">
        <x:f>IF($C$4="London",Assumptions!C42,Assumptions!E42)</x:f>
        <x:v>1426</x:v>
      </x:c>
      <x:c r="D33" s="22" t="str">
        <x:f>IF($C$4="London",Assumptions!D42,Assumptions!F42)</x:f>
        <x:v>0037</x:v>
      </x:c>
      <x:c r="F33" s="29">
        <x:v>44573</x:v>
      </x:c>
      <x:c r="G33" s="30">
        <x:f t="shared" si="3"/>
        <x:v>1</x:v>
      </x:c>
      <x:c r="H33" s="31" t="str">
        <x:v>1426</x:v>
      </x:c>
      <x:c r="I33" s="31" t="str">
        <x:v>0038</x:v>
      </x:c>
      <x:c r="J33" s="30">
        <x:f t="shared" si="4"/>
        <x:v>14</x:v>
      </x:c>
      <x:c r="K33" s="30">
        <x:f t="shared" si="5"/>
        <x:v>26</x:v>
      </x:c>
      <x:c r="L33" s="30">
        <x:f t="shared" si="6"/>
        <x:v>0</x:v>
      </x:c>
      <x:c r="M33" s="30">
        <x:f t="shared" si="7"/>
        <x:v>38</x:v>
      </x:c>
      <x:c r="N33" s="30">
        <x:f t="shared" si="15"/>
        <x:v>24</x:v>
      </x:c>
      <x:c r="O33" s="30">
        <x:f t="shared" si="8"/>
        <x:v>10.199999999999999</x:v>
      </x:c>
      <x:c r="P33" s="30" t="str" cm="1">
        <x:f t="array" ref="P33">INDEX($C$12:$N$12,G33)</x:f>
        <x:v>1.0″</x:v>
      </x:c>
      <x:c r="Q33" s="30" t="str" cm="1">
        <x:f t="array" ref="Q33">INDEX($C$11:$N$11,G33)</x:f>
        <x:v>66°F</x:v>
      </x:c>
      <x:c r="R33" s="30" cm="1">
        <x:f t="array" ref="R33">INDEX($C$13:$N$13,G33)</x:f>
        <x:v>31</x:v>
      </x:c>
      <x:c r="S33" s="30">
        <x:f t="shared" si="16"/>
        <x:v>3.2258064516129031E-2</x:v>
      </x:c>
      <x:c r="T33" s="30">
        <x:f t="shared" si="17"/>
        <x:v>66</x:v>
      </x:c>
      <x:c r="U33" s="32">
        <x:f t="shared" si="22"/>
        <x:v>0.40709677419354889</x:v>
      </x:c>
      <x:c r="V33" s="31">
        <x:f t="shared" si="9"/>
        <x:v>0.05</x:v>
      </x:c>
      <x:c r="W33" s="31">
        <x:f t="shared" si="10"/>
        <x:v>60</x:v>
      </x:c>
      <x:c r="X33" s="32">
        <x:f t="shared" si="11"/>
        <x:v>0.8</x:v>
      </x:c>
      <x:c r="Y33" s="30">
        <x:f t="shared" si="18"/>
        <x:v>0.25894966181061457</x:v>
      </x:c>
      <x:c r="Z33" s="33">
        <x:f t="shared" si="19"/>
        <x:v>0.98560000000000003</x:v>
      </x:c>
      <x:c r="AA33" s="31">
        <x:f t="shared" si="20"/>
        <x:v>4.8843360834373932</x:v>
      </x:c>
      <x:c r="AB33" s="32">
        <x:f t="shared" si="12"/>
        <x:v>0.13567600231770538</x:v>
      </x:c>
      <x:c r="AC33" s="31">
        <x:f t="shared" si="13"/>
        <x:v>0.5</x:v>
      </x:c>
      <x:c r="AD33" s="30">
        <x:f t="shared" si="21"/>
        <x:v>6.5081300603538145E-2</x:v>
      </x:c>
      <x:c r="AE33" s="31">
        <x:f t="shared" si="14"/>
        <x:v>4.949417384040931</x:v>
      </x:c>
    </x:row>
    <x:row r="34" spans="2:31" x14ac:dyDescent="0.35">
      <x:c r="B34" s="27">
        <x:f t="shared" si="23"/>
        <x:v>44573</x:v>
      </x:c>
      <x:c r="C34" s="22" t="str">
        <x:f>IF($C$4="London",Assumptions!C43,Assumptions!E43)</x:f>
        <x:v>1426</x:v>
      </x:c>
      <x:c r="D34" s="22" t="str">
        <x:f>IF($C$4="London",Assumptions!D43,Assumptions!F43)</x:f>
        <x:v>0038</x:v>
      </x:c>
      <x:c r="F34" s="29">
        <x:v>44574</x:v>
      </x:c>
      <x:c r="G34" s="30">
        <x:f t="shared" si="3"/>
        <x:v>1</x:v>
      </x:c>
      <x:c r="H34" s="31" t="str">
        <x:v>1426</x:v>
      </x:c>
      <x:c r="I34" s="31" t="str">
        <x:v>0039</x:v>
      </x:c>
      <x:c r="J34" s="30">
        <x:f t="shared" si="4"/>
        <x:v>14</x:v>
      </x:c>
      <x:c r="K34" s="30">
        <x:f t="shared" si="5"/>
        <x:v>26</x:v>
      </x:c>
      <x:c r="L34" s="30">
        <x:f t="shared" si="6"/>
        <x:v>0</x:v>
      </x:c>
      <x:c r="M34" s="30">
        <x:f t="shared" si="7"/>
        <x:v>39</x:v>
      </x:c>
      <x:c r="N34" s="30">
        <x:f t="shared" si="15"/>
        <x:v>24</x:v>
      </x:c>
      <x:c r="O34" s="30">
        <x:f t="shared" si="8"/>
        <x:v>10.216666666666667</x:v>
      </x:c>
      <x:c r="P34" s="30" t="str" cm="1">
        <x:f t="array" ref="P34">INDEX($C$12:$N$12,G34)</x:f>
        <x:v>1.0″</x:v>
      </x:c>
      <x:c r="Q34" s="30" t="str" cm="1">
        <x:f t="array" ref="Q34">INDEX($C$11:$N$11,G34)</x:f>
        <x:v>66°F</x:v>
      </x:c>
      <x:c r="R34" s="30" cm="1">
        <x:f t="array" ref="R34">INDEX($C$13:$N$13,G34)</x:f>
        <x:v>31</x:v>
      </x:c>
      <x:c r="S34" s="30">
        <x:f t="shared" si="16"/>
        <x:v>3.2258064516129031E-2</x:v>
      </x:c>
      <x:c r="T34" s="30">
        <x:f t="shared" si="17"/>
        <x:v>66</x:v>
      </x:c>
      <x:c r="U34" s="32">
        <x:f t="shared" si="22"/>
        <x:v>0.39935483870967797</x:v>
      </x:c>
      <x:c r="V34" s="31">
        <x:f t="shared" si="9"/>
        <x:v>0.05</x:v>
      </x:c>
      <x:c r="W34" s="31">
        <x:f t="shared" si="10"/>
        <x:v>60</x:v>
      </x:c>
      <x:c r="X34" s="32">
        <x:f t="shared" si="11"/>
        <x:v>0.8</x:v>
      </x:c>
      <x:c r="Y34" s="30">
        <x:f t="shared" si="18"/>
        <x:v>0</x:v>
      </x:c>
      <x:c r="Z34" s="33">
        <x:f t="shared" si="19"/>
        <x:v>0.98560000000000003</x:v>
      </x:c>
      <x:c r="AA34" s="31">
        <x:f t="shared" si="20"/>
        <x:v>4.949417384040931</x:v>
      </x:c>
      <x:c r="AB34" s="32">
        <x:f t="shared" si="12"/>
        <x:v>0.1374838162233592</x:v>
      </x:c>
      <x:c r="AC34" s="31">
        <x:f t="shared" si="13"/>
        <x:v>0.5</x:v>
      </x:c>
      <x:c r="AD34" s="30">
        <x:f t="shared" si="21"/>
        <x:v>0</x:v>
      </x:c>
      <x:c r="AE34" s="31">
        <x:f t="shared" si="14"/>
        <x:v>4.949417384040931</x:v>
      </x:c>
    </x:row>
    <x:row r="35" spans="2:31" x14ac:dyDescent="0.35">
      <x:c r="B35" s="27">
        <x:f t="shared" si="23"/>
        <x:v>44574</x:v>
      </x:c>
      <x:c r="C35" s="22" t="str">
        <x:f>IF($C$4="London",Assumptions!C44,Assumptions!E44)</x:f>
        <x:v>1426</x:v>
      </x:c>
      <x:c r="D35" s="22" t="str">
        <x:f>IF($C$4="London",Assumptions!D44,Assumptions!F44)</x:f>
        <x:v>0039</x:v>
      </x:c>
      <x:c r="F35" s="29">
        <x:v>44575</x:v>
      </x:c>
      <x:c r="G35" s="30">
        <x:f t="shared" si="3"/>
        <x:v>1</x:v>
      </x:c>
      <x:c r="H35" s="31" t="str">
        <x:v>1425</x:v>
      </x:c>
      <x:c r="I35" s="31" t="str">
        <x:v>0040</x:v>
      </x:c>
      <x:c r="J35" s="30">
        <x:f t="shared" si="4"/>
        <x:v>14</x:v>
      </x:c>
      <x:c r="K35" s="30">
        <x:f t="shared" si="5"/>
        <x:v>25</x:v>
      </x:c>
      <x:c r="L35" s="30">
        <x:f t="shared" si="6"/>
        <x:v>0</x:v>
      </x:c>
      <x:c r="M35" s="30">
        <x:f t="shared" si="7"/>
        <x:v>40</x:v>
      </x:c>
      <x:c r="N35" s="30">
        <x:f t="shared" si="15"/>
        <x:v>24</x:v>
      </x:c>
      <x:c r="O35" s="30">
        <x:f t="shared" si="8"/>
        <x:v>10.25</x:v>
      </x:c>
      <x:c r="P35" s="30" t="str" cm="1">
        <x:f t="array" ref="P35">INDEX($C$12:$N$12,G35)</x:f>
        <x:v>1.0″</x:v>
      </x:c>
      <x:c r="Q35" s="30" t="str" cm="1">
        <x:f t="array" ref="Q35">INDEX($C$11:$N$11,G35)</x:f>
        <x:v>66°F</x:v>
      </x:c>
      <x:c r="R35" s="30" cm="1">
        <x:f t="array" ref="R35">INDEX($C$13:$N$13,G35)</x:f>
        <x:v>31</x:v>
      </x:c>
      <x:c r="S35" s="30">
        <x:f t="shared" si="16"/>
        <x:v>3.2258064516129031E-2</x:v>
      </x:c>
      <x:c r="T35" s="30">
        <x:f t="shared" si="17"/>
        <x:v>66</x:v>
      </x:c>
      <x:c r="U35" s="32">
        <x:f t="shared" si="22"/>
        <x:v>0.39161290322580705</x:v>
      </x:c>
      <x:c r="V35" s="31">
        <x:f t="shared" si="9"/>
        <x:v>0.05</x:v>
      </x:c>
      <x:c r="W35" s="31">
        <x:f t="shared" si="10"/>
        <x:v>60</x:v>
      </x:c>
      <x:c r="X35" s="32">
        <x:f t="shared" si="11"/>
        <x:v>0.8</x:v>
      </x:c>
      <x:c r="Y35" s="30">
        <x:f t="shared" si="18"/>
        <x:v>0</x:v>
      </x:c>
      <x:c r="Z35" s="33">
        <x:f t="shared" si="19"/>
        <x:v>0.98560000000000003</x:v>
      </x:c>
      <x:c r="AA35" s="31">
        <x:f t="shared" si="20"/>
        <x:v>4.949417384040931</x:v>
      </x:c>
      <x:c r="AB35" s="32">
        <x:f t="shared" si="12"/>
        <x:v>0.1374838162233592</x:v>
      </x:c>
      <x:c r="AC35" s="31">
        <x:f t="shared" si="13"/>
        <x:v>0.5</x:v>
      </x:c>
      <x:c r="AD35" s="30">
        <x:f t="shared" si="21"/>
        <x:v>0</x:v>
      </x:c>
      <x:c r="AE35" s="31">
        <x:f t="shared" si="14"/>
        <x:v>4.949417384040931</x:v>
      </x:c>
    </x:row>
    <x:row r="36" spans="2:31" x14ac:dyDescent="0.35">
      <x:c r="B36" s="27">
        <x:f t="shared" si="23"/>
        <x:v>44575</x:v>
      </x:c>
      <x:c r="C36" s="22" t="str">
        <x:f>IF($C$4="London",Assumptions!C45,Assumptions!E45)</x:f>
        <x:v>1425</x:v>
      </x:c>
      <x:c r="D36" s="22" t="str">
        <x:f>IF($C$4="London",Assumptions!D45,Assumptions!F45)</x:f>
        <x:v>0040</x:v>
      </x:c>
      <x:c r="F36" s="29">
        <x:v>44576</x:v>
      </x:c>
      <x:c r="G36" s="30">
        <x:f t="shared" si="3"/>
        <x:v>1</x:v>
      </x:c>
      <x:c r="H36" s="31" t="str">
        <x:v>1425</x:v>
      </x:c>
      <x:c r="I36" s="31" t="str">
        <x:v>0041</x:v>
      </x:c>
      <x:c r="J36" s="30">
        <x:f t="shared" si="4"/>
        <x:v>14</x:v>
      </x:c>
      <x:c r="K36" s="30">
        <x:f t="shared" si="5"/>
        <x:v>25</x:v>
      </x:c>
      <x:c r="L36" s="30">
        <x:f t="shared" si="6"/>
        <x:v>0</x:v>
      </x:c>
      <x:c r="M36" s="30">
        <x:f t="shared" si="7"/>
        <x:v>41</x:v>
      </x:c>
      <x:c r="N36" s="30">
        <x:f t="shared" si="15"/>
        <x:v>24</x:v>
      </x:c>
      <x:c r="O36" s="30">
        <x:f t="shared" si="8"/>
        <x:v>10.266666666666667</x:v>
      </x:c>
      <x:c r="P36" s="30" t="str" cm="1">
        <x:f t="array" ref="P36">INDEX($C$12:$N$12,G36)</x:f>
        <x:v>1.0″</x:v>
      </x:c>
      <x:c r="Q36" s="30" t="str" cm="1">
        <x:f t="array" ref="Q36">INDEX($C$11:$N$11,G36)</x:f>
        <x:v>66°F</x:v>
      </x:c>
      <x:c r="R36" s="30" cm="1">
        <x:f t="array" ref="R36">INDEX($C$13:$N$13,G36)</x:f>
        <x:v>31</x:v>
      </x:c>
      <x:c r="S36" s="30">
        <x:f t="shared" si="16"/>
        <x:v>3.2258064516129031E-2</x:v>
      </x:c>
      <x:c r="T36" s="30">
        <x:f t="shared" si="17"/>
        <x:v>66</x:v>
      </x:c>
      <x:c r="U36" s="32">
        <x:f t="shared" si="22"/>
        <x:v>0.38387096774193613</x:v>
      </x:c>
      <x:c r="V36" s="31">
        <x:f t="shared" si="9"/>
        <x:v>0.05</x:v>
      </x:c>
      <x:c r="W36" s="31">
        <x:f t="shared" si="10"/>
        <x:v>60</x:v>
      </x:c>
      <x:c r="X36" s="32">
        <x:f t="shared" si="11"/>
        <x:v>0.8</x:v>
      </x:c>
      <x:c r="Y36" s="30">
        <x:f t="shared" si="18"/>
        <x:v>0</x:v>
      </x:c>
      <x:c r="Z36" s="33">
        <x:f t="shared" si="19"/>
        <x:v>0.98560000000000003</x:v>
      </x:c>
      <x:c r="AA36" s="31">
        <x:f t="shared" si="20"/>
        <x:v>4.949417384040931</x:v>
      </x:c>
      <x:c r="AB36" s="32">
        <x:f t="shared" si="12"/>
        <x:v>0.1374838162233592</x:v>
      </x:c>
      <x:c r="AC36" s="31">
        <x:f t="shared" si="13"/>
        <x:v>0.5</x:v>
      </x:c>
      <x:c r="AD36" s="30">
        <x:f t="shared" si="21"/>
        <x:v>0</x:v>
      </x:c>
      <x:c r="AE36" s="31">
        <x:f t="shared" si="14"/>
        <x:v>4.949417384040931</x:v>
      </x:c>
    </x:row>
    <x:row r="37" spans="2:31" x14ac:dyDescent="0.35">
      <x:c r="B37" s="27">
        <x:f t="shared" si="23"/>
        <x:v>44576</x:v>
      </x:c>
      <x:c r="C37" s="22" t="str">
        <x:f>IF($C$4="London",Assumptions!C46,Assumptions!E46)</x:f>
        <x:v>1425</x:v>
      </x:c>
      <x:c r="D37" s="22" t="str">
        <x:f>IF($C$4="London",Assumptions!D46,Assumptions!F46)</x:f>
        <x:v>0041</x:v>
      </x:c>
      <x:c r="F37" s="29">
        <x:v>44577</x:v>
      </x:c>
      <x:c r="G37" s="30">
        <x:f t="shared" si="3"/>
        <x:v>1</x:v>
      </x:c>
      <x:c r="H37" s="31" t="str">
        <x:v>1425</x:v>
      </x:c>
      <x:c r="I37" s="31" t="str">
        <x:v>0042</x:v>
      </x:c>
      <x:c r="J37" s="30">
        <x:f t="shared" si="4"/>
        <x:v>14</x:v>
      </x:c>
      <x:c r="K37" s="30">
        <x:f t="shared" si="5"/>
        <x:v>25</x:v>
      </x:c>
      <x:c r="L37" s="30">
        <x:f t="shared" si="6"/>
        <x:v>0</x:v>
      </x:c>
      <x:c r="M37" s="30">
        <x:f t="shared" si="7"/>
        <x:v>42</x:v>
      </x:c>
      <x:c r="N37" s="30">
        <x:f t="shared" si="15"/>
        <x:v>24</x:v>
      </x:c>
      <x:c r="O37" s="30">
        <x:f t="shared" si="8"/>
        <x:v>10.283333333333333</x:v>
      </x:c>
      <x:c r="P37" s="30" t="str" cm="1">
        <x:f t="array" ref="P37">INDEX($C$12:$N$12,G37)</x:f>
        <x:v>1.0″</x:v>
      </x:c>
      <x:c r="Q37" s="30" t="str" cm="1">
        <x:f t="array" ref="Q37">INDEX($C$11:$N$11,G37)</x:f>
        <x:v>66°F</x:v>
      </x:c>
      <x:c r="R37" s="30" cm="1">
        <x:f t="array" ref="R37">INDEX($C$13:$N$13,G37)</x:f>
        <x:v>31</x:v>
      </x:c>
      <x:c r="S37" s="30">
        <x:f t="shared" si="16"/>
        <x:v>3.2258064516129031E-2</x:v>
      </x:c>
      <x:c r="T37" s="30">
        <x:f t="shared" si="17"/>
        <x:v>66</x:v>
      </x:c>
      <x:c r="U37" s="32">
        <x:f t="shared" si="22"/>
        <x:v>0.37612903225806521</x:v>
      </x:c>
      <x:c r="V37" s="31">
        <x:f t="shared" si="9"/>
        <x:v>0.05</x:v>
      </x:c>
      <x:c r="W37" s="31">
        <x:f t="shared" si="10"/>
        <x:v>60</x:v>
      </x:c>
      <x:c r="X37" s="32">
        <x:f t="shared" si="11"/>
        <x:v>0.8</x:v>
      </x:c>
      <x:c r="Y37" s="30">
        <x:f t="shared" si="18"/>
        <x:v>0</x:v>
      </x:c>
      <x:c r="Z37" s="33">
        <x:f t="shared" si="19"/>
        <x:v>0.98560000000000003</x:v>
      </x:c>
      <x:c r="AA37" s="31">
        <x:f t="shared" si="20"/>
        <x:v>4.949417384040931</x:v>
      </x:c>
      <x:c r="AB37" s="32">
        <x:f t="shared" si="12"/>
        <x:v>0.1374838162233592</x:v>
      </x:c>
      <x:c r="AC37" s="31">
        <x:f t="shared" si="13"/>
        <x:v>0.5</x:v>
      </x:c>
      <x:c r="AD37" s="30">
        <x:f t="shared" si="21"/>
        <x:v>0</x:v>
      </x:c>
      <x:c r="AE37" s="31">
        <x:f t="shared" si="14"/>
        <x:v>4.949417384040931</x:v>
      </x:c>
    </x:row>
    <x:row r="38" spans="2:31" x14ac:dyDescent="0.35">
      <x:c r="B38" s="27">
        <x:f t="shared" si="23"/>
        <x:v>44577</x:v>
      </x:c>
      <x:c r="C38" s="22" t="str">
        <x:f>IF($C$4="London",Assumptions!C47,Assumptions!E47)</x:f>
        <x:v>1425</x:v>
      </x:c>
      <x:c r="D38" s="22" t="str">
        <x:f>IF($C$4="London",Assumptions!D47,Assumptions!F47)</x:f>
        <x:v>0042</x:v>
      </x:c>
      <x:c r="F38" s="29">
        <x:v>44578</x:v>
      </x:c>
      <x:c r="G38" s="30">
        <x:f t="shared" si="3"/>
        <x:v>1</x:v>
      </x:c>
      <x:c r="H38" s="31" t="str">
        <x:v>1425</x:v>
      </x:c>
      <x:c r="I38" s="31" t="str">
        <x:v>0043</x:v>
      </x:c>
      <x:c r="J38" s="30">
        <x:f t="shared" si="4"/>
        <x:v>14</x:v>
      </x:c>
      <x:c r="K38" s="30">
        <x:f t="shared" si="5"/>
        <x:v>25</x:v>
      </x:c>
      <x:c r="L38" s="30">
        <x:f t="shared" si="6"/>
        <x:v>0</x:v>
      </x:c>
      <x:c r="M38" s="30">
        <x:f t="shared" si="7"/>
        <x:v>43</x:v>
      </x:c>
      <x:c r="N38" s="30">
        <x:f t="shared" si="15"/>
        <x:v>24</x:v>
      </x:c>
      <x:c r="O38" s="30">
        <x:f t="shared" si="8"/>
        <x:v>10.3</x:v>
      </x:c>
      <x:c r="P38" s="30" t="str" cm="1">
        <x:f t="array" ref="P38">INDEX($C$12:$N$12,G38)</x:f>
        <x:v>1.0″</x:v>
      </x:c>
      <x:c r="Q38" s="30" t="str" cm="1">
        <x:f t="array" ref="Q38">INDEX($C$11:$N$11,G38)</x:f>
        <x:v>66°F</x:v>
      </x:c>
      <x:c r="R38" s="30" cm="1">
        <x:f t="array" ref="R38">INDEX($C$13:$N$13,G38)</x:f>
        <x:v>31</x:v>
      </x:c>
      <x:c r="S38" s="30">
        <x:f t="shared" si="16"/>
        <x:v>3.2258064516129031E-2</x:v>
      </x:c>
      <x:c r="T38" s="30">
        <x:f t="shared" si="17"/>
        <x:v>66</x:v>
      </x:c>
      <x:c r="U38" s="32">
        <x:f t="shared" si="22"/>
        <x:v>0.36838709677419429</x:v>
      </x:c>
      <x:c r="V38" s="31">
        <x:f t="shared" si="9"/>
        <x:v>0.05</x:v>
      </x:c>
      <x:c r="W38" s="31">
        <x:f t="shared" si="10"/>
        <x:v>60</x:v>
      </x:c>
      <x:c r="X38" s="32">
        <x:f t="shared" si="11"/>
        <x:v>0.8</x:v>
      </x:c>
      <x:c r="Y38" s="30">
        <x:f t="shared" si="18"/>
        <x:v>0</x:v>
      </x:c>
      <x:c r="Z38" s="33">
        <x:f t="shared" si="19"/>
        <x:v>0.98560000000000003</x:v>
      </x:c>
      <x:c r="AA38" s="31">
        <x:f t="shared" si="20"/>
        <x:v>4.949417384040931</x:v>
      </x:c>
      <x:c r="AB38" s="32">
        <x:f t="shared" si="12"/>
        <x:v>0.1374838162233592</x:v>
      </x:c>
      <x:c r="AC38" s="31">
        <x:f t="shared" si="13"/>
        <x:v>0.5</x:v>
      </x:c>
      <x:c r="AD38" s="30">
        <x:f t="shared" si="21"/>
        <x:v>0</x:v>
      </x:c>
      <x:c r="AE38" s="31">
        <x:f t="shared" si="14"/>
        <x:v>4.949417384040931</x:v>
      </x:c>
    </x:row>
    <x:row r="39" spans="2:31" x14ac:dyDescent="0.35">
      <x:c r="B39" s="27">
        <x:f t="shared" si="23"/>
        <x:v>44578</x:v>
      </x:c>
      <x:c r="C39" s="22" t="str">
        <x:f>IF($C$4="London",Assumptions!C48,Assumptions!E48)</x:f>
        <x:v>1425</x:v>
      </x:c>
      <x:c r="D39" s="22" t="str">
        <x:f>IF($C$4="London",Assumptions!D48,Assumptions!F48)</x:f>
        <x:v>0043</x:v>
      </x:c>
      <x:c r="F39" s="29">
        <x:v>44579</x:v>
      </x:c>
      <x:c r="G39" s="30">
        <x:f t="shared" si="3"/>
        <x:v>1</x:v>
      </x:c>
      <x:c r="H39" s="31" t="str">
        <x:v>1424</x:v>
      </x:c>
      <x:c r="I39" s="31" t="str">
        <x:v>0044</x:v>
      </x:c>
      <x:c r="J39" s="30">
        <x:f t="shared" si="4"/>
        <x:v>14</x:v>
      </x:c>
      <x:c r="K39" s="30">
        <x:f t="shared" si="5"/>
        <x:v>24</x:v>
      </x:c>
      <x:c r="L39" s="30">
        <x:f t="shared" si="6"/>
        <x:v>0</x:v>
      </x:c>
      <x:c r="M39" s="30">
        <x:f t="shared" si="7"/>
        <x:v>44</x:v>
      </x:c>
      <x:c r="N39" s="30">
        <x:f t="shared" si="15"/>
        <x:v>24</x:v>
      </x:c>
      <x:c r="O39" s="30">
        <x:f t="shared" si="8"/>
        <x:v>10.333333333333334</x:v>
      </x:c>
      <x:c r="P39" s="30" t="str" cm="1">
        <x:f t="array" ref="P39">INDEX($C$12:$N$12,G39)</x:f>
        <x:v>1.0″</x:v>
      </x:c>
      <x:c r="Q39" s="30" t="str" cm="1">
        <x:f t="array" ref="Q39">INDEX($C$11:$N$11,G39)</x:f>
        <x:v>66°F</x:v>
      </x:c>
      <x:c r="R39" s="30" cm="1">
        <x:f t="array" ref="R39">INDEX($C$13:$N$13,G39)</x:f>
        <x:v>31</x:v>
      </x:c>
      <x:c r="S39" s="30">
        <x:f t="shared" si="16"/>
        <x:v>3.2258064516129031E-2</x:v>
      </x:c>
      <x:c r="T39" s="30">
        <x:f t="shared" si="17"/>
        <x:v>66</x:v>
      </x:c>
      <x:c r="U39" s="32">
        <x:f t="shared" si="22"/>
        <x:v>0.36064516129032337</x:v>
      </x:c>
      <x:c r="V39" s="31">
        <x:f t="shared" si="9"/>
        <x:v>0.05</x:v>
      </x:c>
      <x:c r="W39" s="31">
        <x:f t="shared" si="10"/>
        <x:v>60</x:v>
      </x:c>
      <x:c r="X39" s="32">
        <x:f t="shared" si="11"/>
        <x:v>0.8</x:v>
      </x:c>
      <x:c r="Y39" s="30">
        <x:f t="shared" si="18"/>
        <x:v>0</x:v>
      </x:c>
      <x:c r="Z39" s="33">
        <x:f t="shared" si="19"/>
        <x:v>0.98560000000000003</x:v>
      </x:c>
      <x:c r="AA39" s="31">
        <x:f t="shared" si="20"/>
        <x:v>4.949417384040931</x:v>
      </x:c>
      <x:c r="AB39" s="32">
        <x:f t="shared" si="12"/>
        <x:v>0.1374838162233592</x:v>
      </x:c>
      <x:c r="AC39" s="31">
        <x:f t="shared" si="13"/>
        <x:v>0.5</x:v>
      </x:c>
      <x:c r="AD39" s="30">
        <x:f t="shared" si="21"/>
        <x:v>0</x:v>
      </x:c>
      <x:c r="AE39" s="31">
        <x:f t="shared" si="14"/>
        <x:v>4.949417384040931</x:v>
      </x:c>
    </x:row>
    <x:row r="40" spans="2:31" x14ac:dyDescent="0.35">
      <x:c r="B40" s="27">
        <x:f t="shared" si="23"/>
        <x:v>44579</x:v>
      </x:c>
      <x:c r="C40" s="22" t="str">
        <x:f>IF($C$4="London",Assumptions!C49,Assumptions!E49)</x:f>
        <x:v>1424</x:v>
      </x:c>
      <x:c r="D40" s="22" t="str">
        <x:f>IF($C$4="London",Assumptions!D49,Assumptions!F49)</x:f>
        <x:v>0044</x:v>
      </x:c>
      <x:c r="F40" s="29">
        <x:v>44580</x:v>
      </x:c>
      <x:c r="G40" s="30">
        <x:f t="shared" si="3"/>
        <x:v>1</x:v>
      </x:c>
      <x:c r="H40" s="31" t="str">
        <x:v>1424</x:v>
      </x:c>
      <x:c r="I40" s="31" t="str">
        <x:v>0045</x:v>
      </x:c>
      <x:c r="J40" s="30">
        <x:f t="shared" si="4"/>
        <x:v>14</x:v>
      </x:c>
      <x:c r="K40" s="30">
        <x:f t="shared" si="5"/>
        <x:v>24</x:v>
      </x:c>
      <x:c r="L40" s="30">
        <x:f t="shared" si="6"/>
        <x:v>0</x:v>
      </x:c>
      <x:c r="M40" s="30">
        <x:f t="shared" si="7"/>
        <x:v>45</x:v>
      </x:c>
      <x:c r="N40" s="30">
        <x:f t="shared" si="15"/>
        <x:v>24</x:v>
      </x:c>
      <x:c r="O40" s="30">
        <x:f t="shared" si="8"/>
        <x:v>10.35</x:v>
      </x:c>
      <x:c r="P40" s="30" t="str" cm="1">
        <x:f t="array" ref="P40">INDEX($C$12:$N$12,G40)</x:f>
        <x:v>1.0″</x:v>
      </x:c>
      <x:c r="Q40" s="30" t="str" cm="1">
        <x:f t="array" ref="Q40">INDEX($C$11:$N$11,G40)</x:f>
        <x:v>66°F</x:v>
      </x:c>
      <x:c r="R40" s="30" cm="1">
        <x:f t="array" ref="R40">INDEX($C$13:$N$13,G40)</x:f>
        <x:v>31</x:v>
      </x:c>
      <x:c r="S40" s="30">
        <x:f t="shared" si="16"/>
        <x:v>3.2258064516129031E-2</x:v>
      </x:c>
      <x:c r="T40" s="30">
        <x:f t="shared" si="17"/>
        <x:v>66</x:v>
      </x:c>
      <x:c r="U40" s="32">
        <x:f t="shared" si="22"/>
        <x:v>0.35290322580645245</x:v>
      </x:c>
      <x:c r="V40" s="31">
        <x:f t="shared" si="9"/>
        <x:v>0.05</x:v>
      </x:c>
      <x:c r="W40" s="31">
        <x:f t="shared" si="10"/>
        <x:v>60</x:v>
      </x:c>
      <x:c r="X40" s="32">
        <x:f t="shared" si="11"/>
        <x:v>0.8</x:v>
      </x:c>
      <x:c r="Y40" s="30">
        <x:f t="shared" si="18"/>
        <x:v>0</x:v>
      </x:c>
      <x:c r="Z40" s="33">
        <x:f t="shared" si="19"/>
        <x:v>0.98560000000000003</x:v>
      </x:c>
      <x:c r="AA40" s="31">
        <x:f t="shared" si="20"/>
        <x:v>4.949417384040931</x:v>
      </x:c>
      <x:c r="AB40" s="32">
        <x:f t="shared" si="12"/>
        <x:v>0.1374838162233592</x:v>
      </x:c>
      <x:c r="AC40" s="31">
        <x:f t="shared" si="13"/>
        <x:v>0.5</x:v>
      </x:c>
      <x:c r="AD40" s="30">
        <x:f t="shared" si="21"/>
        <x:v>0</x:v>
      </x:c>
      <x:c r="AE40" s="31">
        <x:f t="shared" si="14"/>
        <x:v>4.949417384040931</x:v>
      </x:c>
    </x:row>
    <x:row r="41" spans="2:31" x14ac:dyDescent="0.35">
      <x:c r="B41" s="27">
        <x:f t="shared" si="23"/>
        <x:v>44580</x:v>
      </x:c>
      <x:c r="C41" s="22" t="str">
        <x:f>IF($C$4="London",Assumptions!C50,Assumptions!E50)</x:f>
        <x:v>1424</x:v>
      </x:c>
      <x:c r="D41" s="22" t="str">
        <x:f>IF($C$4="London",Assumptions!D50,Assumptions!F50)</x:f>
        <x:v>0045</x:v>
      </x:c>
      <x:c r="F41" s="29">
        <x:v>44581</x:v>
      </x:c>
      <x:c r="G41" s="30">
        <x:f t="shared" si="3"/>
        <x:v>1</x:v>
      </x:c>
      <x:c r="H41" s="31" t="str">
        <x:v>1424</x:v>
      </x:c>
      <x:c r="I41" s="31" t="str">
        <x:v>0045</x:v>
      </x:c>
      <x:c r="J41" s="30">
        <x:f t="shared" si="4"/>
        <x:v>14</x:v>
      </x:c>
      <x:c r="K41" s="30">
        <x:f t="shared" si="5"/>
        <x:v>24</x:v>
      </x:c>
      <x:c r="L41" s="30">
        <x:f t="shared" si="6"/>
        <x:v>0</x:v>
      </x:c>
      <x:c r="M41" s="30">
        <x:f t="shared" si="7"/>
        <x:v>45</x:v>
      </x:c>
      <x:c r="N41" s="30">
        <x:f t="shared" si="15"/>
        <x:v>24</x:v>
      </x:c>
      <x:c r="O41" s="30">
        <x:f t="shared" si="8"/>
        <x:v>10.35</x:v>
      </x:c>
      <x:c r="P41" s="30" t="str" cm="1">
        <x:f t="array" ref="P41">INDEX($C$12:$N$12,G41)</x:f>
        <x:v>1.0″</x:v>
      </x:c>
      <x:c r="Q41" s="30" t="str" cm="1">
        <x:f t="array" ref="Q41">INDEX($C$11:$N$11,G41)</x:f>
        <x:v>66°F</x:v>
      </x:c>
      <x:c r="R41" s="30" cm="1">
        <x:f t="array" ref="R41">INDEX($C$13:$N$13,G41)</x:f>
        <x:v>31</x:v>
      </x:c>
      <x:c r="S41" s="30">
        <x:f t="shared" si="16"/>
        <x:v>3.2258064516129031E-2</x:v>
      </x:c>
      <x:c r="T41" s="30">
        <x:f t="shared" si="17"/>
        <x:v>66</x:v>
      </x:c>
      <x:c r="U41" s="32">
        <x:f t="shared" si="22"/>
        <x:v>0.34516129032258153</x:v>
      </x:c>
      <x:c r="V41" s="31">
        <x:f t="shared" si="9"/>
        <x:v>0.05</x:v>
      </x:c>
      <x:c r="W41" s="31">
        <x:f t="shared" si="10"/>
        <x:v>60</x:v>
      </x:c>
      <x:c r="X41" s="32">
        <x:f t="shared" si="11"/>
        <x:v>0.8</x:v>
      </x:c>
      <x:c r="Y41" s="30">
        <x:f t="shared" si="18"/>
        <x:v>0</x:v>
      </x:c>
      <x:c r="Z41" s="33">
        <x:f t="shared" si="19"/>
        <x:v>0.98560000000000003</x:v>
      </x:c>
      <x:c r="AA41" s="31">
        <x:f t="shared" si="20"/>
        <x:v>4.949417384040931</x:v>
      </x:c>
      <x:c r="AB41" s="32">
        <x:f t="shared" si="12"/>
        <x:v>0.1374838162233592</x:v>
      </x:c>
      <x:c r="AC41" s="31">
        <x:f t="shared" si="13"/>
        <x:v>0.5</x:v>
      </x:c>
      <x:c r="AD41" s="30">
        <x:f t="shared" si="21"/>
        <x:v>0</x:v>
      </x:c>
      <x:c r="AE41" s="31">
        <x:f t="shared" si="14"/>
        <x:v>4.949417384040931</x:v>
      </x:c>
    </x:row>
    <x:row r="42" spans="2:31" x14ac:dyDescent="0.35">
      <x:c r="B42" s="27">
        <x:f t="shared" si="23"/>
        <x:v>44581</x:v>
      </x:c>
      <x:c r="C42" s="22" t="str">
        <x:f>IF($C$4="London",Assumptions!C51,Assumptions!E51)</x:f>
        <x:v>1424</x:v>
      </x:c>
      <x:c r="D42" s="22" t="str">
        <x:f>IF($C$4="London",Assumptions!D51,Assumptions!F51)</x:f>
        <x:v>0045</x:v>
      </x:c>
      <x:c r="F42" s="29">
        <x:v>44582</x:v>
      </x:c>
      <x:c r="G42" s="30">
        <x:f t="shared" si="3"/>
        <x:v>1</x:v>
      </x:c>
      <x:c r="H42" s="31" t="str">
        <x:v>1423</x:v>
      </x:c>
      <x:c r="I42" s="31" t="str">
        <x:v>0046</x:v>
      </x:c>
      <x:c r="J42" s="30">
        <x:f t="shared" si="4"/>
        <x:v>14</x:v>
      </x:c>
      <x:c r="K42" s="30">
        <x:f t="shared" si="5"/>
        <x:v>23</x:v>
      </x:c>
      <x:c r="L42" s="30">
        <x:f t="shared" si="6"/>
        <x:v>0</x:v>
      </x:c>
      <x:c r="M42" s="30">
        <x:f t="shared" si="7"/>
        <x:v>46</x:v>
      </x:c>
      <x:c r="N42" s="30">
        <x:f t="shared" si="15"/>
        <x:v>24</x:v>
      </x:c>
      <x:c r="O42" s="30">
        <x:f t="shared" si="8"/>
        <x:v>10.383333333333333</x:v>
      </x:c>
      <x:c r="P42" s="30" t="str" cm="1">
        <x:f t="array" ref="P42">INDEX($C$12:$N$12,G42)</x:f>
        <x:v>1.0″</x:v>
      </x:c>
      <x:c r="Q42" s="30" t="str" cm="1">
        <x:f t="array" ref="Q42">INDEX($C$11:$N$11,G42)</x:f>
        <x:v>66°F</x:v>
      </x:c>
      <x:c r="R42" s="30" cm="1">
        <x:f t="array" ref="R42">INDEX($C$13:$N$13,G42)</x:f>
        <x:v>31</x:v>
      </x:c>
      <x:c r="S42" s="30">
        <x:f t="shared" si="16"/>
        <x:v>3.2258064516129031E-2</x:v>
      </x:c>
      <x:c r="T42" s="30">
        <x:f t="shared" si="17"/>
        <x:v>66</x:v>
      </x:c>
      <x:c r="U42" s="32">
        <x:f t="shared" si="22"/>
        <x:v>0.33741935483871061</x:v>
      </x:c>
      <x:c r="V42" s="31">
        <x:f t="shared" si="9"/>
        <x:v>0.05</x:v>
      </x:c>
      <x:c r="W42" s="31">
        <x:f t="shared" si="10"/>
        <x:v>60</x:v>
      </x:c>
      <x:c r="X42" s="32">
        <x:f t="shared" si="11"/>
        <x:v>0.8</x:v>
      </x:c>
      <x:c r="Y42" s="30">
        <x:f t="shared" si="18"/>
        <x:v>0</x:v>
      </x:c>
      <x:c r="Z42" s="33">
        <x:f t="shared" si="19"/>
        <x:v>0.98560000000000003</x:v>
      </x:c>
      <x:c r="AA42" s="31">
        <x:f t="shared" si="20"/>
        <x:v>4.949417384040931</x:v>
      </x:c>
      <x:c r="AB42" s="32">
        <x:f t="shared" si="12"/>
        <x:v>0.1374838162233592</x:v>
      </x:c>
      <x:c r="AC42" s="31">
        <x:f t="shared" si="13"/>
        <x:v>0.5</x:v>
      </x:c>
      <x:c r="AD42" s="30">
        <x:f t="shared" si="21"/>
        <x:v>0</x:v>
      </x:c>
      <x:c r="AE42" s="31">
        <x:f t="shared" si="14"/>
        <x:v>4.949417384040931</x:v>
      </x:c>
    </x:row>
    <x:row r="43" spans="2:31" x14ac:dyDescent="0.35">
      <x:c r="B43" s="27">
        <x:f t="shared" si="23"/>
        <x:v>44582</x:v>
      </x:c>
      <x:c r="C43" s="22" t="str">
        <x:f>IF($C$4="London",Assumptions!C52,Assumptions!E52)</x:f>
        <x:v>1423</x:v>
      </x:c>
      <x:c r="D43" s="22" t="str">
        <x:f>IF($C$4="London",Assumptions!D52,Assumptions!F52)</x:f>
        <x:v>0046</x:v>
      </x:c>
      <x:c r="F43" s="29">
        <x:v>44583</x:v>
      </x:c>
      <x:c r="G43" s="30">
        <x:f t="shared" si="3"/>
        <x:v>1</x:v>
      </x:c>
      <x:c r="H43" s="31" t="str">
        <x:v>1423</x:v>
      </x:c>
      <x:c r="I43" s="31" t="str">
        <x:v>0047</x:v>
      </x:c>
      <x:c r="J43" s="30">
        <x:f t="shared" si="4"/>
        <x:v>14</x:v>
      </x:c>
      <x:c r="K43" s="30">
        <x:f t="shared" si="5"/>
        <x:v>23</x:v>
      </x:c>
      <x:c r="L43" s="30">
        <x:f t="shared" si="6"/>
        <x:v>0</x:v>
      </x:c>
      <x:c r="M43" s="30">
        <x:f t="shared" si="7"/>
        <x:v>47</x:v>
      </x:c>
      <x:c r="N43" s="30">
        <x:f t="shared" si="15"/>
        <x:v>24</x:v>
      </x:c>
      <x:c r="O43" s="30">
        <x:f t="shared" si="8"/>
        <x:v>10.4</x:v>
      </x:c>
      <x:c r="P43" s="30" t="str" cm="1">
        <x:f t="array" ref="P43">INDEX($C$12:$N$12,G43)</x:f>
        <x:v>1.0″</x:v>
      </x:c>
      <x:c r="Q43" s="30" t="str" cm="1">
        <x:f t="array" ref="Q43">INDEX($C$11:$N$11,G43)</x:f>
        <x:v>66°F</x:v>
      </x:c>
      <x:c r="R43" s="30" cm="1">
        <x:f t="array" ref="R43">INDEX($C$13:$N$13,G43)</x:f>
        <x:v>31</x:v>
      </x:c>
      <x:c r="S43" s="30">
        <x:f t="shared" si="16"/>
        <x:v>3.2258064516129031E-2</x:v>
      </x:c>
      <x:c r="T43" s="30">
        <x:f t="shared" si="17"/>
        <x:v>66</x:v>
      </x:c>
      <x:c r="U43" s="32">
        <x:f t="shared" si="22"/>
        <x:v>0.32967741935483968</x:v>
      </x:c>
      <x:c r="V43" s="31">
        <x:f t="shared" si="9"/>
        <x:v>0.05</x:v>
      </x:c>
      <x:c r="W43" s="31">
        <x:f t="shared" si="10"/>
        <x:v>60</x:v>
      </x:c>
      <x:c r="X43" s="32">
        <x:f t="shared" si="11"/>
        <x:v>0.8</x:v>
      </x:c>
      <x:c r="Y43" s="30">
        <x:f t="shared" si="18"/>
        <x:v>0</x:v>
      </x:c>
      <x:c r="Z43" s="33">
        <x:f t="shared" si="19"/>
        <x:v>0.98560000000000003</x:v>
      </x:c>
      <x:c r="AA43" s="31">
        <x:f t="shared" si="20"/>
        <x:v>4.949417384040931</x:v>
      </x:c>
      <x:c r="AB43" s="32">
        <x:f t="shared" si="12"/>
        <x:v>0.1374838162233592</x:v>
      </x:c>
      <x:c r="AC43" s="31">
        <x:f t="shared" si="13"/>
        <x:v>0.5</x:v>
      </x:c>
      <x:c r="AD43" s="30">
        <x:f t="shared" si="21"/>
        <x:v>0</x:v>
      </x:c>
      <x:c r="AE43" s="31">
        <x:f t="shared" si="14"/>
        <x:v>4.949417384040931</x:v>
      </x:c>
    </x:row>
    <x:row r="44" spans="2:31" x14ac:dyDescent="0.35">
      <x:c r="B44" s="27">
        <x:f t="shared" si="23"/>
        <x:v>44583</x:v>
      </x:c>
      <x:c r="C44" s="22" t="str">
        <x:f>IF($C$4="London",Assumptions!C53,Assumptions!E53)</x:f>
        <x:v>1423</x:v>
      </x:c>
      <x:c r="D44" s="22" t="str">
        <x:f>IF($C$4="London",Assumptions!D53,Assumptions!F53)</x:f>
        <x:v>0047</x:v>
      </x:c>
      <x:c r="F44" s="29">
        <x:v>44584</x:v>
      </x:c>
      <x:c r="G44" s="30">
        <x:f t="shared" si="3"/>
        <x:v>1</x:v>
      </x:c>
      <x:c r="H44" s="31" t="str">
        <x:v>1423</x:v>
      </x:c>
      <x:c r="I44" s="31" t="str">
        <x:v>0048</x:v>
      </x:c>
      <x:c r="J44" s="30">
        <x:f t="shared" si="4"/>
        <x:v>14</x:v>
      </x:c>
      <x:c r="K44" s="30">
        <x:f t="shared" si="5"/>
        <x:v>23</x:v>
      </x:c>
      <x:c r="L44" s="30">
        <x:f t="shared" si="6"/>
        <x:v>0</x:v>
      </x:c>
      <x:c r="M44" s="30">
        <x:f t="shared" si="7"/>
        <x:v>48</x:v>
      </x:c>
      <x:c r="N44" s="30">
        <x:f t="shared" si="15"/>
        <x:v>24</x:v>
      </x:c>
      <x:c r="O44" s="30">
        <x:f t="shared" si="8"/>
        <x:v>10.416666666666666</x:v>
      </x:c>
      <x:c r="P44" s="30" t="str" cm="1">
        <x:f t="array" ref="P44">INDEX($C$12:$N$12,G44)</x:f>
        <x:v>1.0″</x:v>
      </x:c>
      <x:c r="Q44" s="30" t="str" cm="1">
        <x:f t="array" ref="Q44">INDEX($C$11:$N$11,G44)</x:f>
        <x:v>66°F</x:v>
      </x:c>
      <x:c r="R44" s="30" cm="1">
        <x:f t="array" ref="R44">INDEX($C$13:$N$13,G44)</x:f>
        <x:v>31</x:v>
      </x:c>
      <x:c r="S44" s="30">
        <x:f t="shared" si="16"/>
        <x:v>3.2258064516129031E-2</x:v>
      </x:c>
      <x:c r="T44" s="30">
        <x:f t="shared" si="17"/>
        <x:v>66</x:v>
      </x:c>
      <x:c r="U44" s="32">
        <x:f t="shared" si="22"/>
        <x:v>0.32193548387096876</x:v>
      </x:c>
      <x:c r="V44" s="31">
        <x:f t="shared" si="9"/>
        <x:v>0.05</x:v>
      </x:c>
      <x:c r="W44" s="31">
        <x:f t="shared" si="10"/>
        <x:v>60</x:v>
      </x:c>
      <x:c r="X44" s="32">
        <x:f t="shared" si="11"/>
        <x:v>0.8</x:v>
      </x:c>
      <x:c r="Y44" s="30">
        <x:f t="shared" si="18"/>
        <x:v>0</x:v>
      </x:c>
      <x:c r="Z44" s="33">
        <x:f t="shared" si="19"/>
        <x:v>0.98560000000000003</x:v>
      </x:c>
      <x:c r="AA44" s="31">
        <x:f t="shared" si="20"/>
        <x:v>4.949417384040931</x:v>
      </x:c>
      <x:c r="AB44" s="32">
        <x:f t="shared" si="12"/>
        <x:v>0.1374838162233592</x:v>
      </x:c>
      <x:c r="AC44" s="31">
        <x:f t="shared" si="13"/>
        <x:v>0.5</x:v>
      </x:c>
      <x:c r="AD44" s="30">
        <x:f t="shared" si="21"/>
        <x:v>0</x:v>
      </x:c>
      <x:c r="AE44" s="31">
        <x:f t="shared" si="14"/>
        <x:v>4.949417384040931</x:v>
      </x:c>
    </x:row>
    <x:row r="45" spans="2:31" x14ac:dyDescent="0.35">
      <x:c r="B45" s="27">
        <x:f t="shared" si="23"/>
        <x:v>44584</x:v>
      </x:c>
      <x:c r="C45" s="22" t="str">
        <x:f>IF($C$4="London",Assumptions!C54,Assumptions!E54)</x:f>
        <x:v>1423</x:v>
      </x:c>
      <x:c r="D45" s="22" t="str">
        <x:f>IF($C$4="London",Assumptions!D54,Assumptions!F54)</x:f>
        <x:v>0048</x:v>
      </x:c>
      <x:c r="F45" s="29">
        <x:v>44585</x:v>
      </x:c>
      <x:c r="G45" s="30">
        <x:f t="shared" si="3"/>
        <x:v>1</x:v>
      </x:c>
      <x:c r="H45" s="31" t="str">
        <x:v>1422</x:v>
      </x:c>
      <x:c r="I45" s="31" t="str">
        <x:v>0049</x:v>
      </x:c>
      <x:c r="J45" s="30">
        <x:f t="shared" si="4"/>
        <x:v>14</x:v>
      </x:c>
      <x:c r="K45" s="30">
        <x:f t="shared" si="5"/>
        <x:v>22</x:v>
      </x:c>
      <x:c r="L45" s="30">
        <x:f t="shared" si="6"/>
        <x:v>0</x:v>
      </x:c>
      <x:c r="M45" s="30">
        <x:f t="shared" si="7"/>
        <x:v>49</x:v>
      </x:c>
      <x:c r="N45" s="30">
        <x:f t="shared" si="15"/>
        <x:v>24</x:v>
      </x:c>
      <x:c r="O45" s="30">
        <x:f t="shared" si="8"/>
        <x:v>10.45</x:v>
      </x:c>
      <x:c r="P45" s="30" t="str" cm="1">
        <x:f t="array" ref="P45">INDEX($C$12:$N$12,G45)</x:f>
        <x:v>1.0″</x:v>
      </x:c>
      <x:c r="Q45" s="30" t="str" cm="1">
        <x:f t="array" ref="Q45">INDEX($C$11:$N$11,G45)</x:f>
        <x:v>66°F</x:v>
      </x:c>
      <x:c r="R45" s="30" cm="1">
        <x:f t="array" ref="R45">INDEX($C$13:$N$13,G45)</x:f>
        <x:v>31</x:v>
      </x:c>
      <x:c r="S45" s="30">
        <x:f t="shared" si="16"/>
        <x:v>3.2258064516129031E-2</x:v>
      </x:c>
      <x:c r="T45" s="30">
        <x:f t="shared" si="17"/>
        <x:v>66</x:v>
      </x:c>
      <x:c r="U45" s="32">
        <x:f t="shared" si="22"/>
        <x:v>0.31419354838709784</x:v>
      </x:c>
      <x:c r="V45" s="31">
        <x:f t="shared" si="9"/>
        <x:v>0.05</x:v>
      </x:c>
      <x:c r="W45" s="31">
        <x:f t="shared" si="10"/>
        <x:v>60</x:v>
      </x:c>
      <x:c r="X45" s="32">
        <x:f t="shared" si="11"/>
        <x:v>0.8</x:v>
      </x:c>
      <x:c r="Y45" s="30">
        <x:f t="shared" si="18"/>
        <x:v>0</x:v>
      </x:c>
      <x:c r="Z45" s="33">
        <x:f t="shared" si="19"/>
        <x:v>0.98560000000000003</x:v>
      </x:c>
      <x:c r="AA45" s="31">
        <x:f t="shared" si="20"/>
        <x:v>4.949417384040931</x:v>
      </x:c>
      <x:c r="AB45" s="32">
        <x:f t="shared" si="12"/>
        <x:v>0.1374838162233592</x:v>
      </x:c>
      <x:c r="AC45" s="31">
        <x:f t="shared" si="13"/>
        <x:v>0.5</x:v>
      </x:c>
      <x:c r="AD45" s="30">
        <x:f t="shared" si="21"/>
        <x:v>0</x:v>
      </x:c>
      <x:c r="AE45" s="31">
        <x:f t="shared" si="14"/>
        <x:v>4.949417384040931</x:v>
      </x:c>
    </x:row>
    <x:row r="46" spans="2:31" x14ac:dyDescent="0.35">
      <x:c r="B46" s="27">
        <x:f t="shared" si="23"/>
        <x:v>44585</x:v>
      </x:c>
      <x:c r="C46" s="22" t="str">
        <x:f>IF($C$4="London",Assumptions!C55,Assumptions!E55)</x:f>
        <x:v>1422</x:v>
      </x:c>
      <x:c r="D46" s="22" t="str">
        <x:f>IF($C$4="London",Assumptions!D55,Assumptions!F55)</x:f>
        <x:v>0049</x:v>
      </x:c>
      <x:c r="F46" s="29">
        <x:v>44586</x:v>
      </x:c>
      <x:c r="G46" s="30">
        <x:f t="shared" si="3"/>
        <x:v>1</x:v>
      </x:c>
      <x:c r="H46" s="31" t="str">
        <x:v>1422</x:v>
      </x:c>
      <x:c r="I46" s="31" t="str">
        <x:v>0050</x:v>
      </x:c>
      <x:c r="J46" s="30">
        <x:f t="shared" si="4"/>
        <x:v>14</x:v>
      </x:c>
      <x:c r="K46" s="30">
        <x:f t="shared" si="5"/>
        <x:v>22</x:v>
      </x:c>
      <x:c r="L46" s="30">
        <x:f t="shared" si="6"/>
        <x:v>0</x:v>
      </x:c>
      <x:c r="M46" s="30">
        <x:f t="shared" si="7"/>
        <x:v>50</x:v>
      </x:c>
      <x:c r="N46" s="30">
        <x:f t="shared" si="15"/>
        <x:v>24</x:v>
      </x:c>
      <x:c r="O46" s="30">
        <x:f t="shared" si="8"/>
        <x:v>10.466666666666667</x:v>
      </x:c>
      <x:c r="P46" s="30" t="str" cm="1">
        <x:f t="array" ref="P46">INDEX($C$12:$N$12,G46)</x:f>
        <x:v>1.0″</x:v>
      </x:c>
      <x:c r="Q46" s="30" t="str" cm="1">
        <x:f t="array" ref="Q46">INDEX($C$11:$N$11,G46)</x:f>
        <x:v>66°F</x:v>
      </x:c>
      <x:c r="R46" s="30" cm="1">
        <x:f t="array" ref="R46">INDEX($C$13:$N$13,G46)</x:f>
        <x:v>31</x:v>
      </x:c>
      <x:c r="S46" s="30">
        <x:f t="shared" si="16"/>
        <x:v>3.2258064516129031E-2</x:v>
      </x:c>
      <x:c r="T46" s="30">
        <x:f t="shared" si="17"/>
        <x:v>66</x:v>
      </x:c>
      <x:c r="U46" s="32">
        <x:f t="shared" si="22"/>
        <x:v>0.30645161290322692</x:v>
      </x:c>
      <x:c r="V46" s="31">
        <x:f t="shared" si="9"/>
        <x:v>0.05</x:v>
      </x:c>
      <x:c r="W46" s="31">
        <x:f t="shared" si="10"/>
        <x:v>60</x:v>
      </x:c>
      <x:c r="X46" s="32">
        <x:f t="shared" si="11"/>
        <x:v>0.8</x:v>
      </x:c>
      <x:c r="Y46" s="30">
        <x:f t="shared" si="18"/>
        <x:v>0</x:v>
      </x:c>
      <x:c r="Z46" s="33">
        <x:f t="shared" si="19"/>
        <x:v>0.98560000000000003</x:v>
      </x:c>
      <x:c r="AA46" s="31">
        <x:f t="shared" si="20"/>
        <x:v>4.949417384040931</x:v>
      </x:c>
      <x:c r="AB46" s="32">
        <x:f t="shared" si="12"/>
        <x:v>0.1374838162233592</x:v>
      </x:c>
      <x:c r="AC46" s="31">
        <x:f t="shared" si="13"/>
        <x:v>0.5</x:v>
      </x:c>
      <x:c r="AD46" s="30">
        <x:f t="shared" si="21"/>
        <x:v>0</x:v>
      </x:c>
      <x:c r="AE46" s="31">
        <x:f t="shared" si="14"/>
        <x:v>4.949417384040931</x:v>
      </x:c>
    </x:row>
    <x:row r="47" spans="2:31" x14ac:dyDescent="0.35">
      <x:c r="B47" s="27">
        <x:f t="shared" si="23"/>
        <x:v>44586</x:v>
      </x:c>
      <x:c r="C47" s="22" t="str">
        <x:f>IF($C$4="London",Assumptions!C56,Assumptions!E56)</x:f>
        <x:v>1422</x:v>
      </x:c>
      <x:c r="D47" s="22" t="str">
        <x:f>IF($C$4="London",Assumptions!D56,Assumptions!F56)</x:f>
        <x:v>0050</x:v>
      </x:c>
      <x:c r="F47" s="29">
        <x:v>44587</x:v>
      </x:c>
      <x:c r="G47" s="30">
        <x:f t="shared" si="3"/>
        <x:v>1</x:v>
      </x:c>
      <x:c r="H47" s="31" t="str">
        <x:v>1421</x:v>
      </x:c>
      <x:c r="I47" s="31" t="str">
        <x:v>0051</x:v>
      </x:c>
      <x:c r="J47" s="30">
        <x:f t="shared" si="4"/>
        <x:v>14</x:v>
      </x:c>
      <x:c r="K47" s="30">
        <x:f t="shared" si="5"/>
        <x:v>21</x:v>
      </x:c>
      <x:c r="L47" s="30">
        <x:f t="shared" si="6"/>
        <x:v>0</x:v>
      </x:c>
      <x:c r="M47" s="30">
        <x:f t="shared" si="7"/>
        <x:v>51</x:v>
      </x:c>
      <x:c r="N47" s="30">
        <x:f t="shared" si="15"/>
        <x:v>24</x:v>
      </x:c>
      <x:c r="O47" s="30">
        <x:f t="shared" si="8"/>
        <x:v>10.5</x:v>
      </x:c>
      <x:c r="P47" s="30" t="str" cm="1">
        <x:f t="array" ref="P47">INDEX($C$12:$N$12,G47)</x:f>
        <x:v>1.0″</x:v>
      </x:c>
      <x:c r="Q47" s="30" t="str" cm="1">
        <x:f t="array" ref="Q47">INDEX($C$11:$N$11,G47)</x:f>
        <x:v>66°F</x:v>
      </x:c>
      <x:c r="R47" s="30" cm="1">
        <x:f t="array" ref="R47">INDEX($C$13:$N$13,G47)</x:f>
        <x:v>31</x:v>
      </x:c>
      <x:c r="S47" s="30">
        <x:f t="shared" si="16"/>
        <x:v>3.2258064516129031E-2</x:v>
      </x:c>
      <x:c r="T47" s="30">
        <x:f t="shared" si="17"/>
        <x:v>66</x:v>
      </x:c>
      <x:c r="U47" s="32">
        <x:f t="shared" si="22"/>
        <x:v>0.298709677419356</x:v>
      </x:c>
      <x:c r="V47" s="31">
        <x:f t="shared" si="9"/>
        <x:v>0.05</x:v>
      </x:c>
      <x:c r="W47" s="31">
        <x:f t="shared" si="10"/>
        <x:v>60</x:v>
      </x:c>
      <x:c r="X47" s="32">
        <x:f t="shared" si="11"/>
        <x:v>0.8</x:v>
      </x:c>
      <x:c r="Y47" s="30">
        <x:f t="shared" si="18"/>
        <x:v>0</x:v>
      </x:c>
      <x:c r="Z47" s="33">
        <x:f t="shared" si="19"/>
        <x:v>0.98560000000000003</x:v>
      </x:c>
      <x:c r="AA47" s="31">
        <x:f t="shared" si="20"/>
        <x:v>4.949417384040931</x:v>
      </x:c>
      <x:c r="AB47" s="32">
        <x:f t="shared" si="12"/>
        <x:v>0.1374838162233592</x:v>
      </x:c>
      <x:c r="AC47" s="31">
        <x:f t="shared" si="13"/>
        <x:v>0.5</x:v>
      </x:c>
      <x:c r="AD47" s="30">
        <x:f t="shared" si="21"/>
        <x:v>0</x:v>
      </x:c>
      <x:c r="AE47" s="31">
        <x:f t="shared" si="14"/>
        <x:v>4.949417384040931</x:v>
      </x:c>
    </x:row>
    <x:row r="48" spans="2:31" x14ac:dyDescent="0.35">
      <x:c r="B48" s="27">
        <x:f t="shared" si="23"/>
        <x:v>44587</x:v>
      </x:c>
      <x:c r="C48" s="22" t="str">
        <x:f>IF($C$4="London",Assumptions!C57,Assumptions!E57)</x:f>
        <x:v>1421</x:v>
      </x:c>
      <x:c r="D48" s="22" t="str">
        <x:f>IF($C$4="London",Assumptions!D57,Assumptions!F57)</x:f>
        <x:v>0051</x:v>
      </x:c>
      <x:c r="F48" s="29">
        <x:v>44588</x:v>
      </x:c>
      <x:c r="G48" s="30">
        <x:f t="shared" si="3"/>
        <x:v>1</x:v>
      </x:c>
      <x:c r="H48" s="31" t="str">
        <x:v>1421</x:v>
      </x:c>
      <x:c r="I48" s="31" t="str">
        <x:v>0052</x:v>
      </x:c>
      <x:c r="J48" s="30">
        <x:f t="shared" si="4"/>
        <x:v>14</x:v>
      </x:c>
      <x:c r="K48" s="30">
        <x:f t="shared" si="5"/>
        <x:v>21</x:v>
      </x:c>
      <x:c r="L48" s="30">
        <x:f t="shared" si="6"/>
        <x:v>0</x:v>
      </x:c>
      <x:c r="M48" s="30">
        <x:f t="shared" si="7"/>
        <x:v>52</x:v>
      </x:c>
      <x:c r="N48" s="30">
        <x:f t="shared" si="15"/>
        <x:v>24</x:v>
      </x:c>
      <x:c r="O48" s="30">
        <x:f t="shared" si="8"/>
        <x:v>10.516666666666667</x:v>
      </x:c>
      <x:c r="P48" s="30" t="str" cm="1">
        <x:f t="array" ref="P48">INDEX($C$12:$N$12,G48)</x:f>
        <x:v>1.0″</x:v>
      </x:c>
      <x:c r="Q48" s="30" t="str" cm="1">
        <x:f t="array" ref="Q48">INDEX($C$11:$N$11,G48)</x:f>
        <x:v>66°F</x:v>
      </x:c>
      <x:c r="R48" s="30" cm="1">
        <x:f t="array" ref="R48">INDEX($C$13:$N$13,G48)</x:f>
        <x:v>31</x:v>
      </x:c>
      <x:c r="S48" s="30">
        <x:f t="shared" si="16"/>
        <x:v>3.2258064516129031E-2</x:v>
      </x:c>
      <x:c r="T48" s="30">
        <x:f t="shared" si="17"/>
        <x:v>66</x:v>
      </x:c>
      <x:c r="U48" s="32">
        <x:f t="shared" si="22"/>
        <x:v>0.29096774193548508</x:v>
      </x:c>
      <x:c r="V48" s="31">
        <x:f t="shared" si="9"/>
        <x:v>0.05</x:v>
      </x:c>
      <x:c r="W48" s="31">
        <x:f t="shared" si="10"/>
        <x:v>60</x:v>
      </x:c>
      <x:c r="X48" s="32">
        <x:f t="shared" si="11"/>
        <x:v>0.8</x:v>
      </x:c>
      <x:c r="Y48" s="30">
        <x:f t="shared" si="18"/>
        <x:v>0</x:v>
      </x:c>
      <x:c r="Z48" s="33">
        <x:f t="shared" si="19"/>
        <x:v>0.98560000000000003</x:v>
      </x:c>
      <x:c r="AA48" s="31">
        <x:f t="shared" si="20"/>
        <x:v>4.949417384040931</x:v>
      </x:c>
      <x:c r="AB48" s="32">
        <x:f t="shared" si="12"/>
        <x:v>0.1374838162233592</x:v>
      </x:c>
      <x:c r="AC48" s="31">
        <x:f t="shared" si="13"/>
        <x:v>0.5</x:v>
      </x:c>
      <x:c r="AD48" s="30">
        <x:f t="shared" si="21"/>
        <x:v>0</x:v>
      </x:c>
      <x:c r="AE48" s="31">
        <x:f t="shared" si="14"/>
        <x:v>4.949417384040931</x:v>
      </x:c>
    </x:row>
    <x:row r="49" spans="2:31" x14ac:dyDescent="0.35">
      <x:c r="B49" s="27">
        <x:f t="shared" si="23"/>
        <x:v>44588</x:v>
      </x:c>
      <x:c r="C49" s="22" t="str">
        <x:f>IF($C$4="London",Assumptions!C58,Assumptions!E58)</x:f>
        <x:v>1421</x:v>
      </x:c>
      <x:c r="D49" s="22" t="str">
        <x:f>IF($C$4="London",Assumptions!D58,Assumptions!F58)</x:f>
        <x:v>0052</x:v>
      </x:c>
      <x:c r="F49" s="29">
        <x:v>44589</x:v>
      </x:c>
      <x:c r="G49" s="30">
        <x:f t="shared" si="3"/>
        <x:v>1</x:v>
      </x:c>
      <x:c r="H49" s="31" t="str">
        <x:v>1420</x:v>
      </x:c>
      <x:c r="I49" s="31" t="str">
        <x:v>0053</x:v>
      </x:c>
      <x:c r="J49" s="30">
        <x:f t="shared" si="4"/>
        <x:v>14</x:v>
      </x:c>
      <x:c r="K49" s="30">
        <x:f t="shared" si="5"/>
        <x:v>20</x:v>
      </x:c>
      <x:c r="L49" s="30">
        <x:f t="shared" si="6"/>
        <x:v>0</x:v>
      </x:c>
      <x:c r="M49" s="30">
        <x:f t="shared" si="7"/>
        <x:v>53</x:v>
      </x:c>
      <x:c r="N49" s="30">
        <x:f t="shared" si="15"/>
        <x:v>24</x:v>
      </x:c>
      <x:c r="O49" s="30">
        <x:f t="shared" si="8"/>
        <x:v>10.55</x:v>
      </x:c>
      <x:c r="P49" s="30" t="str" cm="1">
        <x:f t="array" ref="P49">INDEX($C$12:$N$12,G49)</x:f>
        <x:v>1.0″</x:v>
      </x:c>
      <x:c r="Q49" s="30" t="str" cm="1">
        <x:f t="array" ref="Q49">INDEX($C$11:$N$11,G49)</x:f>
        <x:v>66°F</x:v>
      </x:c>
      <x:c r="R49" s="30" cm="1">
        <x:f t="array" ref="R49">INDEX($C$13:$N$13,G49)</x:f>
        <x:v>31</x:v>
      </x:c>
      <x:c r="S49" s="30">
        <x:f t="shared" si="16"/>
        <x:v>3.2258064516129031E-2</x:v>
      </x:c>
      <x:c r="T49" s="30">
        <x:f t="shared" si="17"/>
        <x:v>66</x:v>
      </x:c>
      <x:c r="U49" s="32">
        <x:f t="shared" si="22"/>
        <x:v>0.28322580645161416</x:v>
      </x:c>
      <x:c r="V49" s="31">
        <x:f t="shared" si="9"/>
        <x:v>0.05</x:v>
      </x:c>
      <x:c r="W49" s="31">
        <x:f t="shared" si="10"/>
        <x:v>60</x:v>
      </x:c>
      <x:c r="X49" s="32">
        <x:f t="shared" si="11"/>
        <x:v>0.8</x:v>
      </x:c>
      <x:c r="Y49" s="30">
        <x:f t="shared" si="18"/>
        <x:v>0</x:v>
      </x:c>
      <x:c r="Z49" s="33">
        <x:f t="shared" si="19"/>
        <x:v>0.98560000000000003</x:v>
      </x:c>
      <x:c r="AA49" s="31">
        <x:f t="shared" si="20"/>
        <x:v>4.949417384040931</x:v>
      </x:c>
      <x:c r="AB49" s="32">
        <x:f t="shared" si="12"/>
        <x:v>0.1374838162233592</x:v>
      </x:c>
      <x:c r="AC49" s="31">
        <x:f t="shared" si="13"/>
        <x:v>0.5</x:v>
      </x:c>
      <x:c r="AD49" s="30">
        <x:f t="shared" si="21"/>
        <x:v>0</x:v>
      </x:c>
      <x:c r="AE49" s="31">
        <x:f t="shared" si="14"/>
        <x:v>4.949417384040931</x:v>
      </x:c>
    </x:row>
    <x:row r="50" spans="2:31" x14ac:dyDescent="0.35">
      <x:c r="B50" s="27">
        <x:f t="shared" si="23"/>
        <x:v>44589</x:v>
      </x:c>
      <x:c r="C50" s="22" t="str">
        <x:f>IF($C$4="London",Assumptions!C59,Assumptions!E59)</x:f>
        <x:v>1420</x:v>
      </x:c>
      <x:c r="D50" s="22" t="str">
        <x:f>IF($C$4="London",Assumptions!D59,Assumptions!F59)</x:f>
        <x:v>0053</x:v>
      </x:c>
      <x:c r="F50" s="29">
        <x:v>44590</x:v>
      </x:c>
      <x:c r="G50" s="30">
        <x:f t="shared" si="3"/>
        <x:v>1</x:v>
      </x:c>
      <x:c r="H50" s="31" t="str">
        <x:v>1420</x:v>
      </x:c>
      <x:c r="I50" s="31" t="str">
        <x:v>0054</x:v>
      </x:c>
      <x:c r="J50" s="30">
        <x:f t="shared" si="4"/>
        <x:v>14</x:v>
      </x:c>
      <x:c r="K50" s="30">
        <x:f t="shared" si="5"/>
        <x:v>20</x:v>
      </x:c>
      <x:c r="L50" s="30">
        <x:f t="shared" si="6"/>
        <x:v>0</x:v>
      </x:c>
      <x:c r="M50" s="30">
        <x:f t="shared" si="7"/>
        <x:v>54</x:v>
      </x:c>
      <x:c r="N50" s="30">
        <x:f t="shared" si="15"/>
        <x:v>24</x:v>
      </x:c>
      <x:c r="O50" s="30">
        <x:f t="shared" si="8"/>
        <x:v>10.566666666666666</x:v>
      </x:c>
      <x:c r="P50" s="30" t="str" cm="1">
        <x:f t="array" ref="P50">INDEX($C$12:$N$12,G50)</x:f>
        <x:v>1.0″</x:v>
      </x:c>
      <x:c r="Q50" s="30" t="str" cm="1">
        <x:f t="array" ref="Q50">INDEX($C$11:$N$11,G50)</x:f>
        <x:v>66°F</x:v>
      </x:c>
      <x:c r="R50" s="30" cm="1">
        <x:f t="array" ref="R50">INDEX($C$13:$N$13,G50)</x:f>
        <x:v>31</x:v>
      </x:c>
      <x:c r="S50" s="30">
        <x:f t="shared" si="16"/>
        <x:v>3.2258064516129031E-2</x:v>
      </x:c>
      <x:c r="T50" s="30">
        <x:f t="shared" si="17"/>
        <x:v>66</x:v>
      </x:c>
      <x:c r="U50" s="32">
        <x:f t="shared" si="22"/>
        <x:v>0.27548387096774324</x:v>
      </x:c>
      <x:c r="V50" s="31">
        <x:f t="shared" si="9"/>
        <x:v>0.05</x:v>
      </x:c>
      <x:c r="W50" s="31">
        <x:f t="shared" si="10"/>
        <x:v>60</x:v>
      </x:c>
      <x:c r="X50" s="32">
        <x:f t="shared" si="11"/>
        <x:v>0.8</x:v>
      </x:c>
      <x:c r="Y50" s="30">
        <x:f t="shared" si="18"/>
        <x:v>0</x:v>
      </x:c>
      <x:c r="Z50" s="33">
        <x:f t="shared" si="19"/>
        <x:v>0.98560000000000003</x:v>
      </x:c>
      <x:c r="AA50" s="31">
        <x:f t="shared" si="20"/>
        <x:v>4.949417384040931</x:v>
      </x:c>
      <x:c r="AB50" s="32">
        <x:f t="shared" si="12"/>
        <x:v>0.1374838162233592</x:v>
      </x:c>
      <x:c r="AC50" s="31">
        <x:f t="shared" si="13"/>
        <x:v>0.5</x:v>
      </x:c>
      <x:c r="AD50" s="30">
        <x:f t="shared" si="21"/>
        <x:v>0</x:v>
      </x:c>
      <x:c r="AE50" s="31">
        <x:f t="shared" si="14"/>
        <x:v>4.949417384040931</x:v>
      </x:c>
    </x:row>
    <x:row r="51" spans="2:31" x14ac:dyDescent="0.35">
      <x:c r="B51" s="27">
        <x:f t="shared" si="23"/>
        <x:v>44590</x:v>
      </x:c>
      <x:c r="C51" s="22" t="str">
        <x:f>IF($C$4="London",Assumptions!C60,Assumptions!E60)</x:f>
        <x:v>1420</x:v>
      </x:c>
      <x:c r="D51" s="22" t="str">
        <x:f>IF($C$4="London",Assumptions!D60,Assumptions!F60)</x:f>
        <x:v>0054</x:v>
      </x:c>
      <x:c r="F51" s="29">
        <x:v>44591</x:v>
      </x:c>
      <x:c r="G51" s="30">
        <x:f t="shared" si="3"/>
        <x:v>1</x:v>
      </x:c>
      <x:c r="H51" s="31" t="str">
        <x:v>1419</x:v>
      </x:c>
      <x:c r="I51" s="31" t="str">
        <x:v>0055</x:v>
      </x:c>
      <x:c r="J51" s="30">
        <x:f t="shared" si="4"/>
        <x:v>14</x:v>
      </x:c>
      <x:c r="K51" s="30">
        <x:f t="shared" si="5"/>
        <x:v>19</x:v>
      </x:c>
      <x:c r="L51" s="30">
        <x:f t="shared" si="6"/>
        <x:v>0</x:v>
      </x:c>
      <x:c r="M51" s="30">
        <x:f t="shared" si="7"/>
        <x:v>55</x:v>
      </x:c>
      <x:c r="N51" s="30">
        <x:f t="shared" si="15"/>
        <x:v>24</x:v>
      </x:c>
      <x:c r="O51" s="30">
        <x:f t="shared" si="8"/>
        <x:v>10.6</x:v>
      </x:c>
      <x:c r="P51" s="30" t="str" cm="1">
        <x:f t="array" ref="P51">INDEX($C$12:$N$12,G51)</x:f>
        <x:v>1.0″</x:v>
      </x:c>
      <x:c r="Q51" s="30" t="str" cm="1">
        <x:f t="array" ref="Q51">INDEX($C$11:$N$11,G51)</x:f>
        <x:v>66°F</x:v>
      </x:c>
      <x:c r="R51" s="30" cm="1">
        <x:f t="array" ref="R51">INDEX($C$13:$N$13,G51)</x:f>
        <x:v>31</x:v>
      </x:c>
      <x:c r="S51" s="30">
        <x:f t="shared" si="16"/>
        <x:v>3.2258064516129031E-2</x:v>
      </x:c>
      <x:c r="T51" s="30">
        <x:f t="shared" si="17"/>
        <x:v>66</x:v>
      </x:c>
      <x:c r="U51" s="32">
        <x:f t="shared" si="22"/>
        <x:v>0.26774193548387232</x:v>
      </x:c>
      <x:c r="V51" s="31">
        <x:f t="shared" si="9"/>
        <x:v>0.05</x:v>
      </x:c>
      <x:c r="W51" s="31">
        <x:f t="shared" si="10"/>
        <x:v>60</x:v>
      </x:c>
      <x:c r="X51" s="32">
        <x:f t="shared" si="11"/>
        <x:v>0.8</x:v>
      </x:c>
      <x:c r="Y51" s="30">
        <x:f t="shared" si="18"/>
        <x:v>0</x:v>
      </x:c>
      <x:c r="Z51" s="33">
        <x:f t="shared" si="19"/>
        <x:v>0.98560000000000003</x:v>
      </x:c>
      <x:c r="AA51" s="31">
        <x:f t="shared" si="20"/>
        <x:v>4.949417384040931</x:v>
      </x:c>
      <x:c r="AB51" s="32">
        <x:f t="shared" si="12"/>
        <x:v>0.1374838162233592</x:v>
      </x:c>
      <x:c r="AC51" s="31">
        <x:f t="shared" si="13"/>
        <x:v>0.5</x:v>
      </x:c>
      <x:c r="AD51" s="30">
        <x:f t="shared" si="21"/>
        <x:v>0</x:v>
      </x:c>
      <x:c r="AE51" s="31">
        <x:f t="shared" si="14"/>
        <x:v>4.949417384040931</x:v>
      </x:c>
    </x:row>
    <x:row r="52" spans="2:31" x14ac:dyDescent="0.35">
      <x:c r="B52" s="27">
        <x:f t="shared" si="23"/>
        <x:v>44591</x:v>
      </x:c>
      <x:c r="C52" s="22" t="str">
        <x:f>IF($C$4="London",Assumptions!C61,Assumptions!E61)</x:f>
        <x:v>1419</x:v>
      </x:c>
      <x:c r="D52" s="22" t="str">
        <x:f>IF($C$4="London",Assumptions!D61,Assumptions!F61)</x:f>
        <x:v>0055</x:v>
      </x:c>
      <x:c r="F52" s="29">
        <x:v>44592</x:v>
      </x:c>
      <x:c r="G52" s="30">
        <x:f t="shared" si="3"/>
        <x:v>1</x:v>
      </x:c>
      <x:c r="H52" s="31" t="str">
        <x:v>1418</x:v>
      </x:c>
      <x:c r="I52" s="31" t="str">
        <x:v>0056</x:v>
      </x:c>
      <x:c r="J52" s="30">
        <x:f t="shared" si="4"/>
        <x:v>14</x:v>
      </x:c>
      <x:c r="K52" s="30">
        <x:f t="shared" si="5"/>
        <x:v>18</x:v>
      </x:c>
      <x:c r="L52" s="30">
        <x:f t="shared" si="6"/>
        <x:v>0</x:v>
      </x:c>
      <x:c r="M52" s="30">
        <x:f t="shared" si="7"/>
        <x:v>56</x:v>
      </x:c>
      <x:c r="N52" s="30">
        <x:f t="shared" si="15"/>
        <x:v>24</x:v>
      </x:c>
      <x:c r="O52" s="30">
        <x:f t="shared" si="8"/>
        <x:v>10.633333333333333</x:v>
      </x:c>
      <x:c r="P52" s="30" t="str" cm="1">
        <x:f t="array" ref="P52">INDEX($C$12:$N$12,G52)</x:f>
        <x:v>1.0″</x:v>
      </x:c>
      <x:c r="Q52" s="30" t="str" cm="1">
        <x:f t="array" ref="Q52">INDEX($C$11:$N$11,G52)</x:f>
        <x:v>66°F</x:v>
      </x:c>
      <x:c r="R52" s="30" cm="1">
        <x:f t="array" ref="R52">INDEX($C$13:$N$13,G52)</x:f>
        <x:v>31</x:v>
      </x:c>
      <x:c r="S52" s="30">
        <x:f t="shared" si="16"/>
        <x:v>3.2258064516129031E-2</x:v>
      </x:c>
      <x:c r="T52" s="30">
        <x:f t="shared" si="17"/>
        <x:v>66</x:v>
      </x:c>
      <x:c r="U52" s="32">
        <x:f t="shared" si="22"/>
        <x:v>0.2600000000000014</x:v>
      </x:c>
      <x:c r="V52" s="31">
        <x:f t="shared" si="9"/>
        <x:v>0.05</x:v>
      </x:c>
      <x:c r="W52" s="31">
        <x:f t="shared" si="10"/>
        <x:v>60</x:v>
      </x:c>
      <x:c r="X52" s="32">
        <x:f t="shared" si="11"/>
        <x:v>0.8</x:v>
      </x:c>
      <x:c r="Y52" s="30">
        <x:f t="shared" si="18"/>
        <x:v>0</x:v>
      </x:c>
      <x:c r="Z52" s="33">
        <x:f t="shared" si="19"/>
        <x:v>0.98560000000000003</x:v>
      </x:c>
      <x:c r="AA52" s="31">
        <x:f t="shared" si="20"/>
        <x:v>4.949417384040931</x:v>
      </x:c>
      <x:c r="AB52" s="32">
        <x:f t="shared" si="12"/>
        <x:v>0.1374838162233592</x:v>
      </x:c>
      <x:c r="AC52" s="31">
        <x:f t="shared" si="13"/>
        <x:v>0.5</x:v>
      </x:c>
      <x:c r="AD52" s="30">
        <x:f t="shared" si="21"/>
        <x:v>0</x:v>
      </x:c>
      <x:c r="AE52" s="31">
        <x:f t="shared" si="14"/>
        <x:v>4.949417384040931</x:v>
      </x:c>
    </x:row>
    <x:row r="53" spans="2:31" x14ac:dyDescent="0.35">
      <x:c r="B53" s="27">
        <x:f t="shared" si="23"/>
        <x:v>44592</x:v>
      </x:c>
      <x:c r="C53" s="22" t="str">
        <x:f>IF($C$4="London",Assumptions!C62,Assumptions!E62)</x:f>
        <x:v>1418</x:v>
      </x:c>
      <x:c r="D53" s="22" t="str">
        <x:f>IF($C$4="London",Assumptions!D62,Assumptions!F62)</x:f>
        <x:v>0056</x:v>
      </x:c>
      <x:c r="F53" s="29">
        <x:v>44593</x:v>
      </x:c>
      <x:c r="G53" s="30">
        <x:f t="shared" si="3"/>
        <x:v>2</x:v>
      </x:c>
      <x:c r="H53" s="31" t="str">
        <x:v>1418</x:v>
      </x:c>
      <x:c r="I53" s="31" t="str">
        <x:v>0057</x:v>
      </x:c>
      <x:c r="J53" s="30">
        <x:f t="shared" si="4"/>
        <x:v>14</x:v>
      </x:c>
      <x:c r="K53" s="30">
        <x:f t="shared" si="5"/>
        <x:v>18</x:v>
      </x:c>
      <x:c r="L53" s="30">
        <x:f t="shared" si="6"/>
        <x:v>0</x:v>
      </x:c>
      <x:c r="M53" s="30">
        <x:f t="shared" si="7"/>
        <x:v>57</x:v>
      </x:c>
      <x:c r="N53" s="30">
        <x:f t="shared" si="15"/>
        <x:v>24</x:v>
      </x:c>
      <x:c r="O53" s="30">
        <x:f t="shared" si="8"/>
        <x:v>10.65</x:v>
      </x:c>
      <x:c r="P53" s="30" t="str" cm="1">
        <x:f t="array" ref="P53">INDEX($C$12:$N$12,G53)</x:f>
        <x:v>1.0″</x:v>
      </x:c>
      <x:c r="Q53" s="30" t="str" cm="1">
        <x:f t="array" ref="Q53">INDEX($C$11:$N$11,G53)</x:f>
        <x:v>70°F</x:v>
      </x:c>
      <x:c r="R53" s="30" cm="1">
        <x:f t="array" ref="R53">INDEX($C$13:$N$13,G53)</x:f>
        <x:v>28</x:v>
      </x:c>
      <x:c r="S53" s="30">
        <x:f t="shared" si="16"/>
        <x:v>3.5714285714285712E-2</x:v>
      </x:c>
      <x:c r="T53" s="30">
        <x:f t="shared" si="17"/>
        <x:v>70</x:v>
      </x:c>
      <x:c r="U53" s="32">
        <x:f t="shared" si="22"/>
        <x:v>0.25571428571428712</x:v>
      </x:c>
      <x:c r="V53" s="31">
        <x:f t="shared" si="9"/>
        <x:v>0.05</x:v>
      </x:c>
      <x:c r="W53" s="31">
        <x:f t="shared" si="10"/>
        <x:v>60</x:v>
      </x:c>
      <x:c r="X53" s="32">
        <x:f t="shared" si="11"/>
        <x:v>0.8</x:v>
      </x:c>
      <x:c r="Y53" s="30">
        <x:f t="shared" si="18"/>
        <x:v>0</x:v>
      </x:c>
      <x:c r="Z53" s="33">
        <x:f t="shared" si="19"/>
        <x:v>0.96</x:v>
      </x:c>
      <x:c r="AA53" s="31">
        <x:f t="shared" si="20"/>
        <x:v>4.949417384040931</x:v>
      </x:c>
      <x:c r="AB53" s="32">
        <x:f t="shared" si="12"/>
        <x:v>0.1374838162233592</x:v>
      </x:c>
      <x:c r="AC53" s="31">
        <x:f t="shared" si="13"/>
        <x:v>0.5</x:v>
      </x:c>
      <x:c r="AD53" s="30">
        <x:f t="shared" si="21"/>
        <x:v>0</x:v>
      </x:c>
      <x:c r="AE53" s="31">
        <x:f t="shared" si="14"/>
        <x:v>4.949417384040931</x:v>
      </x:c>
    </x:row>
    <x:row r="54" spans="2:31" x14ac:dyDescent="0.35">
      <x:c r="B54" s="27">
        <x:f t="shared" si="23"/>
        <x:v>44593</x:v>
      </x:c>
      <x:c r="C54" s="22" t="str">
        <x:f>IF($C$4="London",Assumptions!C63,Assumptions!E63)</x:f>
        <x:v>1418</x:v>
      </x:c>
      <x:c r="D54" s="22" t="str">
        <x:f>IF($C$4="London",Assumptions!D63,Assumptions!F63)</x:f>
        <x:v>0057</x:v>
      </x:c>
      <x:c r="F54" s="29">
        <x:v>44594</x:v>
      </x:c>
      <x:c r="G54" s="30">
        <x:f t="shared" ref="G54:G85" si="24">MONTH(F54)</x:f>
        <x:v>2</x:v>
      </x:c>
      <x:c r="H54" s="31" t="str">
        <x:v>1417</x:v>
      </x:c>
      <x:c r="I54" s="31" t="str">
        <x:v>0058</x:v>
      </x:c>
      <x:c r="J54" s="30">
        <x:f t="shared" ref="J54:J85" si="25">VALUE(LEFT(H54,2))</x:f>
        <x:v>14</x:v>
      </x:c>
      <x:c r="K54" s="30">
        <x:f t="shared" ref="K54:K85" si="26">VALUE(RIGHT(H54,2))</x:f>
        <x:v>17</x:v>
      </x:c>
      <x:c r="L54" s="30">
        <x:f t="shared" ref="L54:L85" si="27">VALUE(LEFT(I54,2))</x:f>
        <x:v>0</x:v>
      </x:c>
      <x:c r="M54" s="30">
        <x:f t="shared" ref="M54:M85" si="28">VALUE(RIGHT(I54,2))</x:f>
        <x:v>58</x:v>
      </x:c>
      <x:c r="N54" s="30">
        <x:f t="shared" si="15"/>
        <x:v>24</x:v>
      </x:c>
      <x:c r="O54" s="30">
        <x:f t="shared" ref="O54:O85" si="29">N54-J54+(M54-K54)/60</x:f>
        <x:v>10.683333333333334</x:v>
      </x:c>
      <x:c r="P54" s="30" t="str" cm="1">
        <x:f t="array" ref="P54">INDEX($C$12:$N$12,G54)</x:f>
        <x:v>1.0″</x:v>
      </x:c>
      <x:c r="Q54" s="30" t="str" cm="1">
        <x:f t="array" ref="Q54">INDEX($C$11:$N$11,G54)</x:f>
        <x:v>70°F</x:v>
      </x:c>
      <x:c r="R54" s="30" cm="1">
        <x:f t="array" ref="R54">INDEX($C$13:$N$13,G54)</x:f>
        <x:v>28</x:v>
      </x:c>
      <x:c r="S54" s="30">
        <x:f t="shared" si="16"/>
        <x:v>3.5714285714285712E-2</x:v>
      </x:c>
      <x:c r="T54" s="30">
        <x:f t="shared" si="17"/>
        <x:v>70</x:v>
      </x:c>
      <x:c r="U54" s="32">
        <x:f t="shared" si="22"/>
        <x:v>0.25142857142857283</x:v>
      </x:c>
      <x:c r="V54" s="31">
        <x:f t="shared" si="9"/>
        <x:v>0.05</x:v>
      </x:c>
      <x:c r="W54" s="31">
        <x:f t="shared" si="10"/>
        <x:v>60</x:v>
      </x:c>
      <x:c r="X54" s="32">
        <x:f t="shared" si="11"/>
        <x:v>0.8</x:v>
      </x:c>
      <x:c r="Y54" s="30">
        <x:f t="shared" si="18"/>
        <x:v>0</x:v>
      </x:c>
      <x:c r="Z54" s="33">
        <x:f t="shared" si="19"/>
        <x:v>0.96</x:v>
      </x:c>
      <x:c r="AA54" s="31">
        <x:f t="shared" si="20"/>
        <x:v>4.949417384040931</x:v>
      </x:c>
      <x:c r="AB54" s="32">
        <x:f t="shared" si="12"/>
        <x:v>0.1374838162233592</x:v>
      </x:c>
      <x:c r="AC54" s="31">
        <x:f t="shared" si="13"/>
        <x:v>0.5</x:v>
      </x:c>
      <x:c r="AD54" s="30">
        <x:f t="shared" si="21"/>
        <x:v>0</x:v>
      </x:c>
      <x:c r="AE54" s="31">
        <x:f t="shared" ref="AE54:AE85" si="30">AA54+AD54</x:f>
        <x:v>4.949417384040931</x:v>
      </x:c>
    </x:row>
    <x:row r="55" spans="2:31" x14ac:dyDescent="0.35">
      <x:c r="B55" s="27">
        <x:f t="shared" si="23"/>
        <x:v>44594</x:v>
      </x:c>
      <x:c r="C55" s="22" t="str">
        <x:f>IF($C$4="London",Assumptions!C64,Assumptions!E64)</x:f>
        <x:v>1417</x:v>
      </x:c>
      <x:c r="D55" s="22" t="str">
        <x:f>IF($C$4="London",Assumptions!D64,Assumptions!F64)</x:f>
        <x:v>0058</x:v>
      </x:c>
      <x:c r="F55" s="29">
        <x:v>44595</x:v>
      </x:c>
      <x:c r="G55" s="30">
        <x:f t="shared" si="24"/>
        <x:v>2</x:v>
      </x:c>
      <x:c r="H55" s="31" t="str">
        <x:v>1416</x:v>
      </x:c>
      <x:c r="I55" s="31" t="str">
        <x:v>0058</x:v>
      </x:c>
      <x:c r="J55" s="30">
        <x:f t="shared" si="25"/>
        <x:v>14</x:v>
      </x:c>
      <x:c r="K55" s="30">
        <x:f t="shared" si="26"/>
        <x:v>16</x:v>
      </x:c>
      <x:c r="L55" s="30">
        <x:f t="shared" si="27"/>
        <x:v>0</x:v>
      </x:c>
      <x:c r="M55" s="30">
        <x:f t="shared" si="28"/>
        <x:v>58</x:v>
      </x:c>
      <x:c r="N55" s="30">
        <x:f t="shared" si="15"/>
        <x:v>24</x:v>
      </x:c>
      <x:c r="O55" s="30">
        <x:f t="shared" si="29"/>
        <x:v>10.7</x:v>
      </x:c>
      <x:c r="P55" s="30" t="str" cm="1">
        <x:f t="array" ref="P55">INDEX($C$12:$N$12,G55)</x:f>
        <x:v>1.0″</x:v>
      </x:c>
      <x:c r="Q55" s="30" t="str" cm="1">
        <x:f t="array" ref="Q55">INDEX($C$11:$N$11,G55)</x:f>
        <x:v>70°F</x:v>
      </x:c>
      <x:c r="R55" s="30" cm="1">
        <x:f t="array" ref="R55">INDEX($C$13:$N$13,G55)</x:f>
        <x:v>28</x:v>
      </x:c>
      <x:c r="S55" s="30">
        <x:f t="shared" si="16"/>
        <x:v>3.5714285714285712E-2</x:v>
      </x:c>
      <x:c r="T55" s="30">
        <x:f t="shared" si="17"/>
        <x:v>70</x:v>
      </x:c>
      <x:c r="U55" s="32">
        <x:f t="shared" si="22"/>
        <x:v>0.24714285714285852</x:v>
      </x:c>
      <x:c r="V55" s="31">
        <x:f t="shared" si="9"/>
        <x:v>0.05</x:v>
      </x:c>
      <x:c r="W55" s="31">
        <x:f t="shared" si="10"/>
        <x:v>60</x:v>
      </x:c>
      <x:c r="X55" s="32">
        <x:f t="shared" si="11"/>
        <x:v>0.8</x:v>
      </x:c>
      <x:c r="Y55" s="30">
        <x:f t="shared" si="18"/>
        <x:v>0</x:v>
      </x:c>
      <x:c r="Z55" s="33">
        <x:f t="shared" si="19"/>
        <x:v>0.96</x:v>
      </x:c>
      <x:c r="AA55" s="31">
        <x:f t="shared" ref="AA55:AA86" si="31">AE54</x:f>
        <x:v>4.949417384040931</x:v>
      </x:c>
      <x:c r="AB55" s="32">
        <x:f t="shared" si="12"/>
        <x:v>0.1374838162233592</x:v>
      </x:c>
      <x:c r="AC55" s="31">
        <x:f t="shared" si="13"/>
        <x:v>0.5</x:v>
      </x:c>
      <x:c r="AD55" s="30">
        <x:f t="shared" si="21"/>
        <x:v>0</x:v>
      </x:c>
      <x:c r="AE55" s="31">
        <x:f t="shared" si="30"/>
        <x:v>4.949417384040931</x:v>
      </x:c>
    </x:row>
    <x:row r="56" spans="2:31" x14ac:dyDescent="0.35">
      <x:c r="B56" s="27">
        <x:f t="shared" si="23"/>
        <x:v>44595</x:v>
      </x:c>
      <x:c r="C56" s="22" t="str">
        <x:f>IF($C$4="London",Assumptions!C65,Assumptions!E65)</x:f>
        <x:v>1416</x:v>
      </x:c>
      <x:c r="D56" s="22" t="str">
        <x:f>IF($C$4="London",Assumptions!D65,Assumptions!F65)</x:f>
        <x:v>0058</x:v>
      </x:c>
      <x:c r="F56" s="29">
        <x:v>44596</x:v>
      </x:c>
      <x:c r="G56" s="30">
        <x:f t="shared" si="24"/>
        <x:v>2</x:v>
      </x:c>
      <x:c r="H56" s="31" t="str">
        <x:v>1416</x:v>
      </x:c>
      <x:c r="I56" s="31" t="str">
        <x:v>0059</x:v>
      </x:c>
      <x:c r="J56" s="30">
        <x:f t="shared" si="25"/>
        <x:v>14</x:v>
      </x:c>
      <x:c r="K56" s="30">
        <x:f t="shared" si="26"/>
        <x:v>16</x:v>
      </x:c>
      <x:c r="L56" s="30">
        <x:f t="shared" si="27"/>
        <x:v>0</x:v>
      </x:c>
      <x:c r="M56" s="30">
        <x:f t="shared" si="28"/>
        <x:v>59</x:v>
      </x:c>
      <x:c r="N56" s="30">
        <x:f t="shared" si="15"/>
        <x:v>24</x:v>
      </x:c>
      <x:c r="O56" s="30">
        <x:f t="shared" si="29"/>
        <x:v>10.716666666666667</x:v>
      </x:c>
      <x:c r="P56" s="30" t="str" cm="1">
        <x:f t="array" ref="P56">INDEX($C$12:$N$12,G56)</x:f>
        <x:v>1.0″</x:v>
      </x:c>
      <x:c r="Q56" s="30" t="str" cm="1">
        <x:f t="array" ref="Q56">INDEX($C$11:$N$11,G56)</x:f>
        <x:v>70°F</x:v>
      </x:c>
      <x:c r="R56" s="30" cm="1">
        <x:f t="array" ref="R56">INDEX($C$13:$N$13,G56)</x:f>
        <x:v>28</x:v>
      </x:c>
      <x:c r="S56" s="30">
        <x:f t="shared" si="16"/>
        <x:v>3.5714285714285712E-2</x:v>
      </x:c>
      <x:c r="T56" s="30">
        <x:f t="shared" si="17"/>
        <x:v>70</x:v>
      </x:c>
      <x:c r="U56" s="32">
        <x:f t="shared" si="22"/>
        <x:v>0.24285714285714424</x:v>
      </x:c>
      <x:c r="V56" s="31">
        <x:f t="shared" si="9"/>
        <x:v>0.05</x:v>
      </x:c>
      <x:c r="W56" s="31">
        <x:f t="shared" si="10"/>
        <x:v>60</x:v>
      </x:c>
      <x:c r="X56" s="32">
        <x:f t="shared" si="11"/>
        <x:v>0.8</x:v>
      </x:c>
      <x:c r="Y56" s="30">
        <x:f t="shared" si="18"/>
        <x:v>0</x:v>
      </x:c>
      <x:c r="Z56" s="33">
        <x:f t="shared" si="19"/>
        <x:v>0.96</x:v>
      </x:c>
      <x:c r="AA56" s="31">
        <x:f t="shared" si="31"/>
        <x:v>4.949417384040931</x:v>
      </x:c>
      <x:c r="AB56" s="32">
        <x:f t="shared" si="12"/>
        <x:v>0.1374838162233592</x:v>
      </x:c>
      <x:c r="AC56" s="31">
        <x:f t="shared" si="13"/>
        <x:v>0.5</x:v>
      </x:c>
      <x:c r="AD56" s="30">
        <x:f t="shared" si="21"/>
        <x:v>0</x:v>
      </x:c>
      <x:c r="AE56" s="31">
        <x:f t="shared" si="30"/>
        <x:v>4.949417384040931</x:v>
      </x:c>
    </x:row>
    <x:row r="57" spans="2:31" x14ac:dyDescent="0.35">
      <x:c r="B57" s="27">
        <x:f t="shared" si="23"/>
        <x:v>44596</x:v>
      </x:c>
      <x:c r="C57" s="22" t="str">
        <x:f>IF($C$4="London",Assumptions!C66,Assumptions!E66)</x:f>
        <x:v>1416</x:v>
      </x:c>
      <x:c r="D57" s="22" t="str">
        <x:f>IF($C$4="London",Assumptions!D66,Assumptions!F66)</x:f>
        <x:v>0059</x:v>
      </x:c>
      <x:c r="F57" s="29">
        <x:v>44597</x:v>
      </x:c>
      <x:c r="G57" s="30">
        <x:f t="shared" si="24"/>
        <x:v>2</x:v>
      </x:c>
      <x:c r="H57" s="31" t="str">
        <x:v>1415</x:v>
      </x:c>
      <x:c r="I57" s="31" t="str">
        <x:v>0100</x:v>
      </x:c>
      <x:c r="J57" s="30">
        <x:f t="shared" si="25"/>
        <x:v>14</x:v>
      </x:c>
      <x:c r="K57" s="30">
        <x:f t="shared" si="26"/>
        <x:v>15</x:v>
      </x:c>
      <x:c r="L57" s="30">
        <x:f t="shared" si="27"/>
        <x:v>1</x:v>
      </x:c>
      <x:c r="M57" s="30">
        <x:f t="shared" si="28"/>
        <x:v>0</x:v>
      </x:c>
      <x:c r="N57" s="30">
        <x:f t="shared" si="15"/>
        <x:v>25</x:v>
      </x:c>
      <x:c r="O57" s="30">
        <x:f t="shared" si="29"/>
        <x:v>10.75</x:v>
      </x:c>
      <x:c r="P57" s="30" t="str" cm="1">
        <x:f t="array" ref="P57">INDEX($C$12:$N$12,G57)</x:f>
        <x:v>1.0″</x:v>
      </x:c>
      <x:c r="Q57" s="30" t="str" cm="1">
        <x:f t="array" ref="Q57">INDEX($C$11:$N$11,G57)</x:f>
        <x:v>70°F</x:v>
      </x:c>
      <x:c r="R57" s="30" cm="1">
        <x:f t="array" ref="R57">INDEX($C$13:$N$13,G57)</x:f>
        <x:v>28</x:v>
      </x:c>
      <x:c r="S57" s="30">
        <x:f t="shared" si="16"/>
        <x:v>3.5714285714285712E-2</x:v>
      </x:c>
      <x:c r="T57" s="30">
        <x:f t="shared" si="17"/>
        <x:v>70</x:v>
      </x:c>
      <x:c r="U57" s="32">
        <x:f t="shared" si="22"/>
        <x:v>0.23857142857142996</x:v>
      </x:c>
      <x:c r="V57" s="31">
        <x:f t="shared" si="9"/>
        <x:v>0.05</x:v>
      </x:c>
      <x:c r="W57" s="31">
        <x:f t="shared" si="10"/>
        <x:v>60</x:v>
      </x:c>
      <x:c r="X57" s="32">
        <x:f t="shared" si="11"/>
        <x:v>0.8</x:v>
      </x:c>
      <x:c r="Y57" s="30">
        <x:f t="shared" si="18"/>
        <x:v>0</x:v>
      </x:c>
      <x:c r="Z57" s="33">
        <x:f t="shared" si="19"/>
        <x:v>0.96</x:v>
      </x:c>
      <x:c r="AA57" s="31">
        <x:f t="shared" si="31"/>
        <x:v>4.949417384040931</x:v>
      </x:c>
      <x:c r="AB57" s="32">
        <x:f t="shared" si="12"/>
        <x:v>0.1374838162233592</x:v>
      </x:c>
      <x:c r="AC57" s="31">
        <x:f t="shared" si="13"/>
        <x:v>0.5</x:v>
      </x:c>
      <x:c r="AD57" s="30">
        <x:f t="shared" si="21"/>
        <x:v>0</x:v>
      </x:c>
      <x:c r="AE57" s="31">
        <x:f t="shared" si="30"/>
        <x:v>4.949417384040931</x:v>
      </x:c>
    </x:row>
    <x:row r="58" spans="2:31" x14ac:dyDescent="0.35">
      <x:c r="B58" s="27">
        <x:f t="shared" si="23"/>
        <x:v>44597</x:v>
      </x:c>
      <x:c r="C58" s="22" t="str">
        <x:f>IF($C$4="London",Assumptions!C67,Assumptions!E67)</x:f>
        <x:v>1415</x:v>
      </x:c>
      <x:c r="D58" s="22" t="str">
        <x:f>IF($C$4="London",Assumptions!D67,Assumptions!F67)</x:f>
        <x:v>0100</x:v>
      </x:c>
      <x:c r="F58" s="29">
        <x:v>44598</x:v>
      </x:c>
      <x:c r="G58" s="30">
        <x:f t="shared" si="24"/>
        <x:v>2</x:v>
      </x:c>
      <x:c r="H58" s="31" t="str">
        <x:v>1414</x:v>
      </x:c>
      <x:c r="I58" s="31" t="str">
        <x:v>0101</x:v>
      </x:c>
      <x:c r="J58" s="30">
        <x:f t="shared" si="25"/>
        <x:v>14</x:v>
      </x:c>
      <x:c r="K58" s="30">
        <x:f t="shared" si="26"/>
        <x:v>14</x:v>
      </x:c>
      <x:c r="L58" s="30">
        <x:f t="shared" si="27"/>
        <x:v>1</x:v>
      </x:c>
      <x:c r="M58" s="30">
        <x:f t="shared" si="28"/>
        <x:v>1</x:v>
      </x:c>
      <x:c r="N58" s="30">
        <x:f t="shared" si="15"/>
        <x:v>25</x:v>
      </x:c>
      <x:c r="O58" s="30">
        <x:f t="shared" si="29"/>
        <x:v>10.783333333333333</x:v>
      </x:c>
      <x:c r="P58" s="30" t="str" cm="1">
        <x:f t="array" ref="P58">INDEX($C$12:$N$12,G58)</x:f>
        <x:v>1.0″</x:v>
      </x:c>
      <x:c r="Q58" s="30" t="str" cm="1">
        <x:f t="array" ref="Q58">INDEX($C$11:$N$11,G58)</x:f>
        <x:v>70°F</x:v>
      </x:c>
      <x:c r="R58" s="30" cm="1">
        <x:f t="array" ref="R58">INDEX($C$13:$N$13,G58)</x:f>
        <x:v>28</x:v>
      </x:c>
      <x:c r="S58" s="30">
        <x:f t="shared" si="16"/>
        <x:v>3.5714285714285712E-2</x:v>
      </x:c>
      <x:c r="T58" s="30">
        <x:f t="shared" si="17"/>
        <x:v>70</x:v>
      </x:c>
      <x:c r="U58" s="32">
        <x:f t="shared" si="22"/>
        <x:v>0.23428571428571568</x:v>
      </x:c>
      <x:c r="V58" s="31">
        <x:f t="shared" si="9"/>
        <x:v>0.05</x:v>
      </x:c>
      <x:c r="W58" s="31">
        <x:f t="shared" si="10"/>
        <x:v>60</x:v>
      </x:c>
      <x:c r="X58" s="32">
        <x:f t="shared" si="11"/>
        <x:v>0.8</x:v>
      </x:c>
      <x:c r="Y58" s="30">
        <x:f t="shared" si="18"/>
        <x:v>0</x:v>
      </x:c>
      <x:c r="Z58" s="33">
        <x:f t="shared" si="19"/>
        <x:v>0.96</x:v>
      </x:c>
      <x:c r="AA58" s="31">
        <x:f t="shared" si="31"/>
        <x:v>4.949417384040931</x:v>
      </x:c>
      <x:c r="AB58" s="32">
        <x:f t="shared" si="12"/>
        <x:v>0.1374838162233592</x:v>
      </x:c>
      <x:c r="AC58" s="31">
        <x:f t="shared" si="13"/>
        <x:v>0.5</x:v>
      </x:c>
      <x:c r="AD58" s="30">
        <x:f t="shared" si="21"/>
        <x:v>0</x:v>
      </x:c>
      <x:c r="AE58" s="31">
        <x:f t="shared" si="30"/>
        <x:v>4.949417384040931</x:v>
      </x:c>
    </x:row>
    <x:row r="59" spans="2:31" x14ac:dyDescent="0.35">
      <x:c r="B59" s="27">
        <x:f t="shared" si="23"/>
        <x:v>44598</x:v>
      </x:c>
      <x:c r="C59" s="22" t="str">
        <x:f>IF($C$4="London",Assumptions!C68,Assumptions!E68)</x:f>
        <x:v>1414</x:v>
      </x:c>
      <x:c r="D59" s="22" t="str">
        <x:f>IF($C$4="London",Assumptions!D68,Assumptions!F68)</x:f>
        <x:v>0101</x:v>
      </x:c>
      <x:c r="F59" s="29">
        <x:v>44599</x:v>
      </x:c>
      <x:c r="G59" s="30">
        <x:f t="shared" si="24"/>
        <x:v>2</x:v>
      </x:c>
      <x:c r="H59" s="31" t="str">
        <x:v>1413</x:v>
      </x:c>
      <x:c r="I59" s="31" t="str">
        <x:v>0102</x:v>
      </x:c>
      <x:c r="J59" s="30">
        <x:f t="shared" si="25"/>
        <x:v>14</x:v>
      </x:c>
      <x:c r="K59" s="30">
        <x:f t="shared" si="26"/>
        <x:v>13</x:v>
      </x:c>
      <x:c r="L59" s="30">
        <x:f t="shared" si="27"/>
        <x:v>1</x:v>
      </x:c>
      <x:c r="M59" s="30">
        <x:f t="shared" si="28"/>
        <x:v>2</x:v>
      </x:c>
      <x:c r="N59" s="30">
        <x:f t="shared" si="15"/>
        <x:v>25</x:v>
      </x:c>
      <x:c r="O59" s="30">
        <x:f t="shared" si="29"/>
        <x:v>10.816666666666666</x:v>
      </x:c>
      <x:c r="P59" s="30" t="str" cm="1">
        <x:f t="array" ref="P59">INDEX($C$12:$N$12,G59)</x:f>
        <x:v>1.0″</x:v>
      </x:c>
      <x:c r="Q59" s="30" t="str" cm="1">
        <x:f t="array" ref="Q59">INDEX($C$11:$N$11,G59)</x:f>
        <x:v>70°F</x:v>
      </x:c>
      <x:c r="R59" s="30" cm="1">
        <x:f t="array" ref="R59">INDEX($C$13:$N$13,G59)</x:f>
        <x:v>28</x:v>
      </x:c>
      <x:c r="S59" s="30">
        <x:f t="shared" si="16"/>
        <x:v>3.5714285714285712E-2</x:v>
      </x:c>
      <x:c r="T59" s="30">
        <x:f t="shared" si="17"/>
        <x:v>70</x:v>
      </x:c>
      <x:c r="U59" s="32">
        <x:f t="shared" si="22"/>
        <x:v>0.2300000000000014</x:v>
      </x:c>
      <x:c r="V59" s="31">
        <x:f t="shared" si="9"/>
        <x:v>0.05</x:v>
      </x:c>
      <x:c r="W59" s="31">
        <x:f t="shared" si="10"/>
        <x:v>60</x:v>
      </x:c>
      <x:c r="X59" s="32">
        <x:f t="shared" si="11"/>
        <x:v>0.8</x:v>
      </x:c>
      <x:c r="Y59" s="30">
        <x:f t="shared" si="18"/>
        <x:v>0</x:v>
      </x:c>
      <x:c r="Z59" s="33">
        <x:f t="shared" si="19"/>
        <x:v>0.96</x:v>
      </x:c>
      <x:c r="AA59" s="31">
        <x:f t="shared" si="31"/>
        <x:v>4.949417384040931</x:v>
      </x:c>
      <x:c r="AB59" s="32">
        <x:f t="shared" si="12"/>
        <x:v>0.1374838162233592</x:v>
      </x:c>
      <x:c r="AC59" s="31">
        <x:f t="shared" si="13"/>
        <x:v>0.5</x:v>
      </x:c>
      <x:c r="AD59" s="30">
        <x:f t="shared" si="21"/>
        <x:v>0</x:v>
      </x:c>
      <x:c r="AE59" s="31">
        <x:f t="shared" si="30"/>
        <x:v>4.949417384040931</x:v>
      </x:c>
    </x:row>
    <x:row r="60" spans="2:31" x14ac:dyDescent="0.35">
      <x:c r="B60" s="27">
        <x:f t="shared" si="23"/>
        <x:v>44599</x:v>
      </x:c>
      <x:c r="C60" s="22" t="str">
        <x:f>IF($C$4="London",Assumptions!C69,Assumptions!E69)</x:f>
        <x:v>1413</x:v>
      </x:c>
      <x:c r="D60" s="22" t="str">
        <x:f>IF($C$4="London",Assumptions!D69,Assumptions!F69)</x:f>
        <x:v>0102</x:v>
      </x:c>
      <x:c r="F60" s="29">
        <x:v>44600</x:v>
      </x:c>
      <x:c r="G60" s="30">
        <x:f t="shared" si="24"/>
        <x:v>2</x:v>
      </x:c>
      <x:c r="H60" s="31" t="str">
        <x:v>1412</x:v>
      </x:c>
      <x:c r="I60" s="31" t="str">
        <x:v>0103</x:v>
      </x:c>
      <x:c r="J60" s="30">
        <x:f t="shared" si="25"/>
        <x:v>14</x:v>
      </x:c>
      <x:c r="K60" s="30">
        <x:f t="shared" si="26"/>
        <x:v>12</x:v>
      </x:c>
      <x:c r="L60" s="30">
        <x:f t="shared" si="27"/>
        <x:v>1</x:v>
      </x:c>
      <x:c r="M60" s="30">
        <x:f t="shared" si="28"/>
        <x:v>3</x:v>
      </x:c>
      <x:c r="N60" s="30">
        <x:f t="shared" si="15"/>
        <x:v>25</x:v>
      </x:c>
      <x:c r="O60" s="30">
        <x:f t="shared" si="29"/>
        <x:v>10.85</x:v>
      </x:c>
      <x:c r="P60" s="30" t="str" cm="1">
        <x:f t="array" ref="P60">INDEX($C$12:$N$12,G60)</x:f>
        <x:v>1.0″</x:v>
      </x:c>
      <x:c r="Q60" s="30" t="str" cm="1">
        <x:f t="array" ref="Q60">INDEX($C$11:$N$11,G60)</x:f>
        <x:v>70°F</x:v>
      </x:c>
      <x:c r="R60" s="30" cm="1">
        <x:f t="array" ref="R60">INDEX($C$13:$N$13,G60)</x:f>
        <x:v>28</x:v>
      </x:c>
      <x:c r="S60" s="30">
        <x:f t="shared" si="16"/>
        <x:v>3.5714285714285712E-2</x:v>
      </x:c>
      <x:c r="T60" s="30">
        <x:f t="shared" si="17"/>
        <x:v>70</x:v>
      </x:c>
      <x:c r="U60" s="32">
        <x:f t="shared" si="22"/>
        <x:v>0.22571428571428712</x:v>
      </x:c>
      <x:c r="V60" s="31">
        <x:f t="shared" si="9"/>
        <x:v>0.05</x:v>
      </x:c>
      <x:c r="W60" s="31">
        <x:f t="shared" si="10"/>
        <x:v>60</x:v>
      </x:c>
      <x:c r="X60" s="32">
        <x:f t="shared" si="11"/>
        <x:v>0.8</x:v>
      </x:c>
      <x:c r="Y60" s="30">
        <x:f t="shared" si="18"/>
        <x:v>0</x:v>
      </x:c>
      <x:c r="Z60" s="33">
        <x:f t="shared" si="19"/>
        <x:v>0.96</x:v>
      </x:c>
      <x:c r="AA60" s="31">
        <x:f t="shared" si="31"/>
        <x:v>4.949417384040931</x:v>
      </x:c>
      <x:c r="AB60" s="32">
        <x:f t="shared" si="12"/>
        <x:v>0.1374838162233592</x:v>
      </x:c>
      <x:c r="AC60" s="31">
        <x:f t="shared" si="13"/>
        <x:v>0.5</x:v>
      </x:c>
      <x:c r="AD60" s="30">
        <x:f t="shared" si="21"/>
        <x:v>0</x:v>
      </x:c>
      <x:c r="AE60" s="31">
        <x:f t="shared" si="30"/>
        <x:v>4.949417384040931</x:v>
      </x:c>
    </x:row>
    <x:row r="61" spans="2:31" x14ac:dyDescent="0.35">
      <x:c r="B61" s="27">
        <x:f t="shared" si="23"/>
        <x:v>44600</x:v>
      </x:c>
      <x:c r="C61" s="22" t="str">
        <x:f>IF($C$4="London",Assumptions!C70,Assumptions!E70)</x:f>
        <x:v>1412</x:v>
      </x:c>
      <x:c r="D61" s="22" t="str">
        <x:f>IF($C$4="London",Assumptions!D70,Assumptions!F70)</x:f>
        <x:v>0103</x:v>
      </x:c>
      <x:c r="F61" s="29">
        <x:v>44601</x:v>
      </x:c>
      <x:c r="G61" s="30">
        <x:f t="shared" si="24"/>
        <x:v>2</x:v>
      </x:c>
      <x:c r="H61" s="31" t="str">
        <x:v>1412</x:v>
      </x:c>
      <x:c r="I61" s="31" t="str">
        <x:v>0104</x:v>
      </x:c>
      <x:c r="J61" s="30">
        <x:f t="shared" si="25"/>
        <x:v>14</x:v>
      </x:c>
      <x:c r="K61" s="30">
        <x:f t="shared" si="26"/>
        <x:v>12</x:v>
      </x:c>
      <x:c r="L61" s="30">
        <x:f t="shared" si="27"/>
        <x:v>1</x:v>
      </x:c>
      <x:c r="M61" s="30">
        <x:f t="shared" si="28"/>
        <x:v>4</x:v>
      </x:c>
      <x:c r="N61" s="30">
        <x:f t="shared" si="15"/>
        <x:v>25</x:v>
      </x:c>
      <x:c r="O61" s="30">
        <x:f t="shared" si="29"/>
        <x:v>10.866666666666667</x:v>
      </x:c>
      <x:c r="P61" s="30" t="str" cm="1">
        <x:f t="array" ref="P61">INDEX($C$12:$N$12,G61)</x:f>
        <x:v>1.0″</x:v>
      </x:c>
      <x:c r="Q61" s="30" t="str" cm="1">
        <x:f t="array" ref="Q61">INDEX($C$11:$N$11,G61)</x:f>
        <x:v>70°F</x:v>
      </x:c>
      <x:c r="R61" s="30" cm="1">
        <x:f t="array" ref="R61">INDEX($C$13:$N$13,G61)</x:f>
        <x:v>28</x:v>
      </x:c>
      <x:c r="S61" s="30">
        <x:f t="shared" si="16"/>
        <x:v>3.5714285714285712E-2</x:v>
      </x:c>
      <x:c r="T61" s="30">
        <x:f t="shared" si="17"/>
        <x:v>70</x:v>
      </x:c>
      <x:c r="U61" s="32">
        <x:f t="shared" si="22"/>
        <x:v>0.22142857142857283</x:v>
      </x:c>
      <x:c r="V61" s="31">
        <x:f t="shared" si="9"/>
        <x:v>0.05</x:v>
      </x:c>
      <x:c r="W61" s="31">
        <x:f t="shared" si="10"/>
        <x:v>60</x:v>
      </x:c>
      <x:c r="X61" s="32">
        <x:f t="shared" si="11"/>
        <x:v>0.8</x:v>
      </x:c>
      <x:c r="Y61" s="30">
        <x:f t="shared" si="18"/>
        <x:v>0</x:v>
      </x:c>
      <x:c r="Z61" s="33">
        <x:f t="shared" si="19"/>
        <x:v>0.96</x:v>
      </x:c>
      <x:c r="AA61" s="31">
        <x:f t="shared" si="31"/>
        <x:v>4.949417384040931</x:v>
      </x:c>
      <x:c r="AB61" s="32">
        <x:f t="shared" si="12"/>
        <x:v>0.1374838162233592</x:v>
      </x:c>
      <x:c r="AC61" s="31">
        <x:f t="shared" si="13"/>
        <x:v>0.5</x:v>
      </x:c>
      <x:c r="AD61" s="30">
        <x:f t="shared" si="21"/>
        <x:v>0</x:v>
      </x:c>
      <x:c r="AE61" s="31">
        <x:f t="shared" si="30"/>
        <x:v>4.949417384040931</x:v>
      </x:c>
    </x:row>
    <x:row r="62" spans="2:31" x14ac:dyDescent="0.35">
      <x:c r="B62" s="27">
        <x:f t="shared" si="23"/>
        <x:v>44601</x:v>
      </x:c>
      <x:c r="C62" s="22" t="str">
        <x:f>IF($C$4="London",Assumptions!C71,Assumptions!E71)</x:f>
        <x:v>1412</x:v>
      </x:c>
      <x:c r="D62" s="22" t="str">
        <x:f>IF($C$4="London",Assumptions!D71,Assumptions!F71)</x:f>
        <x:v>0104</x:v>
      </x:c>
      <x:c r="F62" s="29">
        <x:v>44602</x:v>
      </x:c>
      <x:c r="G62" s="30">
        <x:f t="shared" si="24"/>
        <x:v>2</x:v>
      </x:c>
      <x:c r="H62" s="31" t="str">
        <x:v>1411</x:v>
      </x:c>
      <x:c r="I62" s="31" t="str">
        <x:v>0105</x:v>
      </x:c>
      <x:c r="J62" s="30">
        <x:f t="shared" si="25"/>
        <x:v>14</x:v>
      </x:c>
      <x:c r="K62" s="30">
        <x:f t="shared" si="26"/>
        <x:v>11</x:v>
      </x:c>
      <x:c r="L62" s="30">
        <x:f t="shared" si="27"/>
        <x:v>1</x:v>
      </x:c>
      <x:c r="M62" s="30">
        <x:f t="shared" si="28"/>
        <x:v>5</x:v>
      </x:c>
      <x:c r="N62" s="30">
        <x:f t="shared" si="15"/>
        <x:v>25</x:v>
      </x:c>
      <x:c r="O62" s="30">
        <x:f t="shared" si="29"/>
        <x:v>10.9</x:v>
      </x:c>
      <x:c r="P62" s="30" t="str" cm="1">
        <x:f t="array" ref="P62">INDEX($C$12:$N$12,G62)</x:f>
        <x:v>1.0″</x:v>
      </x:c>
      <x:c r="Q62" s="30" t="str" cm="1">
        <x:f t="array" ref="Q62">INDEX($C$11:$N$11,G62)</x:f>
        <x:v>70°F</x:v>
      </x:c>
      <x:c r="R62" s="30" cm="1">
        <x:f t="array" ref="R62">INDEX($C$13:$N$13,G62)</x:f>
        <x:v>28</x:v>
      </x:c>
      <x:c r="S62" s="30">
        <x:f t="shared" si="16"/>
        <x:v>3.5714285714285712E-2</x:v>
      </x:c>
      <x:c r="T62" s="30">
        <x:f t="shared" si="17"/>
        <x:v>70</x:v>
      </x:c>
      <x:c r="U62" s="32">
        <x:f t="shared" si="22"/>
        <x:v>0.21714285714285855</x:v>
      </x:c>
      <x:c r="V62" s="31">
        <x:f t="shared" si="9"/>
        <x:v>0.05</x:v>
      </x:c>
      <x:c r="W62" s="31">
        <x:f t="shared" si="10"/>
        <x:v>60</x:v>
      </x:c>
      <x:c r="X62" s="32">
        <x:f t="shared" si="11"/>
        <x:v>0.8</x:v>
      </x:c>
      <x:c r="Y62" s="30">
        <x:f t="shared" si="18"/>
        <x:v>0</x:v>
      </x:c>
      <x:c r="Z62" s="33">
        <x:f t="shared" si="19"/>
        <x:v>0.96</x:v>
      </x:c>
      <x:c r="AA62" s="31">
        <x:f t="shared" si="31"/>
        <x:v>4.949417384040931</x:v>
      </x:c>
      <x:c r="AB62" s="32">
        <x:f t="shared" si="12"/>
        <x:v>0.1374838162233592</x:v>
      </x:c>
      <x:c r="AC62" s="31">
        <x:f t="shared" si="13"/>
        <x:v>0.5</x:v>
      </x:c>
      <x:c r="AD62" s="30">
        <x:f t="shared" si="21"/>
        <x:v>0</x:v>
      </x:c>
      <x:c r="AE62" s="31">
        <x:f t="shared" si="30"/>
        <x:v>4.949417384040931</x:v>
      </x:c>
    </x:row>
    <x:row r="63" spans="2:31" x14ac:dyDescent="0.35">
      <x:c r="B63" s="27">
        <x:f t="shared" si="23"/>
        <x:v>44602</x:v>
      </x:c>
      <x:c r="C63" s="22" t="str">
        <x:f>IF($C$4="London",Assumptions!C72,Assumptions!E72)</x:f>
        <x:v>1411</x:v>
      </x:c>
      <x:c r="D63" s="22" t="str">
        <x:f>IF($C$4="London",Assumptions!D72,Assumptions!F72)</x:f>
        <x:v>0105</x:v>
      </x:c>
      <x:c r="F63" s="29">
        <x:v>44603</x:v>
      </x:c>
      <x:c r="G63" s="30">
        <x:f t="shared" si="24"/>
        <x:v>2</x:v>
      </x:c>
      <x:c r="H63" s="31" t="str">
        <x:v>1410</x:v>
      </x:c>
      <x:c r="I63" s="31" t="str">
        <x:v>0106</x:v>
      </x:c>
      <x:c r="J63" s="30">
        <x:f t="shared" si="25"/>
        <x:v>14</x:v>
      </x:c>
      <x:c r="K63" s="30">
        <x:f t="shared" si="26"/>
        <x:v>10</x:v>
      </x:c>
      <x:c r="L63" s="30">
        <x:f t="shared" si="27"/>
        <x:v>1</x:v>
      </x:c>
      <x:c r="M63" s="30">
        <x:f t="shared" si="28"/>
        <x:v>6</x:v>
      </x:c>
      <x:c r="N63" s="30">
        <x:f t="shared" si="15"/>
        <x:v>25</x:v>
      </x:c>
      <x:c r="O63" s="30">
        <x:f t="shared" si="29"/>
        <x:v>10.933333333333334</x:v>
      </x:c>
      <x:c r="P63" s="30" t="str" cm="1">
        <x:f t="array" ref="P63">INDEX($C$12:$N$12,G63)</x:f>
        <x:v>1.0″</x:v>
      </x:c>
      <x:c r="Q63" s="30" t="str" cm="1">
        <x:f t="array" ref="Q63">INDEX($C$11:$N$11,G63)</x:f>
        <x:v>70°F</x:v>
      </x:c>
      <x:c r="R63" s="30" cm="1">
        <x:f t="array" ref="R63">INDEX($C$13:$N$13,G63)</x:f>
        <x:v>28</x:v>
      </x:c>
      <x:c r="S63" s="30">
        <x:f t="shared" si="16"/>
        <x:v>3.5714285714285712E-2</x:v>
      </x:c>
      <x:c r="T63" s="30">
        <x:f t="shared" si="17"/>
        <x:v>70</x:v>
      </x:c>
      <x:c r="U63" s="32">
        <x:f t="shared" si="22"/>
        <x:v>0.21285714285714427</x:v>
      </x:c>
      <x:c r="V63" s="31">
        <x:f t="shared" si="9"/>
        <x:v>0.05</x:v>
      </x:c>
      <x:c r="W63" s="31">
        <x:f t="shared" si="10"/>
        <x:v>60</x:v>
      </x:c>
      <x:c r="X63" s="32">
        <x:f t="shared" si="11"/>
        <x:v>0.8</x:v>
      </x:c>
      <x:c r="Y63" s="30">
        <x:f t="shared" si="18"/>
        <x:v>0</x:v>
      </x:c>
      <x:c r="Z63" s="33">
        <x:f t="shared" si="19"/>
        <x:v>0.96</x:v>
      </x:c>
      <x:c r="AA63" s="31">
        <x:f t="shared" si="31"/>
        <x:v>4.949417384040931</x:v>
      </x:c>
      <x:c r="AB63" s="32">
        <x:f t="shared" si="12"/>
        <x:v>0.1374838162233592</x:v>
      </x:c>
      <x:c r="AC63" s="31">
        <x:f t="shared" si="13"/>
        <x:v>0.5</x:v>
      </x:c>
      <x:c r="AD63" s="30">
        <x:f t="shared" si="21"/>
        <x:v>0</x:v>
      </x:c>
      <x:c r="AE63" s="31">
        <x:f t="shared" si="30"/>
        <x:v>4.949417384040931</x:v>
      </x:c>
    </x:row>
    <x:row r="64" spans="2:31" x14ac:dyDescent="0.35">
      <x:c r="B64" s="27">
        <x:f t="shared" si="23"/>
        <x:v>44603</x:v>
      </x:c>
      <x:c r="C64" s="22" t="str">
        <x:f>IF($C$4="London",Assumptions!C73,Assumptions!E73)</x:f>
        <x:v>1410</x:v>
      </x:c>
      <x:c r="D64" s="22" t="str">
        <x:f>IF($C$4="London",Assumptions!D73,Assumptions!F73)</x:f>
        <x:v>0106</x:v>
      </x:c>
      <x:c r="F64" s="29">
        <x:v>44604</x:v>
      </x:c>
      <x:c r="G64" s="30">
        <x:f t="shared" si="24"/>
        <x:v>2</x:v>
      </x:c>
      <x:c r="H64" s="31" t="str">
        <x:v>1409</x:v>
      </x:c>
      <x:c r="I64" s="31" t="str">
        <x:v>0107</x:v>
      </x:c>
      <x:c r="J64" s="30">
        <x:f t="shared" si="25"/>
        <x:v>14</x:v>
      </x:c>
      <x:c r="K64" s="30">
        <x:f t="shared" si="26"/>
        <x:v>9</x:v>
      </x:c>
      <x:c r="L64" s="30">
        <x:f t="shared" si="27"/>
        <x:v>1</x:v>
      </x:c>
      <x:c r="M64" s="30">
        <x:f t="shared" si="28"/>
        <x:v>7</x:v>
      </x:c>
      <x:c r="N64" s="30">
        <x:f t="shared" si="15"/>
        <x:v>25</x:v>
      </x:c>
      <x:c r="O64" s="30">
        <x:f t="shared" si="29"/>
        <x:v>10.966666666666667</x:v>
      </x:c>
      <x:c r="P64" s="30" t="str" cm="1">
        <x:f t="array" ref="P64">INDEX($C$12:$N$12,G64)</x:f>
        <x:v>1.0″</x:v>
      </x:c>
      <x:c r="Q64" s="30" t="str" cm="1">
        <x:f t="array" ref="Q64">INDEX($C$11:$N$11,G64)</x:f>
        <x:v>70°F</x:v>
      </x:c>
      <x:c r="R64" s="30" cm="1">
        <x:f t="array" ref="R64">INDEX($C$13:$N$13,G64)</x:f>
        <x:v>28</x:v>
      </x:c>
      <x:c r="S64" s="30">
        <x:f t="shared" si="16"/>
        <x:v>3.5714285714285712E-2</x:v>
      </x:c>
      <x:c r="T64" s="30">
        <x:f t="shared" si="17"/>
        <x:v>70</x:v>
      </x:c>
      <x:c r="U64" s="32">
        <x:f t="shared" si="22"/>
        <x:v>0.20857142857142999</x:v>
      </x:c>
      <x:c r="V64" s="31">
        <x:f t="shared" si="9"/>
        <x:v>0.05</x:v>
      </x:c>
      <x:c r="W64" s="31">
        <x:f t="shared" si="10"/>
        <x:v>60</x:v>
      </x:c>
      <x:c r="X64" s="32">
        <x:f t="shared" si="11"/>
        <x:v>0.8</x:v>
      </x:c>
      <x:c r="Y64" s="30">
        <x:f t="shared" si="18"/>
        <x:v>0</x:v>
      </x:c>
      <x:c r="Z64" s="33">
        <x:f t="shared" si="19"/>
        <x:v>0.96</x:v>
      </x:c>
      <x:c r="AA64" s="31">
        <x:f t="shared" si="31"/>
        <x:v>4.949417384040931</x:v>
      </x:c>
      <x:c r="AB64" s="32">
        <x:f t="shared" si="12"/>
        <x:v>0.1374838162233592</x:v>
      </x:c>
      <x:c r="AC64" s="31">
        <x:f t="shared" si="13"/>
        <x:v>0.5</x:v>
      </x:c>
      <x:c r="AD64" s="30">
        <x:f t="shared" si="21"/>
        <x:v>0</x:v>
      </x:c>
      <x:c r="AE64" s="31">
        <x:f t="shared" si="30"/>
        <x:v>4.949417384040931</x:v>
      </x:c>
    </x:row>
    <x:row r="65" spans="2:31" x14ac:dyDescent="0.35">
      <x:c r="B65" s="27">
        <x:f t="shared" si="23"/>
        <x:v>44604</x:v>
      </x:c>
      <x:c r="C65" s="22" t="str">
        <x:f>IF($C$4="London",Assumptions!C74,Assumptions!E74)</x:f>
        <x:v>1409</x:v>
      </x:c>
      <x:c r="D65" s="22" t="str">
        <x:f>IF($C$4="London",Assumptions!D74,Assumptions!F74)</x:f>
        <x:v>0107</x:v>
      </x:c>
      <x:c r="F65" s="29">
        <x:v>44605</x:v>
      </x:c>
      <x:c r="G65" s="30">
        <x:f t="shared" si="24"/>
        <x:v>2</x:v>
      </x:c>
      <x:c r="H65" s="31" t="str">
        <x:v>1408</x:v>
      </x:c>
      <x:c r="I65" s="31" t="str">
        <x:v>0108</x:v>
      </x:c>
      <x:c r="J65" s="30">
        <x:f t="shared" si="25"/>
        <x:v>14</x:v>
      </x:c>
      <x:c r="K65" s="30">
        <x:f t="shared" si="26"/>
        <x:v>8</x:v>
      </x:c>
      <x:c r="L65" s="30">
        <x:f t="shared" si="27"/>
        <x:v>1</x:v>
      </x:c>
      <x:c r="M65" s="30">
        <x:f t="shared" si="28"/>
        <x:v>8</x:v>
      </x:c>
      <x:c r="N65" s="30">
        <x:f t="shared" si="15"/>
        <x:v>25</x:v>
      </x:c>
      <x:c r="O65" s="30">
        <x:f t="shared" si="29"/>
        <x:v>11</x:v>
      </x:c>
      <x:c r="P65" s="30" t="str" cm="1">
        <x:f t="array" ref="P65">INDEX($C$12:$N$12,G65)</x:f>
        <x:v>1.0″</x:v>
      </x:c>
      <x:c r="Q65" s="30" t="str" cm="1">
        <x:f t="array" ref="Q65">INDEX($C$11:$N$11,G65)</x:f>
        <x:v>70°F</x:v>
      </x:c>
      <x:c r="R65" s="30" cm="1">
        <x:f t="array" ref="R65">INDEX($C$13:$N$13,G65)</x:f>
        <x:v>28</x:v>
      </x:c>
      <x:c r="S65" s="30">
        <x:f t="shared" si="16"/>
        <x:v>3.5714285714285712E-2</x:v>
      </x:c>
      <x:c r="T65" s="30">
        <x:f t="shared" si="17"/>
        <x:v>70</x:v>
      </x:c>
      <x:c r="U65" s="32">
        <x:f t="shared" si="22"/>
        <x:v>0.20428571428571571</x:v>
      </x:c>
      <x:c r="V65" s="31">
        <x:f t="shared" si="9"/>
        <x:v>0.05</x:v>
      </x:c>
      <x:c r="W65" s="31">
        <x:f t="shared" si="10"/>
        <x:v>60</x:v>
      </x:c>
      <x:c r="X65" s="32">
        <x:f t="shared" si="11"/>
        <x:v>0.8</x:v>
      </x:c>
      <x:c r="Y65" s="30">
        <x:f t="shared" si="18"/>
        <x:v>0</x:v>
      </x:c>
      <x:c r="Z65" s="33">
        <x:f t="shared" si="19"/>
        <x:v>0.96</x:v>
      </x:c>
      <x:c r="AA65" s="31">
        <x:f t="shared" si="31"/>
        <x:v>4.949417384040931</x:v>
      </x:c>
      <x:c r="AB65" s="32">
        <x:f t="shared" si="12"/>
        <x:v>0.1374838162233592</x:v>
      </x:c>
      <x:c r="AC65" s="31">
        <x:f t="shared" si="13"/>
        <x:v>0.5</x:v>
      </x:c>
      <x:c r="AD65" s="30">
        <x:f t="shared" si="21"/>
        <x:v>0</x:v>
      </x:c>
      <x:c r="AE65" s="31">
        <x:f t="shared" si="30"/>
        <x:v>4.949417384040931</x:v>
      </x:c>
    </x:row>
    <x:row r="66" spans="2:31" x14ac:dyDescent="0.35">
      <x:c r="B66" s="27">
        <x:f t="shared" si="23"/>
        <x:v>44605</x:v>
      </x:c>
      <x:c r="C66" s="22" t="str">
        <x:f>IF($C$4="London",Assumptions!C75,Assumptions!E75)</x:f>
        <x:v>1408</x:v>
      </x:c>
      <x:c r="D66" s="22" t="str">
        <x:f>IF($C$4="London",Assumptions!D75,Assumptions!F75)</x:f>
        <x:v>0108</x:v>
      </x:c>
      <x:c r="F66" s="29">
        <x:v>44606</x:v>
      </x:c>
      <x:c r="G66" s="30">
        <x:f t="shared" si="24"/>
        <x:v>2</x:v>
      </x:c>
      <x:c r="H66" s="31" t="str">
        <x:v>1407</x:v>
      </x:c>
      <x:c r="I66" s="31" t="str">
        <x:v>0108</x:v>
      </x:c>
      <x:c r="J66" s="30">
        <x:f t="shared" si="25"/>
        <x:v>14</x:v>
      </x:c>
      <x:c r="K66" s="30">
        <x:f t="shared" si="26"/>
        <x:v>7</x:v>
      </x:c>
      <x:c r="L66" s="30">
        <x:f t="shared" si="27"/>
        <x:v>1</x:v>
      </x:c>
      <x:c r="M66" s="30">
        <x:f t="shared" si="28"/>
        <x:v>8</x:v>
      </x:c>
      <x:c r="N66" s="30">
        <x:f t="shared" si="15"/>
        <x:v>25</x:v>
      </x:c>
      <x:c r="O66" s="30">
        <x:f t="shared" si="29"/>
        <x:v>11.016666666666667</x:v>
      </x:c>
      <x:c r="P66" s="30" t="str" cm="1">
        <x:f t="array" ref="P66">INDEX($C$12:$N$12,G66)</x:f>
        <x:v>1.0″</x:v>
      </x:c>
      <x:c r="Q66" s="30" t="str" cm="1">
        <x:f t="array" ref="Q66">INDEX($C$11:$N$11,G66)</x:f>
        <x:v>70°F</x:v>
      </x:c>
      <x:c r="R66" s="30" cm="1">
        <x:f t="array" ref="R66">INDEX($C$13:$N$13,G66)</x:f>
        <x:v>28</x:v>
      </x:c>
      <x:c r="S66" s="30">
        <x:f t="shared" si="16"/>
        <x:v>3.5714285714285712E-2</x:v>
      </x:c>
      <x:c r="T66" s="30">
        <x:f t="shared" si="17"/>
        <x:v>70</x:v>
      </x:c>
      <x:c r="U66" s="32">
        <x:f t="shared" si="22"/>
        <x:v>0.20000000000000143</x:v>
      </x:c>
      <x:c r="V66" s="31">
        <x:f t="shared" si="9"/>
        <x:v>0.05</x:v>
      </x:c>
      <x:c r="W66" s="31">
        <x:f t="shared" si="10"/>
        <x:v>60</x:v>
      </x:c>
      <x:c r="X66" s="32">
        <x:f t="shared" si="11"/>
        <x:v>0.8</x:v>
      </x:c>
      <x:c r="Y66" s="30">
        <x:f t="shared" si="18"/>
        <x:v>0</x:v>
      </x:c>
      <x:c r="Z66" s="33">
        <x:f t="shared" si="19"/>
        <x:v>0.96</x:v>
      </x:c>
      <x:c r="AA66" s="31">
        <x:f t="shared" si="31"/>
        <x:v>4.949417384040931</x:v>
      </x:c>
      <x:c r="AB66" s="32">
        <x:f t="shared" si="12"/>
        <x:v>0.1374838162233592</x:v>
      </x:c>
      <x:c r="AC66" s="31">
        <x:f t="shared" si="13"/>
        <x:v>0.5</x:v>
      </x:c>
      <x:c r="AD66" s="30">
        <x:f t="shared" si="21"/>
        <x:v>0</x:v>
      </x:c>
      <x:c r="AE66" s="31">
        <x:f t="shared" si="30"/>
        <x:v>4.949417384040931</x:v>
      </x:c>
    </x:row>
    <x:row r="67" spans="2:31" x14ac:dyDescent="0.35">
      <x:c r="B67" s="27">
        <x:f t="shared" si="23"/>
        <x:v>44606</x:v>
      </x:c>
      <x:c r="C67" s="22" t="str">
        <x:f>IF($C$4="London",Assumptions!C76,Assumptions!E76)</x:f>
        <x:v>1407</x:v>
      </x:c>
      <x:c r="D67" s="22" t="str">
        <x:f>IF($C$4="London",Assumptions!D76,Assumptions!F76)</x:f>
        <x:v>0108</x:v>
      </x:c>
      <x:c r="F67" s="29">
        <x:v>44607</x:v>
      </x:c>
      <x:c r="G67" s="30">
        <x:f t="shared" si="24"/>
        <x:v>2</x:v>
      </x:c>
      <x:c r="H67" s="31" t="str">
        <x:v>1406</x:v>
      </x:c>
      <x:c r="I67" s="31" t="str">
        <x:v>0109</x:v>
      </x:c>
      <x:c r="J67" s="30">
        <x:f t="shared" si="25"/>
        <x:v>14</x:v>
      </x:c>
      <x:c r="K67" s="30">
        <x:f t="shared" si="26"/>
        <x:v>6</x:v>
      </x:c>
      <x:c r="L67" s="30">
        <x:f t="shared" si="27"/>
        <x:v>1</x:v>
      </x:c>
      <x:c r="M67" s="30">
        <x:f t="shared" si="28"/>
        <x:v>9</x:v>
      </x:c>
      <x:c r="N67" s="30">
        <x:f t="shared" si="15"/>
        <x:v>25</x:v>
      </x:c>
      <x:c r="O67" s="30">
        <x:f t="shared" si="29"/>
        <x:v>11.05</x:v>
      </x:c>
      <x:c r="P67" s="30" t="str" cm="1">
        <x:f t="array" ref="P67">INDEX($C$12:$N$12,G67)</x:f>
        <x:v>1.0″</x:v>
      </x:c>
      <x:c r="Q67" s="30" t="str" cm="1">
        <x:f t="array" ref="Q67">INDEX($C$11:$N$11,G67)</x:f>
        <x:v>70°F</x:v>
      </x:c>
      <x:c r="R67" s="30" cm="1">
        <x:f t="array" ref="R67">INDEX($C$13:$N$13,G67)</x:f>
        <x:v>28</x:v>
      </x:c>
      <x:c r="S67" s="30">
        <x:f t="shared" si="16"/>
        <x:v>3.5714285714285712E-2</x:v>
      </x:c>
      <x:c r="T67" s="30">
        <x:f t="shared" si="17"/>
        <x:v>70</x:v>
      </x:c>
      <x:c r="U67" s="32">
        <x:f t="shared" si="22"/>
        <x:v>0.19571428571428715</x:v>
      </x:c>
      <x:c r="V67" s="31">
        <x:f t="shared" si="9"/>
        <x:v>0.05</x:v>
      </x:c>
      <x:c r="W67" s="31">
        <x:f t="shared" si="10"/>
        <x:v>60</x:v>
      </x:c>
      <x:c r="X67" s="32">
        <x:f t="shared" si="11"/>
        <x:v>0.8</x:v>
      </x:c>
      <x:c r="Y67" s="30">
        <x:f t="shared" si="18"/>
        <x:v>0</x:v>
      </x:c>
      <x:c r="Z67" s="33">
        <x:f t="shared" si="19"/>
        <x:v>0.96</x:v>
      </x:c>
      <x:c r="AA67" s="31">
        <x:f t="shared" si="31"/>
        <x:v>4.949417384040931</x:v>
      </x:c>
      <x:c r="AB67" s="32">
        <x:f t="shared" si="12"/>
        <x:v>0.1374838162233592</x:v>
      </x:c>
      <x:c r="AC67" s="31">
        <x:f t="shared" si="13"/>
        <x:v>0.5</x:v>
      </x:c>
      <x:c r="AD67" s="30">
        <x:f t="shared" si="21"/>
        <x:v>0</x:v>
      </x:c>
      <x:c r="AE67" s="31">
        <x:f t="shared" si="30"/>
        <x:v>4.949417384040931</x:v>
      </x:c>
    </x:row>
    <x:row r="68" spans="2:31" x14ac:dyDescent="0.35">
      <x:c r="B68" s="27">
        <x:f t="shared" si="23"/>
        <x:v>44607</x:v>
      </x:c>
      <x:c r="C68" s="22" t="str">
        <x:f>IF($C$4="London",Assumptions!C77,Assumptions!E77)</x:f>
        <x:v>1406</x:v>
      </x:c>
      <x:c r="D68" s="22" t="str">
        <x:f>IF($C$4="London",Assumptions!D77,Assumptions!F77)</x:f>
        <x:v>0109</x:v>
      </x:c>
      <x:c r="F68" s="29">
        <x:v>44608</x:v>
      </x:c>
      <x:c r="G68" s="30">
        <x:f t="shared" si="24"/>
        <x:v>2</x:v>
      </x:c>
      <x:c r="H68" s="31" t="str">
        <x:v>1405</x:v>
      </x:c>
      <x:c r="I68" s="31" t="str">
        <x:v>0110</x:v>
      </x:c>
      <x:c r="J68" s="30">
        <x:f t="shared" si="25"/>
        <x:v>14</x:v>
      </x:c>
      <x:c r="K68" s="30">
        <x:f t="shared" si="26"/>
        <x:v>5</x:v>
      </x:c>
      <x:c r="L68" s="30">
        <x:f t="shared" si="27"/>
        <x:v>1</x:v>
      </x:c>
      <x:c r="M68" s="30">
        <x:f t="shared" si="28"/>
        <x:v>10</x:v>
      </x:c>
      <x:c r="N68" s="30">
        <x:f t="shared" si="15"/>
        <x:v>25</x:v>
      </x:c>
      <x:c r="O68" s="30">
        <x:f t="shared" si="29"/>
        <x:v>11.083333333333334</x:v>
      </x:c>
      <x:c r="P68" s="30" t="str" cm="1">
        <x:f t="array" ref="P68">INDEX($C$12:$N$12,G68)</x:f>
        <x:v>1.0″</x:v>
      </x:c>
      <x:c r="Q68" s="30" t="str" cm="1">
        <x:f t="array" ref="Q68">INDEX($C$11:$N$11,G68)</x:f>
        <x:v>70°F</x:v>
      </x:c>
      <x:c r="R68" s="30" cm="1">
        <x:f t="array" ref="R68">INDEX($C$13:$N$13,G68)</x:f>
        <x:v>28</x:v>
      </x:c>
      <x:c r="S68" s="30">
        <x:f t="shared" si="16"/>
        <x:v>3.5714285714285712E-2</x:v>
      </x:c>
      <x:c r="T68" s="30">
        <x:f t="shared" si="17"/>
        <x:v>70</x:v>
      </x:c>
      <x:c r="U68" s="32">
        <x:f t="shared" si="22"/>
        <x:v>0.19142857142857286</x:v>
      </x:c>
      <x:c r="V68" s="31">
        <x:f t="shared" si="9"/>
        <x:v>0.05</x:v>
      </x:c>
      <x:c r="W68" s="31">
        <x:f t="shared" si="10"/>
        <x:v>60</x:v>
      </x:c>
      <x:c r="X68" s="32">
        <x:f t="shared" si="11"/>
        <x:v>0.8</x:v>
      </x:c>
      <x:c r="Y68" s="30">
        <x:f t="shared" si="18"/>
        <x:v>0</x:v>
      </x:c>
      <x:c r="Z68" s="33">
        <x:f t="shared" si="19"/>
        <x:v>0.96</x:v>
      </x:c>
      <x:c r="AA68" s="31">
        <x:f t="shared" si="31"/>
        <x:v>4.949417384040931</x:v>
      </x:c>
      <x:c r="AB68" s="32">
        <x:f t="shared" si="12"/>
        <x:v>0.1374838162233592</x:v>
      </x:c>
      <x:c r="AC68" s="31">
        <x:f t="shared" si="13"/>
        <x:v>0.5</x:v>
      </x:c>
      <x:c r="AD68" s="30">
        <x:f t="shared" si="21"/>
        <x:v>0</x:v>
      </x:c>
      <x:c r="AE68" s="31">
        <x:f t="shared" si="30"/>
        <x:v>4.949417384040931</x:v>
      </x:c>
    </x:row>
    <x:row r="69" spans="2:31" x14ac:dyDescent="0.35">
      <x:c r="B69" s="27">
        <x:f t="shared" si="23"/>
        <x:v>44608</x:v>
      </x:c>
      <x:c r="C69" s="22" t="str">
        <x:f>IF($C$4="London",Assumptions!C78,Assumptions!E78)</x:f>
        <x:v>1405</x:v>
      </x:c>
      <x:c r="D69" s="22" t="str">
        <x:f>IF($C$4="London",Assumptions!D78,Assumptions!F78)</x:f>
        <x:v>0110</x:v>
      </x:c>
      <x:c r="F69" s="29">
        <x:v>44609</x:v>
      </x:c>
      <x:c r="G69" s="30">
        <x:f t="shared" si="24"/>
        <x:v>2</x:v>
      </x:c>
      <x:c r="H69" s="31" t="str">
        <x:v>1404</x:v>
      </x:c>
      <x:c r="I69" s="31" t="str">
        <x:v>0111</x:v>
      </x:c>
      <x:c r="J69" s="30">
        <x:f t="shared" si="25"/>
        <x:v>14</x:v>
      </x:c>
      <x:c r="K69" s="30">
        <x:f t="shared" si="26"/>
        <x:v>4</x:v>
      </x:c>
      <x:c r="L69" s="30">
        <x:f t="shared" si="27"/>
        <x:v>1</x:v>
      </x:c>
      <x:c r="M69" s="30">
        <x:f t="shared" si="28"/>
        <x:v>11</x:v>
      </x:c>
      <x:c r="N69" s="30">
        <x:f t="shared" si="15"/>
        <x:v>25</x:v>
      </x:c>
      <x:c r="O69" s="30">
        <x:f t="shared" si="29"/>
        <x:v>11.116666666666667</x:v>
      </x:c>
      <x:c r="P69" s="30" t="str" cm="1">
        <x:f t="array" ref="P69">INDEX($C$12:$N$12,G69)</x:f>
        <x:v>1.0″</x:v>
      </x:c>
      <x:c r="Q69" s="30" t="str" cm="1">
        <x:f t="array" ref="Q69">INDEX($C$11:$N$11,G69)</x:f>
        <x:v>70°F</x:v>
      </x:c>
      <x:c r="R69" s="30" cm="1">
        <x:f t="array" ref="R69">INDEX($C$13:$N$13,G69)</x:f>
        <x:v>28</x:v>
      </x:c>
      <x:c r="S69" s="30">
        <x:f t="shared" si="16"/>
        <x:v>3.5714285714285712E-2</x:v>
      </x:c>
      <x:c r="T69" s="30">
        <x:f t="shared" si="17"/>
        <x:v>70</x:v>
      </x:c>
      <x:c r="U69" s="32">
        <x:f t="shared" si="22"/>
        <x:v>0.18714285714285858</x:v>
      </x:c>
      <x:c r="V69" s="31">
        <x:f t="shared" si="9"/>
        <x:v>0.05</x:v>
      </x:c>
      <x:c r="W69" s="31">
        <x:f t="shared" si="10"/>
        <x:v>60</x:v>
      </x:c>
      <x:c r="X69" s="32">
        <x:f t="shared" si="11"/>
        <x:v>0.8</x:v>
      </x:c>
      <x:c r="Y69" s="30">
        <x:f t="shared" si="18"/>
        <x:v>0</x:v>
      </x:c>
      <x:c r="Z69" s="33">
        <x:f t="shared" si="19"/>
        <x:v>0.96</x:v>
      </x:c>
      <x:c r="AA69" s="31">
        <x:f t="shared" si="31"/>
        <x:v>4.949417384040931</x:v>
      </x:c>
      <x:c r="AB69" s="32">
        <x:f t="shared" si="12"/>
        <x:v>0.1374838162233592</x:v>
      </x:c>
      <x:c r="AC69" s="31">
        <x:f t="shared" si="13"/>
        <x:v>0.5</x:v>
      </x:c>
      <x:c r="AD69" s="30">
        <x:f t="shared" si="21"/>
        <x:v>0</x:v>
      </x:c>
      <x:c r="AE69" s="31">
        <x:f t="shared" si="30"/>
        <x:v>4.949417384040931</x:v>
      </x:c>
    </x:row>
    <x:row r="70" spans="2:31" x14ac:dyDescent="0.35">
      <x:c r="B70" s="27">
        <x:f t="shared" si="23"/>
        <x:v>44609</x:v>
      </x:c>
      <x:c r="C70" s="22" t="str">
        <x:f>IF($C$4="London",Assumptions!C79,Assumptions!E79)</x:f>
        <x:v>1404</x:v>
      </x:c>
      <x:c r="D70" s="22" t="str">
        <x:f>IF($C$4="London",Assumptions!D79,Assumptions!F79)</x:f>
        <x:v>0111</x:v>
      </x:c>
      <x:c r="F70" s="29">
        <x:v>44610</x:v>
      </x:c>
      <x:c r="G70" s="30">
        <x:f t="shared" si="24"/>
        <x:v>2</x:v>
      </x:c>
      <x:c r="H70" s="31" t="str">
        <x:v>1403</x:v>
      </x:c>
      <x:c r="I70" s="31" t="str">
        <x:v>0112</x:v>
      </x:c>
      <x:c r="J70" s="30">
        <x:f t="shared" si="25"/>
        <x:v>14</x:v>
      </x:c>
      <x:c r="K70" s="30">
        <x:f t="shared" si="26"/>
        <x:v>3</x:v>
      </x:c>
      <x:c r="L70" s="30">
        <x:f t="shared" si="27"/>
        <x:v>1</x:v>
      </x:c>
      <x:c r="M70" s="30">
        <x:f t="shared" si="28"/>
        <x:v>12</x:v>
      </x:c>
      <x:c r="N70" s="30">
        <x:f t="shared" si="15"/>
        <x:v>25</x:v>
      </x:c>
      <x:c r="O70" s="30">
        <x:f t="shared" si="29"/>
        <x:v>11.15</x:v>
      </x:c>
      <x:c r="P70" s="30" t="str" cm="1">
        <x:f t="array" ref="P70">INDEX($C$12:$N$12,G70)</x:f>
        <x:v>1.0″</x:v>
      </x:c>
      <x:c r="Q70" s="30" t="str" cm="1">
        <x:f t="array" ref="Q70">INDEX($C$11:$N$11,G70)</x:f>
        <x:v>70°F</x:v>
      </x:c>
      <x:c r="R70" s="30" cm="1">
        <x:f t="array" ref="R70">INDEX($C$13:$N$13,G70)</x:f>
        <x:v>28</x:v>
      </x:c>
      <x:c r="S70" s="30">
        <x:f t="shared" si="16"/>
        <x:v>3.5714285714285712E-2</x:v>
      </x:c>
      <x:c r="T70" s="30">
        <x:f t="shared" si="17"/>
        <x:v>70</x:v>
      </x:c>
      <x:c r="U70" s="32">
        <x:f t="shared" si="22"/>
        <x:v>0.1828571428571443</x:v>
      </x:c>
      <x:c r="V70" s="31">
        <x:f t="shared" si="9"/>
        <x:v>0.05</x:v>
      </x:c>
      <x:c r="W70" s="31">
        <x:f t="shared" si="10"/>
        <x:v>60</x:v>
      </x:c>
      <x:c r="X70" s="32">
        <x:f t="shared" si="11"/>
        <x:v>0.8</x:v>
      </x:c>
      <x:c r="Y70" s="30">
        <x:f t="shared" si="18"/>
        <x:v>0</x:v>
      </x:c>
      <x:c r="Z70" s="33">
        <x:f t="shared" si="19"/>
        <x:v>0.96</x:v>
      </x:c>
      <x:c r="AA70" s="31">
        <x:f t="shared" si="31"/>
        <x:v>4.949417384040931</x:v>
      </x:c>
      <x:c r="AB70" s="32">
        <x:f t="shared" si="12"/>
        <x:v>0.1374838162233592</x:v>
      </x:c>
      <x:c r="AC70" s="31">
        <x:f t="shared" si="13"/>
        <x:v>0.5</x:v>
      </x:c>
      <x:c r="AD70" s="30">
        <x:f t="shared" si="21"/>
        <x:v>0</x:v>
      </x:c>
      <x:c r="AE70" s="31">
        <x:f t="shared" si="30"/>
        <x:v>4.949417384040931</x:v>
      </x:c>
    </x:row>
    <x:row r="71" spans="2:31" x14ac:dyDescent="0.35">
      <x:c r="B71" s="27">
        <x:f t="shared" si="23"/>
        <x:v>44610</x:v>
      </x:c>
      <x:c r="C71" s="22" t="str">
        <x:f>IF($C$4="London",Assumptions!C80,Assumptions!E80)</x:f>
        <x:v>1403</x:v>
      </x:c>
      <x:c r="D71" s="22" t="str">
        <x:f>IF($C$4="London",Assumptions!D80,Assumptions!F80)</x:f>
        <x:v>0112</x:v>
      </x:c>
      <x:c r="F71" s="29">
        <x:v>44611</x:v>
      </x:c>
      <x:c r="G71" s="30">
        <x:f t="shared" si="24"/>
        <x:v>2</x:v>
      </x:c>
      <x:c r="H71" s="31" t="str">
        <x:v>1402</x:v>
      </x:c>
      <x:c r="I71" s="31" t="str">
        <x:v>0113</x:v>
      </x:c>
      <x:c r="J71" s="30">
        <x:f t="shared" si="25"/>
        <x:v>14</x:v>
      </x:c>
      <x:c r="K71" s="30">
        <x:f t="shared" si="26"/>
        <x:v>2</x:v>
      </x:c>
      <x:c r="L71" s="30">
        <x:f t="shared" si="27"/>
        <x:v>1</x:v>
      </x:c>
      <x:c r="M71" s="30">
        <x:f t="shared" si="28"/>
        <x:v>13</x:v>
      </x:c>
      <x:c r="N71" s="30">
        <x:f t="shared" si="15"/>
        <x:v>25</x:v>
      </x:c>
      <x:c r="O71" s="30">
        <x:f t="shared" si="29"/>
        <x:v>11.183333333333334</x:v>
      </x:c>
      <x:c r="P71" s="30" t="str" cm="1">
        <x:f t="array" ref="P71">INDEX($C$12:$N$12,G71)</x:f>
        <x:v>1.0″</x:v>
      </x:c>
      <x:c r="Q71" s="30" t="str" cm="1">
        <x:f t="array" ref="Q71">INDEX($C$11:$N$11,G71)</x:f>
        <x:v>70°F</x:v>
      </x:c>
      <x:c r="R71" s="30" cm="1">
        <x:f t="array" ref="R71">INDEX($C$13:$N$13,G71)</x:f>
        <x:v>28</x:v>
      </x:c>
      <x:c r="S71" s="30">
        <x:f t="shared" si="16"/>
        <x:v>3.5714285714285712E-2</x:v>
      </x:c>
      <x:c r="T71" s="30">
        <x:f t="shared" si="17"/>
        <x:v>70</x:v>
      </x:c>
      <x:c r="U71" s="32">
        <x:f t="shared" si="22"/>
        <x:v>0.17857142857143002</x:v>
      </x:c>
      <x:c r="V71" s="31">
        <x:f t="shared" si="9"/>
        <x:v>0.05</x:v>
      </x:c>
      <x:c r="W71" s="31">
        <x:f t="shared" si="10"/>
        <x:v>60</x:v>
      </x:c>
      <x:c r="X71" s="32">
        <x:f t="shared" si="11"/>
        <x:v>0.8</x:v>
      </x:c>
      <x:c r="Y71" s="30">
        <x:f t="shared" si="18"/>
        <x:v>0</x:v>
      </x:c>
      <x:c r="Z71" s="33">
        <x:f t="shared" si="19"/>
        <x:v>0.96</x:v>
      </x:c>
      <x:c r="AA71" s="31">
        <x:f t="shared" si="31"/>
        <x:v>4.949417384040931</x:v>
      </x:c>
      <x:c r="AB71" s="32">
        <x:f t="shared" si="12"/>
        <x:v>0.1374838162233592</x:v>
      </x:c>
      <x:c r="AC71" s="31">
        <x:f t="shared" si="13"/>
        <x:v>0.5</x:v>
      </x:c>
      <x:c r="AD71" s="30">
        <x:f t="shared" si="21"/>
        <x:v>0</x:v>
      </x:c>
      <x:c r="AE71" s="31">
        <x:f t="shared" si="30"/>
        <x:v>4.949417384040931</x:v>
      </x:c>
    </x:row>
    <x:row r="72" spans="2:31" x14ac:dyDescent="0.35">
      <x:c r="B72" s="27">
        <x:f t="shared" si="23"/>
        <x:v>44611</x:v>
      </x:c>
      <x:c r="C72" s="22" t="str">
        <x:f>IF($C$4="London",Assumptions!C81,Assumptions!E81)</x:f>
        <x:v>1402</x:v>
      </x:c>
      <x:c r="D72" s="22" t="str">
        <x:f>IF($C$4="London",Assumptions!D81,Assumptions!F81)</x:f>
        <x:v>0113</x:v>
      </x:c>
      <x:c r="F72" s="29">
        <x:v>44612</x:v>
      </x:c>
      <x:c r="G72" s="30">
        <x:f t="shared" si="24"/>
        <x:v>2</x:v>
      </x:c>
      <x:c r="H72" s="31" t="str">
        <x:v>1401</x:v>
      </x:c>
      <x:c r="I72" s="31" t="str">
        <x:v>0113</x:v>
      </x:c>
      <x:c r="J72" s="30">
        <x:f t="shared" si="25"/>
        <x:v>14</x:v>
      </x:c>
      <x:c r="K72" s="30">
        <x:f t="shared" si="26"/>
        <x:v>1</x:v>
      </x:c>
      <x:c r="L72" s="30">
        <x:f t="shared" si="27"/>
        <x:v>1</x:v>
      </x:c>
      <x:c r="M72" s="30">
        <x:f t="shared" si="28"/>
        <x:v>13</x:v>
      </x:c>
      <x:c r="N72" s="30">
        <x:f t="shared" si="15"/>
        <x:v>25</x:v>
      </x:c>
      <x:c r="O72" s="30">
        <x:f t="shared" si="29"/>
        <x:v>11.2</x:v>
      </x:c>
      <x:c r="P72" s="30" t="str" cm="1">
        <x:f t="array" ref="P72">INDEX($C$12:$N$12,G72)</x:f>
        <x:v>1.0″</x:v>
      </x:c>
      <x:c r="Q72" s="30" t="str" cm="1">
        <x:f t="array" ref="Q72">INDEX($C$11:$N$11,G72)</x:f>
        <x:v>70°F</x:v>
      </x:c>
      <x:c r="R72" s="30" cm="1">
        <x:f t="array" ref="R72">INDEX($C$13:$N$13,G72)</x:f>
        <x:v>28</x:v>
      </x:c>
      <x:c r="S72" s="30">
        <x:f t="shared" si="16"/>
        <x:v>3.5714285714285712E-2</x:v>
      </x:c>
      <x:c r="T72" s="30">
        <x:f t="shared" si="17"/>
        <x:v>70</x:v>
      </x:c>
      <x:c r="U72" s="32">
        <x:f t="shared" si="22"/>
        <x:v>0.17428571428571574</x:v>
      </x:c>
      <x:c r="V72" s="31">
        <x:f t="shared" si="9"/>
        <x:v>0.05</x:v>
      </x:c>
      <x:c r="W72" s="31">
        <x:f t="shared" si="10"/>
        <x:v>60</x:v>
      </x:c>
      <x:c r="X72" s="32">
        <x:f t="shared" si="11"/>
        <x:v>0.8</x:v>
      </x:c>
      <x:c r="Y72" s="30">
        <x:f t="shared" si="18"/>
        <x:v>0</x:v>
      </x:c>
      <x:c r="Z72" s="33">
        <x:f t="shared" si="19"/>
        <x:v>0.96</x:v>
      </x:c>
      <x:c r="AA72" s="31">
        <x:f t="shared" si="31"/>
        <x:v>4.949417384040931</x:v>
      </x:c>
      <x:c r="AB72" s="32">
        <x:f t="shared" si="12"/>
        <x:v>0.1374838162233592</x:v>
      </x:c>
      <x:c r="AC72" s="31">
        <x:f t="shared" si="13"/>
        <x:v>0.5</x:v>
      </x:c>
      <x:c r="AD72" s="30">
        <x:f t="shared" si="21"/>
        <x:v>0</x:v>
      </x:c>
      <x:c r="AE72" s="31">
        <x:f t="shared" si="30"/>
        <x:v>4.949417384040931</x:v>
      </x:c>
    </x:row>
    <x:row r="73" spans="2:31" x14ac:dyDescent="0.35">
      <x:c r="B73" s="27">
        <x:f t="shared" si="23"/>
        <x:v>44612</x:v>
      </x:c>
      <x:c r="C73" s="22" t="str">
        <x:f>IF($C$4="London",Assumptions!C82,Assumptions!E82)</x:f>
        <x:v>1401</x:v>
      </x:c>
      <x:c r="D73" s="22" t="str">
        <x:f>IF($C$4="London",Assumptions!D82,Assumptions!F82)</x:f>
        <x:v>0113</x:v>
      </x:c>
      <x:c r="F73" s="29">
        <x:v>44613</x:v>
      </x:c>
      <x:c r="G73" s="30">
        <x:f t="shared" si="24"/>
        <x:v>2</x:v>
      </x:c>
      <x:c r="H73" s="31" t="str">
        <x:v>1400</x:v>
      </x:c>
      <x:c r="I73" s="31" t="str">
        <x:v>0114</x:v>
      </x:c>
      <x:c r="J73" s="30">
        <x:f t="shared" si="25"/>
        <x:v>14</x:v>
      </x:c>
      <x:c r="K73" s="30">
        <x:f t="shared" si="26"/>
        <x:v>0</x:v>
      </x:c>
      <x:c r="L73" s="30">
        <x:f t="shared" si="27"/>
        <x:v>1</x:v>
      </x:c>
      <x:c r="M73" s="30">
        <x:f t="shared" si="28"/>
        <x:v>14</x:v>
      </x:c>
      <x:c r="N73" s="30">
        <x:f t="shared" si="15"/>
        <x:v>25</x:v>
      </x:c>
      <x:c r="O73" s="30">
        <x:f t="shared" si="29"/>
        <x:v>11.233333333333333</x:v>
      </x:c>
      <x:c r="P73" s="30" t="str" cm="1">
        <x:f t="array" ref="P73">INDEX($C$12:$N$12,G73)</x:f>
        <x:v>1.0″</x:v>
      </x:c>
      <x:c r="Q73" s="30" t="str" cm="1">
        <x:f t="array" ref="Q73">INDEX($C$11:$N$11,G73)</x:f>
        <x:v>70°F</x:v>
      </x:c>
      <x:c r="R73" s="30" cm="1">
        <x:f t="array" ref="R73">INDEX($C$13:$N$13,G73)</x:f>
        <x:v>28</x:v>
      </x:c>
      <x:c r="S73" s="30">
        <x:f t="shared" si="16"/>
        <x:v>3.5714285714285712E-2</x:v>
      </x:c>
      <x:c r="T73" s="30">
        <x:f t="shared" si="17"/>
        <x:v>70</x:v>
      </x:c>
      <x:c r="U73" s="32">
        <x:f t="shared" si="22"/>
        <x:v>0.17000000000000146</x:v>
      </x:c>
      <x:c r="V73" s="31">
        <x:f t="shared" si="9"/>
        <x:v>0.05</x:v>
      </x:c>
      <x:c r="W73" s="31">
        <x:f t="shared" si="10"/>
        <x:v>60</x:v>
      </x:c>
      <x:c r="X73" s="32">
        <x:f t="shared" si="11"/>
        <x:v>0.8</x:v>
      </x:c>
      <x:c r="Y73" s="30">
        <x:f t="shared" si="18"/>
        <x:v>0</x:v>
      </x:c>
      <x:c r="Z73" s="33">
        <x:f t="shared" si="19"/>
        <x:v>0.96</x:v>
      </x:c>
      <x:c r="AA73" s="31">
        <x:f t="shared" si="31"/>
        <x:v>4.949417384040931</x:v>
      </x:c>
      <x:c r="AB73" s="32">
        <x:f t="shared" si="12"/>
        <x:v>0.1374838162233592</x:v>
      </x:c>
      <x:c r="AC73" s="31">
        <x:f t="shared" si="13"/>
        <x:v>0.5</x:v>
      </x:c>
      <x:c r="AD73" s="30">
        <x:f t="shared" si="21"/>
        <x:v>0</x:v>
      </x:c>
      <x:c r="AE73" s="31">
        <x:f t="shared" si="30"/>
        <x:v>4.949417384040931</x:v>
      </x:c>
    </x:row>
    <x:row r="74" spans="2:31" x14ac:dyDescent="0.35">
      <x:c r="B74" s="27">
        <x:f t="shared" si="23"/>
        <x:v>44613</x:v>
      </x:c>
      <x:c r="C74" s="22" t="str">
        <x:f>IF($C$4="London",Assumptions!C83,Assumptions!E83)</x:f>
        <x:v>1400</x:v>
      </x:c>
      <x:c r="D74" s="22" t="str">
        <x:f>IF($C$4="London",Assumptions!D83,Assumptions!F83)</x:f>
        <x:v>0114</x:v>
      </x:c>
      <x:c r="F74" s="29">
        <x:v>44614</x:v>
      </x:c>
      <x:c r="G74" s="30">
        <x:f t="shared" si="24"/>
        <x:v>2</x:v>
      </x:c>
      <x:c r="H74" s="31" t="str">
        <x:v>1359</x:v>
      </x:c>
      <x:c r="I74" s="31" t="str">
        <x:v>0115</x:v>
      </x:c>
      <x:c r="J74" s="30">
        <x:f t="shared" si="25"/>
        <x:v>13</x:v>
      </x:c>
      <x:c r="K74" s="30">
        <x:f t="shared" si="26"/>
        <x:v>59</x:v>
      </x:c>
      <x:c r="L74" s="30">
        <x:f t="shared" si="27"/>
        <x:v>1</x:v>
      </x:c>
      <x:c r="M74" s="30">
        <x:f t="shared" si="28"/>
        <x:v>15</x:v>
      </x:c>
      <x:c r="N74" s="30">
        <x:f t="shared" si="15"/>
        <x:v>25</x:v>
      </x:c>
      <x:c r="O74" s="30">
        <x:f t="shared" si="29"/>
        <x:v>11.266666666666667</x:v>
      </x:c>
      <x:c r="P74" s="30" t="str" cm="1">
        <x:f t="array" ref="P74">INDEX($C$12:$N$12,G74)</x:f>
        <x:v>1.0″</x:v>
      </x:c>
      <x:c r="Q74" s="30" t="str" cm="1">
        <x:f t="array" ref="Q74">INDEX($C$11:$N$11,G74)</x:f>
        <x:v>70°F</x:v>
      </x:c>
      <x:c r="R74" s="30" cm="1">
        <x:f t="array" ref="R74">INDEX($C$13:$N$13,G74)</x:f>
        <x:v>28</x:v>
      </x:c>
      <x:c r="S74" s="30">
        <x:f t="shared" si="16"/>
        <x:v>3.5714285714285712E-2</x:v>
      </x:c>
      <x:c r="T74" s="30">
        <x:f t="shared" si="17"/>
        <x:v>70</x:v>
      </x:c>
      <x:c r="U74" s="32">
        <x:f t="shared" si="22"/>
        <x:v>0.16571428571428717</x:v>
      </x:c>
      <x:c r="V74" s="31">
        <x:f t="shared" si="9"/>
        <x:v>0.05</x:v>
      </x:c>
      <x:c r="W74" s="31">
        <x:f t="shared" si="10"/>
        <x:v>60</x:v>
      </x:c>
      <x:c r="X74" s="32">
        <x:f t="shared" si="11"/>
        <x:v>0.8</x:v>
      </x:c>
      <x:c r="Y74" s="30">
        <x:f t="shared" si="18"/>
        <x:v>0</x:v>
      </x:c>
      <x:c r="Z74" s="33">
        <x:f t="shared" si="19"/>
        <x:v>0.96</x:v>
      </x:c>
      <x:c r="AA74" s="31">
        <x:f t="shared" si="31"/>
        <x:v>4.949417384040931</x:v>
      </x:c>
      <x:c r="AB74" s="32">
        <x:f t="shared" si="12"/>
        <x:v>0.1374838162233592</x:v>
      </x:c>
      <x:c r="AC74" s="31">
        <x:f t="shared" si="13"/>
        <x:v>0.5</x:v>
      </x:c>
      <x:c r="AD74" s="30">
        <x:f t="shared" si="21"/>
        <x:v>0</x:v>
      </x:c>
      <x:c r="AE74" s="31">
        <x:f t="shared" si="30"/>
        <x:v>4.949417384040931</x:v>
      </x:c>
    </x:row>
    <x:row r="75" spans="2:31" x14ac:dyDescent="0.35">
      <x:c r="B75" s="27">
        <x:f t="shared" si="23"/>
        <x:v>44614</x:v>
      </x:c>
      <x:c r="C75" s="22" t="str">
        <x:f>IF($C$4="London",Assumptions!C84,Assumptions!E84)</x:f>
        <x:v>1359</x:v>
      </x:c>
      <x:c r="D75" s="22" t="str">
        <x:f>IF($C$4="London",Assumptions!D84,Assumptions!F84)</x:f>
        <x:v>0115</x:v>
      </x:c>
      <x:c r="F75" s="29">
        <x:v>44615</x:v>
      </x:c>
      <x:c r="G75" s="30">
        <x:f t="shared" si="24"/>
        <x:v>2</x:v>
      </x:c>
      <x:c r="H75" s="31" t="str">
        <x:v>1358</x:v>
      </x:c>
      <x:c r="I75" s="31" t="str">
        <x:v>0116</x:v>
      </x:c>
      <x:c r="J75" s="30">
        <x:f t="shared" si="25"/>
        <x:v>13</x:v>
      </x:c>
      <x:c r="K75" s="30">
        <x:f t="shared" si="26"/>
        <x:v>58</x:v>
      </x:c>
      <x:c r="L75" s="30">
        <x:f t="shared" si="27"/>
        <x:v>1</x:v>
      </x:c>
      <x:c r="M75" s="30">
        <x:f t="shared" si="28"/>
        <x:v>16</x:v>
      </x:c>
      <x:c r="N75" s="30">
        <x:f t="shared" si="15"/>
        <x:v>25</x:v>
      </x:c>
      <x:c r="O75" s="30">
        <x:f t="shared" si="29"/>
        <x:v>11.3</x:v>
      </x:c>
      <x:c r="P75" s="30" t="str" cm="1">
        <x:f t="array" ref="P75">INDEX($C$12:$N$12,G75)</x:f>
        <x:v>1.0″</x:v>
      </x:c>
      <x:c r="Q75" s="30" t="str" cm="1">
        <x:f t="array" ref="Q75">INDEX($C$11:$N$11,G75)</x:f>
        <x:v>70°F</x:v>
      </x:c>
      <x:c r="R75" s="30" cm="1">
        <x:f t="array" ref="R75">INDEX($C$13:$N$13,G75)</x:f>
        <x:v>28</x:v>
      </x:c>
      <x:c r="S75" s="30">
        <x:f t="shared" si="16"/>
        <x:v>3.5714285714285712E-2</x:v>
      </x:c>
      <x:c r="T75" s="30">
        <x:f t="shared" si="17"/>
        <x:v>70</x:v>
      </x:c>
      <x:c r="U75" s="32">
        <x:f t="shared" si="22"/>
        <x:v>0.16142857142857289</x:v>
      </x:c>
      <x:c r="V75" s="31">
        <x:f t="shared" si="9"/>
        <x:v>0.05</x:v>
      </x:c>
      <x:c r="W75" s="31">
        <x:f t="shared" si="10"/>
        <x:v>60</x:v>
      </x:c>
      <x:c r="X75" s="32">
        <x:f t="shared" si="11"/>
        <x:v>0.8</x:v>
      </x:c>
      <x:c r="Y75" s="30">
        <x:f t="shared" si="18"/>
        <x:v>0</x:v>
      </x:c>
      <x:c r="Z75" s="33">
        <x:f t="shared" si="19"/>
        <x:v>0.96</x:v>
      </x:c>
      <x:c r="AA75" s="31">
        <x:f t="shared" si="31"/>
        <x:v>4.949417384040931</x:v>
      </x:c>
      <x:c r="AB75" s="32">
        <x:f t="shared" si="12"/>
        <x:v>0.1374838162233592</x:v>
      </x:c>
      <x:c r="AC75" s="31">
        <x:f t="shared" si="13"/>
        <x:v>0.5</x:v>
      </x:c>
      <x:c r="AD75" s="30">
        <x:f t="shared" si="21"/>
        <x:v>0</x:v>
      </x:c>
      <x:c r="AE75" s="31">
        <x:f t="shared" si="30"/>
        <x:v>4.949417384040931</x:v>
      </x:c>
    </x:row>
    <x:row r="76" spans="2:31" x14ac:dyDescent="0.35">
      <x:c r="B76" s="27">
        <x:f t="shared" si="23"/>
        <x:v>44615</x:v>
      </x:c>
      <x:c r="C76" s="22" t="str">
        <x:f>IF($C$4="London",Assumptions!C85,Assumptions!E85)</x:f>
        <x:v>1358</x:v>
      </x:c>
      <x:c r="D76" s="22" t="str">
        <x:f>IF($C$4="London",Assumptions!D85,Assumptions!F85)</x:f>
        <x:v>0116</x:v>
      </x:c>
      <x:c r="F76" s="29">
        <x:v>44616</x:v>
      </x:c>
      <x:c r="G76" s="30">
        <x:f t="shared" si="24"/>
        <x:v>2</x:v>
      </x:c>
      <x:c r="H76" s="31" t="str">
        <x:v>1357</x:v>
      </x:c>
      <x:c r="I76" s="31" t="str">
        <x:v>0117</x:v>
      </x:c>
      <x:c r="J76" s="30">
        <x:f t="shared" si="25"/>
        <x:v>13</x:v>
      </x:c>
      <x:c r="K76" s="30">
        <x:f t="shared" si="26"/>
        <x:v>57</x:v>
      </x:c>
      <x:c r="L76" s="30">
        <x:f t="shared" si="27"/>
        <x:v>1</x:v>
      </x:c>
      <x:c r="M76" s="30">
        <x:f t="shared" si="28"/>
        <x:v>17</x:v>
      </x:c>
      <x:c r="N76" s="30">
        <x:f t="shared" si="15"/>
        <x:v>25</x:v>
      </x:c>
      <x:c r="O76" s="30">
        <x:f t="shared" si="29"/>
        <x:v>11.333333333333334</x:v>
      </x:c>
      <x:c r="P76" s="30" t="str" cm="1">
        <x:f t="array" ref="P76">INDEX($C$12:$N$12,G76)</x:f>
        <x:v>1.0″</x:v>
      </x:c>
      <x:c r="Q76" s="30" t="str" cm="1">
        <x:f t="array" ref="Q76">INDEX($C$11:$N$11,G76)</x:f>
        <x:v>70°F</x:v>
      </x:c>
      <x:c r="R76" s="30" cm="1">
        <x:f t="array" ref="R76">INDEX($C$13:$N$13,G76)</x:f>
        <x:v>28</x:v>
      </x:c>
      <x:c r="S76" s="30">
        <x:f t="shared" si="16"/>
        <x:v>3.5714285714285712E-2</x:v>
      </x:c>
      <x:c r="T76" s="30">
        <x:f t="shared" si="17"/>
        <x:v>70</x:v>
      </x:c>
      <x:c r="U76" s="32">
        <x:f t="shared" si="22"/>
        <x:v>0.15714285714285861</x:v>
      </x:c>
      <x:c r="V76" s="31">
        <x:f t="shared" si="9"/>
        <x:v>0.05</x:v>
      </x:c>
      <x:c r="W76" s="31">
        <x:f t="shared" si="10"/>
        <x:v>60</x:v>
      </x:c>
      <x:c r="X76" s="32">
        <x:f t="shared" si="11"/>
        <x:v>0.8</x:v>
      </x:c>
      <x:c r="Y76" s="30">
        <x:f t="shared" si="18"/>
        <x:v>0</x:v>
      </x:c>
      <x:c r="Z76" s="33">
        <x:f t="shared" si="19"/>
        <x:v>0.96</x:v>
      </x:c>
      <x:c r="AA76" s="31">
        <x:f t="shared" si="31"/>
        <x:v>4.949417384040931</x:v>
      </x:c>
      <x:c r="AB76" s="32">
        <x:f t="shared" si="12"/>
        <x:v>0.1374838162233592</x:v>
      </x:c>
      <x:c r="AC76" s="31">
        <x:f t="shared" si="13"/>
        <x:v>0.5</x:v>
      </x:c>
      <x:c r="AD76" s="30">
        <x:f t="shared" si="21"/>
        <x:v>0</x:v>
      </x:c>
      <x:c r="AE76" s="31">
        <x:f t="shared" si="30"/>
        <x:v>4.949417384040931</x:v>
      </x:c>
    </x:row>
    <x:row r="77" spans="2:31" x14ac:dyDescent="0.35">
      <x:c r="B77" s="27">
        <x:f t="shared" si="23"/>
        <x:v>44616</x:v>
      </x:c>
      <x:c r="C77" s="22" t="str">
        <x:f>IF($C$4="London",Assumptions!C86,Assumptions!E86)</x:f>
        <x:v>1357</x:v>
      </x:c>
      <x:c r="D77" s="22" t="str">
        <x:f>IF($C$4="London",Assumptions!D86,Assumptions!F86)</x:f>
        <x:v>0117</x:v>
      </x:c>
      <x:c r="F77" s="29">
        <x:v>44617</x:v>
      </x:c>
      <x:c r="G77" s="30">
        <x:f t="shared" si="24"/>
        <x:v>2</x:v>
      </x:c>
      <x:c r="H77" s="31" t="str">
        <x:v>1356</x:v>
      </x:c>
      <x:c r="I77" s="31" t="str">
        <x:v>0118</x:v>
      </x:c>
      <x:c r="J77" s="30">
        <x:f t="shared" si="25"/>
        <x:v>13</x:v>
      </x:c>
      <x:c r="K77" s="30">
        <x:f t="shared" si="26"/>
        <x:v>56</x:v>
      </x:c>
      <x:c r="L77" s="30">
        <x:f t="shared" si="27"/>
        <x:v>1</x:v>
      </x:c>
      <x:c r="M77" s="30">
        <x:f t="shared" si="28"/>
        <x:v>18</x:v>
      </x:c>
      <x:c r="N77" s="30">
        <x:f t="shared" si="15"/>
        <x:v>25</x:v>
      </x:c>
      <x:c r="O77" s="30">
        <x:f t="shared" si="29"/>
        <x:v>11.366666666666667</x:v>
      </x:c>
      <x:c r="P77" s="30" t="str" cm="1">
        <x:f t="array" ref="P77">INDEX($C$12:$N$12,G77)</x:f>
        <x:v>1.0″</x:v>
      </x:c>
      <x:c r="Q77" s="30" t="str" cm="1">
        <x:f t="array" ref="Q77">INDEX($C$11:$N$11,G77)</x:f>
        <x:v>70°F</x:v>
      </x:c>
      <x:c r="R77" s="30" cm="1">
        <x:f t="array" ref="R77">INDEX($C$13:$N$13,G77)</x:f>
        <x:v>28</x:v>
      </x:c>
      <x:c r="S77" s="30">
        <x:f t="shared" si="16"/>
        <x:v>3.5714285714285712E-2</x:v>
      </x:c>
      <x:c r="T77" s="30">
        <x:f t="shared" si="17"/>
        <x:v>70</x:v>
      </x:c>
      <x:c r="U77" s="32">
        <x:f t="shared" si="22"/>
        <x:v>0.15285714285714433</x:v>
      </x:c>
      <x:c r="V77" s="31">
        <x:f t="shared" si="9"/>
        <x:v>0.05</x:v>
      </x:c>
      <x:c r="W77" s="31">
        <x:f t="shared" si="10"/>
        <x:v>60</x:v>
      </x:c>
      <x:c r="X77" s="32">
        <x:f t="shared" si="11"/>
        <x:v>0.8</x:v>
      </x:c>
      <x:c r="Y77" s="30">
        <x:f t="shared" si="18"/>
        <x:v>0</x:v>
      </x:c>
      <x:c r="Z77" s="33">
        <x:f t="shared" si="19"/>
        <x:v>0.96</x:v>
      </x:c>
      <x:c r="AA77" s="31">
        <x:f t="shared" si="31"/>
        <x:v>4.949417384040931</x:v>
      </x:c>
      <x:c r="AB77" s="32">
        <x:f t="shared" si="12"/>
        <x:v>0.1374838162233592</x:v>
      </x:c>
      <x:c r="AC77" s="31">
        <x:f t="shared" si="13"/>
        <x:v>0.5</x:v>
      </x:c>
      <x:c r="AD77" s="30">
        <x:f t="shared" si="21"/>
        <x:v>0</x:v>
      </x:c>
      <x:c r="AE77" s="31">
        <x:f t="shared" si="30"/>
        <x:v>4.949417384040931</x:v>
      </x:c>
    </x:row>
    <x:row r="78" spans="2:31" x14ac:dyDescent="0.35">
      <x:c r="B78" s="27">
        <x:f t="shared" si="23"/>
        <x:v>44617</x:v>
      </x:c>
      <x:c r="C78" s="22" t="str">
        <x:f>IF($C$4="London",Assumptions!C87,Assumptions!E87)</x:f>
        <x:v>1356</x:v>
      </x:c>
      <x:c r="D78" s="22" t="str">
        <x:f>IF($C$4="London",Assumptions!D87,Assumptions!F87)</x:f>
        <x:v>0118</x:v>
      </x:c>
      <x:c r="F78" s="29">
        <x:v>44618</x:v>
      </x:c>
      <x:c r="G78" s="30">
        <x:f t="shared" si="24"/>
        <x:v>2</x:v>
      </x:c>
      <x:c r="H78" s="31" t="str">
        <x:v>1355</x:v>
      </x:c>
      <x:c r="I78" s="31" t="str">
        <x:v>0118</x:v>
      </x:c>
      <x:c r="J78" s="30">
        <x:f t="shared" si="25"/>
        <x:v>13</x:v>
      </x:c>
      <x:c r="K78" s="30">
        <x:f t="shared" si="26"/>
        <x:v>55</x:v>
      </x:c>
      <x:c r="L78" s="30">
        <x:f t="shared" si="27"/>
        <x:v>1</x:v>
      </x:c>
      <x:c r="M78" s="30">
        <x:f t="shared" si="28"/>
        <x:v>18</x:v>
      </x:c>
      <x:c r="N78" s="30">
        <x:f t="shared" si="15"/>
        <x:v>25</x:v>
      </x:c>
      <x:c r="O78" s="30">
        <x:f t="shared" si="29"/>
        <x:v>11.383333333333333</x:v>
      </x:c>
      <x:c r="P78" s="30" t="str" cm="1">
        <x:f t="array" ref="P78">INDEX($C$12:$N$12,G78)</x:f>
        <x:v>1.0″</x:v>
      </x:c>
      <x:c r="Q78" s="30" t="str" cm="1">
        <x:f t="array" ref="Q78">INDEX($C$11:$N$11,G78)</x:f>
        <x:v>70°F</x:v>
      </x:c>
      <x:c r="R78" s="30" cm="1">
        <x:f t="array" ref="R78">INDEX($C$13:$N$13,G78)</x:f>
        <x:v>28</x:v>
      </x:c>
      <x:c r="S78" s="30">
        <x:f t="shared" si="16"/>
        <x:v>3.5714285714285712E-2</x:v>
      </x:c>
      <x:c r="T78" s="30">
        <x:f t="shared" si="17"/>
        <x:v>70</x:v>
      </x:c>
      <x:c r="U78" s="32">
        <x:f t="shared" si="22"/>
        <x:v>0.14857142857143005</x:v>
      </x:c>
      <x:c r="V78" s="31">
        <x:f t="shared" si="9"/>
        <x:v>0.05</x:v>
      </x:c>
      <x:c r="W78" s="31">
        <x:f t="shared" si="10"/>
        <x:v>60</x:v>
      </x:c>
      <x:c r="X78" s="32">
        <x:f t="shared" si="11"/>
        <x:v>0.8</x:v>
      </x:c>
      <x:c r="Y78" s="30">
        <x:f t="shared" si="18"/>
        <x:v>0</x:v>
      </x:c>
      <x:c r="Z78" s="33">
        <x:f t="shared" si="19"/>
        <x:v>0.96</x:v>
      </x:c>
      <x:c r="AA78" s="31">
        <x:f t="shared" si="31"/>
        <x:v>4.949417384040931</x:v>
      </x:c>
      <x:c r="AB78" s="32">
        <x:f t="shared" si="12"/>
        <x:v>0.1374838162233592</x:v>
      </x:c>
      <x:c r="AC78" s="31">
        <x:f t="shared" si="13"/>
        <x:v>0.5</x:v>
      </x:c>
      <x:c r="AD78" s="30">
        <x:f t="shared" si="21"/>
        <x:v>0</x:v>
      </x:c>
      <x:c r="AE78" s="31">
        <x:f t="shared" si="30"/>
        <x:v>4.949417384040931</x:v>
      </x:c>
    </x:row>
    <x:row r="79" spans="2:31" x14ac:dyDescent="0.35">
      <x:c r="B79" s="27">
        <x:f t="shared" si="23"/>
        <x:v>44618</x:v>
      </x:c>
      <x:c r="C79" s="22" t="str">
        <x:f>IF($C$4="London",Assumptions!C88,Assumptions!E88)</x:f>
        <x:v>1355</x:v>
      </x:c>
      <x:c r="D79" s="22" t="str">
        <x:f>IF($C$4="London",Assumptions!D88,Assumptions!F88)</x:f>
        <x:v>0118</x:v>
      </x:c>
      <x:c r="F79" s="29">
        <x:v>44619</x:v>
      </x:c>
      <x:c r="G79" s="30">
        <x:f t="shared" si="24"/>
        <x:v>2</x:v>
      </x:c>
      <x:c r="H79" s="31" t="str">
        <x:v>1353</x:v>
      </x:c>
      <x:c r="I79" s="31" t="str">
        <x:v>0119</x:v>
      </x:c>
      <x:c r="J79" s="30">
        <x:f t="shared" si="25"/>
        <x:v>13</x:v>
      </x:c>
      <x:c r="K79" s="30">
        <x:f t="shared" si="26"/>
        <x:v>53</x:v>
      </x:c>
      <x:c r="L79" s="30">
        <x:f t="shared" si="27"/>
        <x:v>1</x:v>
      </x:c>
      <x:c r="M79" s="30">
        <x:f t="shared" si="28"/>
        <x:v>19</x:v>
      </x:c>
      <x:c r="N79" s="30">
        <x:f t="shared" si="15"/>
        <x:v>25</x:v>
      </x:c>
      <x:c r="O79" s="30">
        <x:f t="shared" si="29"/>
        <x:v>11.433333333333334</x:v>
      </x:c>
      <x:c r="P79" s="30" t="str" cm="1">
        <x:f t="array" ref="P79">INDEX($C$12:$N$12,G79)</x:f>
        <x:v>1.0″</x:v>
      </x:c>
      <x:c r="Q79" s="30" t="str" cm="1">
        <x:f t="array" ref="Q79">INDEX($C$11:$N$11,G79)</x:f>
        <x:v>70°F</x:v>
      </x:c>
      <x:c r="R79" s="30" cm="1">
        <x:f t="array" ref="R79">INDEX($C$13:$N$13,G79)</x:f>
        <x:v>28</x:v>
      </x:c>
      <x:c r="S79" s="30">
        <x:f t="shared" si="16"/>
        <x:v>3.5714285714285712E-2</x:v>
      </x:c>
      <x:c r="T79" s="30">
        <x:f t="shared" si="17"/>
        <x:v>70</x:v>
      </x:c>
      <x:c r="U79" s="32">
        <x:f t="shared" si="22"/>
        <x:v>0.14428571428571577</x:v>
      </x:c>
      <x:c r="V79" s="31">
        <x:f t="shared" si="9"/>
        <x:v>0.05</x:v>
      </x:c>
      <x:c r="W79" s="31">
        <x:f t="shared" si="10"/>
        <x:v>60</x:v>
      </x:c>
      <x:c r="X79" s="32">
        <x:f t="shared" si="11"/>
        <x:v>0.8</x:v>
      </x:c>
      <x:c r="Y79" s="30">
        <x:f t="shared" si="18"/>
        <x:v>0</x:v>
      </x:c>
      <x:c r="Z79" s="33">
        <x:f t="shared" si="19"/>
        <x:v>0.96</x:v>
      </x:c>
      <x:c r="AA79" s="31">
        <x:f t="shared" si="31"/>
        <x:v>4.949417384040931</x:v>
      </x:c>
      <x:c r="AB79" s="32">
        <x:f t="shared" si="12"/>
        <x:v>0.1374838162233592</x:v>
      </x:c>
      <x:c r="AC79" s="31">
        <x:f t="shared" si="13"/>
        <x:v>0.5</x:v>
      </x:c>
      <x:c r="AD79" s="30">
        <x:f t="shared" si="21"/>
        <x:v>0</x:v>
      </x:c>
      <x:c r="AE79" s="31">
        <x:f t="shared" si="30"/>
        <x:v>4.949417384040931</x:v>
      </x:c>
    </x:row>
    <x:row r="80" spans="2:31" x14ac:dyDescent="0.35">
      <x:c r="B80" s="27">
        <x:f t="shared" si="23"/>
        <x:v>44619</x:v>
      </x:c>
      <x:c r="C80" s="22" t="str">
        <x:f>IF($C$4="London",Assumptions!C89,Assumptions!E89)</x:f>
        <x:v>1353</x:v>
      </x:c>
      <x:c r="D80" s="22" t="str">
        <x:f>IF($C$4="London",Assumptions!D89,Assumptions!F89)</x:f>
        <x:v>0119</x:v>
      </x:c>
      <x:c r="F80" s="29">
        <x:v>44620</x:v>
      </x:c>
      <x:c r="G80" s="30">
        <x:f t="shared" si="24"/>
        <x:v>2</x:v>
      </x:c>
      <x:c r="H80" s="31" t="str">
        <x:v>1352</x:v>
      </x:c>
      <x:c r="I80" s="31" t="str">
        <x:v>0120</x:v>
      </x:c>
      <x:c r="J80" s="30">
        <x:f t="shared" si="25"/>
        <x:v>13</x:v>
      </x:c>
      <x:c r="K80" s="30">
        <x:f t="shared" si="26"/>
        <x:v>52</x:v>
      </x:c>
      <x:c r="L80" s="30">
        <x:f t="shared" si="27"/>
        <x:v>1</x:v>
      </x:c>
      <x:c r="M80" s="30">
        <x:f t="shared" si="28"/>
        <x:v>20</x:v>
      </x:c>
      <x:c r="N80" s="30">
        <x:f t="shared" si="15"/>
        <x:v>25</x:v>
      </x:c>
      <x:c r="O80" s="30">
        <x:f t="shared" si="29"/>
        <x:v>11.466666666666667</x:v>
      </x:c>
      <x:c r="P80" s="30" t="str" cm="1">
        <x:f t="array" ref="P80">INDEX($C$12:$N$12,G80)</x:f>
        <x:v>1.0″</x:v>
      </x:c>
      <x:c r="Q80" s="30" t="str" cm="1">
        <x:f t="array" ref="Q80">INDEX($C$11:$N$11,G80)</x:f>
        <x:v>70°F</x:v>
      </x:c>
      <x:c r="R80" s="30" cm="1">
        <x:f t="array" ref="R80">INDEX($C$13:$N$13,G80)</x:f>
        <x:v>28</x:v>
      </x:c>
      <x:c r="S80" s="30">
        <x:f t="shared" si="16"/>
        <x:v>3.5714285714285712E-2</x:v>
      </x:c>
      <x:c r="T80" s="30">
        <x:f t="shared" si="17"/>
        <x:v>70</x:v>
      </x:c>
      <x:c r="U80" s="32">
        <x:f t="shared" si="22"/>
        <x:v>0.14000000000000148</x:v>
      </x:c>
      <x:c r="V80" s="31">
        <x:f t="shared" si="9"/>
        <x:v>0.05</x:v>
      </x:c>
      <x:c r="W80" s="31">
        <x:f t="shared" si="10"/>
        <x:v>60</x:v>
      </x:c>
      <x:c r="X80" s="32">
        <x:f t="shared" si="11"/>
        <x:v>0.8</x:v>
      </x:c>
      <x:c r="Y80" s="30">
        <x:f t="shared" si="18"/>
        <x:v>0</x:v>
      </x:c>
      <x:c r="Z80" s="33">
        <x:f t="shared" si="19"/>
        <x:v>0.96</x:v>
      </x:c>
      <x:c r="AA80" s="31">
        <x:f t="shared" si="31"/>
        <x:v>4.949417384040931</x:v>
      </x:c>
      <x:c r="AB80" s="32">
        <x:f t="shared" si="12"/>
        <x:v>0.1374838162233592</x:v>
      </x:c>
      <x:c r="AC80" s="31">
        <x:f t="shared" si="13"/>
        <x:v>0.5</x:v>
      </x:c>
      <x:c r="AD80" s="30">
        <x:f t="shared" si="21"/>
        <x:v>0</x:v>
      </x:c>
      <x:c r="AE80" s="31">
        <x:f t="shared" si="30"/>
        <x:v>4.949417384040931</x:v>
      </x:c>
    </x:row>
    <x:row r="81" spans="2:31" x14ac:dyDescent="0.35">
      <x:c r="B81" s="27">
        <x:f t="shared" si="23"/>
        <x:v>44620</x:v>
      </x:c>
      <x:c r="C81" s="22" t="str">
        <x:f>IF($C$4="London",Assumptions!C90,Assumptions!E90)</x:f>
        <x:v>1352</x:v>
      </x:c>
      <x:c r="D81" s="22" t="str">
        <x:f>IF($C$4="London",Assumptions!D90,Assumptions!F90)</x:f>
        <x:v>0120</x:v>
      </x:c>
      <x:c r="F81" s="29">
        <x:v>44621</x:v>
      </x:c>
      <x:c r="G81" s="30">
        <x:f t="shared" si="24"/>
        <x:v>3</x:v>
      </x:c>
      <x:c r="H81" s="31" t="str">
        <x:v>1351</x:v>
      </x:c>
      <x:c r="I81" s="31" t="str">
        <x:v>0121</x:v>
      </x:c>
      <x:c r="J81" s="30">
        <x:f t="shared" si="25"/>
        <x:v>13</x:v>
      </x:c>
      <x:c r="K81" s="30">
        <x:f t="shared" si="26"/>
        <x:v>51</x:v>
      </x:c>
      <x:c r="L81" s="30">
        <x:f t="shared" si="27"/>
        <x:v>1</x:v>
      </x:c>
      <x:c r="M81" s="30">
        <x:f t="shared" si="28"/>
        <x:v>21</x:v>
      </x:c>
      <x:c r="N81" s="30">
        <x:f t="shared" si="15"/>
        <x:v>25</x:v>
      </x:c>
      <x:c r="O81" s="30">
        <x:f t="shared" si="29"/>
        <x:v>11.5</x:v>
      </x:c>
      <x:c r="P81" s="30" t="str" cm="1">
        <x:f t="array" ref="P81">INDEX($C$12:$N$12,G81)</x:f>
        <x:v>0.7″</x:v>
      </x:c>
      <x:c r="Q81" s="30" t="str" cm="1">
        <x:f t="array" ref="Q81">INDEX($C$11:$N$11,G81)</x:f>
        <x:v>76°F</x:v>
      </x:c>
      <x:c r="R81" s="30" cm="1">
        <x:f t="array" ref="R81">INDEX($C$13:$N$13,G81)</x:f>
        <x:v>31</x:v>
      </x:c>
      <x:c r="S81" s="30">
        <x:f t="shared" si="16"/>
        <x:v>2.2580645161290321E-2</x:v>
      </x:c>
      <x:c r="T81" s="30">
        <x:f t="shared" si="17"/>
        <x:v>76</x:v>
      </x:c>
      <x:c r="U81" s="32">
        <x:f t="shared" si="22"/>
        <x:v>0.1225806451612918</x:v>
      </x:c>
      <x:c r="V81" s="31">
        <x:f t="shared" si="9"/>
        <x:v>0.05</x:v>
      </x:c>
      <x:c r="W81" s="31">
        <x:f t="shared" si="10"/>
        <x:v>60</x:v>
      </x:c>
      <x:c r="X81" s="32">
        <x:f t="shared" si="11"/>
        <x:v>0.8</x:v>
      </x:c>
      <x:c r="Y81" s="30">
        <x:f t="shared" si="18"/>
        <x:v>0</x:v>
      </x:c>
      <x:c r="Z81" s="33">
        <x:f t="shared" si="19"/>
        <x:v>0.89759999999999995</x:v>
      </x:c>
      <x:c r="AA81" s="31">
        <x:f t="shared" si="31"/>
        <x:v>4.949417384040931</x:v>
      </x:c>
      <x:c r="AB81" s="32">
        <x:f t="shared" si="12"/>
        <x:v>0.1374838162233592</x:v>
      </x:c>
      <x:c r="AC81" s="31">
        <x:f t="shared" si="13"/>
        <x:v>0.5</x:v>
      </x:c>
      <x:c r="AD81" s="30">
        <x:f t="shared" si="21"/>
        <x:v>0</x:v>
      </x:c>
      <x:c r="AE81" s="31">
        <x:f t="shared" si="30"/>
        <x:v>4.949417384040931</x:v>
      </x:c>
    </x:row>
    <x:row r="82" spans="2:31" x14ac:dyDescent="0.35">
      <x:c r="B82" s="27">
        <x:f t="shared" si="23"/>
        <x:v>44621</x:v>
      </x:c>
      <x:c r="C82" s="22" t="str">
        <x:f>IF($C$4="London",Assumptions!C91,Assumptions!E91)</x:f>
        <x:v>1351</x:v>
      </x:c>
      <x:c r="D82" s="22" t="str">
        <x:f>IF($C$4="London",Assumptions!D91,Assumptions!F91)</x:f>
        <x:v>0121</x:v>
      </x:c>
      <x:c r="F82" s="29">
        <x:v>44622</x:v>
      </x:c>
      <x:c r="G82" s="30">
        <x:f t="shared" si="24"/>
        <x:v>3</x:v>
      </x:c>
      <x:c r="H82" s="31" t="str">
        <x:v>1350</x:v>
      </x:c>
      <x:c r="I82" s="31" t="str">
        <x:v>0122</x:v>
      </x:c>
      <x:c r="J82" s="30">
        <x:f t="shared" si="25"/>
        <x:v>13</x:v>
      </x:c>
      <x:c r="K82" s="30">
        <x:f t="shared" si="26"/>
        <x:v>50</x:v>
      </x:c>
      <x:c r="L82" s="30">
        <x:f t="shared" si="27"/>
        <x:v>1</x:v>
      </x:c>
      <x:c r="M82" s="30">
        <x:f t="shared" si="28"/>
        <x:v>22</x:v>
      </x:c>
      <x:c r="N82" s="30">
        <x:f t="shared" si="15"/>
        <x:v>25</x:v>
      </x:c>
      <x:c r="O82" s="30">
        <x:f t="shared" si="29"/>
        <x:v>11.533333333333333</x:v>
      </x:c>
      <x:c r="P82" s="30" t="str" cm="1">
        <x:f t="array" ref="P82">INDEX($C$12:$N$12,G82)</x:f>
        <x:v>0.7″</x:v>
      </x:c>
      <x:c r="Q82" s="30" t="str" cm="1">
        <x:f t="array" ref="Q82">INDEX($C$11:$N$11,G82)</x:f>
        <x:v>76°F</x:v>
      </x:c>
      <x:c r="R82" s="30" cm="1">
        <x:f t="array" ref="R82">INDEX($C$13:$N$13,G82)</x:f>
        <x:v>31</x:v>
      </x:c>
      <x:c r="S82" s="30">
        <x:f t="shared" si="16"/>
        <x:v>2.2580645161290321E-2</x:v>
      </x:c>
      <x:c r="T82" s="30">
        <x:f t="shared" si="17"/>
        <x:v>76</x:v>
      </x:c>
      <x:c r="U82" s="32">
        <x:f t="shared" si="22"/>
        <x:v>0.10516129032258212</x:v>
      </x:c>
      <x:c r="V82" s="31">
        <x:f t="shared" si="9"/>
        <x:v>0.05</x:v>
      </x:c>
      <x:c r="W82" s="31">
        <x:f t="shared" si="10"/>
        <x:v>60</x:v>
      </x:c>
      <x:c r="X82" s="32">
        <x:f t="shared" si="11"/>
        <x:v>0.8</x:v>
      </x:c>
      <x:c r="Y82" s="30">
        <x:f t="shared" si="18"/>
        <x:v>0</x:v>
      </x:c>
      <x:c r="Z82" s="33">
        <x:f t="shared" si="19"/>
        <x:v>0.89759999999999995</x:v>
      </x:c>
      <x:c r="AA82" s="31">
        <x:f t="shared" si="31"/>
        <x:v>4.949417384040931</x:v>
      </x:c>
      <x:c r="AB82" s="32">
        <x:f t="shared" si="12"/>
        <x:v>0.1374838162233592</x:v>
      </x:c>
      <x:c r="AC82" s="31">
        <x:f t="shared" si="13"/>
        <x:v>0.5</x:v>
      </x:c>
      <x:c r="AD82" s="30">
        <x:f t="shared" si="21"/>
        <x:v>0</x:v>
      </x:c>
      <x:c r="AE82" s="31">
        <x:f t="shared" si="30"/>
        <x:v>4.949417384040931</x:v>
      </x:c>
    </x:row>
    <x:row r="83" spans="2:31" x14ac:dyDescent="0.35">
      <x:c r="B83" s="27">
        <x:f t="shared" si="23"/>
        <x:v>44622</x:v>
      </x:c>
      <x:c r="C83" s="22" t="str">
        <x:f>IF($C$4="London",Assumptions!C92,Assumptions!E92)</x:f>
        <x:v>1350</x:v>
      </x:c>
      <x:c r="D83" s="22" t="str">
        <x:f>IF($C$4="London",Assumptions!D92,Assumptions!F92)</x:f>
        <x:v>0122</x:v>
      </x:c>
      <x:c r="F83" s="29">
        <x:v>44623</x:v>
      </x:c>
      <x:c r="G83" s="30">
        <x:f t="shared" si="24"/>
        <x:v>3</x:v>
      </x:c>
      <x:c r="H83" s="31" t="str">
        <x:v>1349</x:v>
      </x:c>
      <x:c r="I83" s="31" t="str">
        <x:v>0122</x:v>
      </x:c>
      <x:c r="J83" s="30">
        <x:f t="shared" si="25"/>
        <x:v>13</x:v>
      </x:c>
      <x:c r="K83" s="30">
        <x:f t="shared" si="26"/>
        <x:v>49</x:v>
      </x:c>
      <x:c r="L83" s="30">
        <x:f t="shared" si="27"/>
        <x:v>1</x:v>
      </x:c>
      <x:c r="M83" s="30">
        <x:f t="shared" si="28"/>
        <x:v>22</x:v>
      </x:c>
      <x:c r="N83" s="30">
        <x:f t="shared" si="15"/>
        <x:v>25</x:v>
      </x:c>
      <x:c r="O83" s="30">
        <x:f t="shared" si="29"/>
        <x:v>11.55</x:v>
      </x:c>
      <x:c r="P83" s="30" t="str" cm="1">
        <x:f t="array" ref="P83">INDEX($C$12:$N$12,G83)</x:f>
        <x:v>0.7″</x:v>
      </x:c>
      <x:c r="Q83" s="30" t="str" cm="1">
        <x:f t="array" ref="Q83">INDEX($C$11:$N$11,G83)</x:f>
        <x:v>76°F</x:v>
      </x:c>
      <x:c r="R83" s="30" cm="1">
        <x:f t="array" ref="R83">INDEX($C$13:$N$13,G83)</x:f>
        <x:v>31</x:v>
      </x:c>
      <x:c r="S83" s="30">
        <x:f t="shared" si="16"/>
        <x:v>2.2580645161290321E-2</x:v>
      </x:c>
      <x:c r="T83" s="30">
        <x:f t="shared" si="17"/>
        <x:v>76</x:v>
      </x:c>
      <x:c r="U83" s="32">
        <x:f t="shared" si="22"/>
        <x:v>8.7741935483872435E-2</x:v>
      </x:c>
      <x:c r="V83" s="31">
        <x:f t="shared" si="9"/>
        <x:v>0.05</x:v>
      </x:c>
      <x:c r="W83" s="31">
        <x:f t="shared" si="10"/>
        <x:v>60</x:v>
      </x:c>
      <x:c r="X83" s="32">
        <x:f t="shared" si="11"/>
        <x:v>0.8</x:v>
      </x:c>
      <x:c r="Y83" s="30">
        <x:f t="shared" si="18"/>
        <x:v>0</x:v>
      </x:c>
      <x:c r="Z83" s="33">
        <x:f t="shared" si="19"/>
        <x:v>0.89759999999999995</x:v>
      </x:c>
      <x:c r="AA83" s="31">
        <x:f t="shared" si="31"/>
        <x:v>4.949417384040931</x:v>
      </x:c>
      <x:c r="AB83" s="32">
        <x:f t="shared" si="12"/>
        <x:v>0.1374838162233592</x:v>
      </x:c>
      <x:c r="AC83" s="31">
        <x:f t="shared" si="13"/>
        <x:v>0.5</x:v>
      </x:c>
      <x:c r="AD83" s="30">
        <x:f t="shared" si="21"/>
        <x:v>0</x:v>
      </x:c>
      <x:c r="AE83" s="31">
        <x:f t="shared" si="30"/>
        <x:v>4.949417384040931</x:v>
      </x:c>
    </x:row>
    <x:row r="84" spans="2:31" x14ac:dyDescent="0.35">
      <x:c r="B84" s="27">
        <x:f t="shared" si="23"/>
        <x:v>44623</x:v>
      </x:c>
      <x:c r="C84" s="22" t="str">
        <x:f>IF($C$4="London",Assumptions!C93,Assumptions!E93)</x:f>
        <x:v>1349</x:v>
      </x:c>
      <x:c r="D84" s="22" t="str">
        <x:f>IF($C$4="London",Assumptions!D93,Assumptions!F93)</x:f>
        <x:v>0122</x:v>
      </x:c>
      <x:c r="F84" s="29">
        <x:v>44624</x:v>
      </x:c>
      <x:c r="G84" s="30">
        <x:f t="shared" si="24"/>
        <x:v>3</x:v>
      </x:c>
      <x:c r="H84" s="31" t="str">
        <x:v>1348</x:v>
      </x:c>
      <x:c r="I84" s="31" t="str">
        <x:v>0123</x:v>
      </x:c>
      <x:c r="J84" s="30">
        <x:f t="shared" si="25"/>
        <x:v>13</x:v>
      </x:c>
      <x:c r="K84" s="30">
        <x:f t="shared" si="26"/>
        <x:v>48</x:v>
      </x:c>
      <x:c r="L84" s="30">
        <x:f t="shared" si="27"/>
        <x:v>1</x:v>
      </x:c>
      <x:c r="M84" s="30">
        <x:f t="shared" si="28"/>
        <x:v>23</x:v>
      </x:c>
      <x:c r="N84" s="30">
        <x:f t="shared" si="15"/>
        <x:v>25</x:v>
      </x:c>
      <x:c r="O84" s="30">
        <x:f t="shared" si="29"/>
        <x:v>11.583333333333334</x:v>
      </x:c>
      <x:c r="P84" s="30" t="str" cm="1">
        <x:f t="array" ref="P84">INDEX($C$12:$N$12,G84)</x:f>
        <x:v>0.7″</x:v>
      </x:c>
      <x:c r="Q84" s="30" t="str" cm="1">
        <x:f t="array" ref="Q84">INDEX($C$11:$N$11,G84)</x:f>
        <x:v>76°F</x:v>
      </x:c>
      <x:c r="R84" s="30" cm="1">
        <x:f t="array" ref="R84">INDEX($C$13:$N$13,G84)</x:f>
        <x:v>31</x:v>
      </x:c>
      <x:c r="S84" s="30">
        <x:f t="shared" si="16"/>
        <x:v>2.2580645161290321E-2</x:v>
      </x:c>
      <x:c r="T84" s="30">
        <x:f t="shared" si="17"/>
        <x:v>76</x:v>
      </x:c>
      <x:c r="U84" s="32">
        <x:f t="shared" si="22"/>
        <x:v>7.0322580645162752E-2</x:v>
      </x:c>
      <x:c r="V84" s="31">
        <x:f t="shared" si="9"/>
        <x:v>0.05</x:v>
      </x:c>
      <x:c r="W84" s="31">
        <x:f t="shared" si="10"/>
        <x:v>60</x:v>
      </x:c>
      <x:c r="X84" s="32">
        <x:f t="shared" si="11"/>
        <x:v>0.8</x:v>
      </x:c>
      <x:c r="Y84" s="30">
        <x:f t="shared" si="18"/>
        <x:v>0</x:v>
      </x:c>
      <x:c r="Z84" s="33">
        <x:f t="shared" si="19"/>
        <x:v>0.89759999999999995</x:v>
      </x:c>
      <x:c r="AA84" s="31">
        <x:f t="shared" si="31"/>
        <x:v>4.949417384040931</x:v>
      </x:c>
      <x:c r="AB84" s="32">
        <x:f t="shared" si="12"/>
        <x:v>0.1374838162233592</x:v>
      </x:c>
      <x:c r="AC84" s="31">
        <x:f t="shared" si="13"/>
        <x:v>0.5</x:v>
      </x:c>
      <x:c r="AD84" s="30">
        <x:f t="shared" si="21"/>
        <x:v>0</x:v>
      </x:c>
      <x:c r="AE84" s="31">
        <x:f t="shared" si="30"/>
        <x:v>4.949417384040931</x:v>
      </x:c>
    </x:row>
    <x:row r="85" spans="2:31" x14ac:dyDescent="0.35">
      <x:c r="B85" s="27">
        <x:f t="shared" si="23"/>
        <x:v>44624</x:v>
      </x:c>
      <x:c r="C85" s="22" t="str">
        <x:f>IF($C$4="London",Assumptions!C94,Assumptions!E94)</x:f>
        <x:v>1348</x:v>
      </x:c>
      <x:c r="D85" s="22" t="str">
        <x:f>IF($C$4="London",Assumptions!D94,Assumptions!F94)</x:f>
        <x:v>0123</x:v>
      </x:c>
      <x:c r="F85" s="29">
        <x:v>44625</x:v>
      </x:c>
      <x:c r="G85" s="30">
        <x:f t="shared" si="24"/>
        <x:v>3</x:v>
      </x:c>
      <x:c r="H85" s="31" t="str">
        <x:v>1346</x:v>
      </x:c>
      <x:c r="I85" s="31" t="str">
        <x:v>0124</x:v>
      </x:c>
      <x:c r="J85" s="30">
        <x:f t="shared" si="25"/>
        <x:v>13</x:v>
      </x:c>
      <x:c r="K85" s="30">
        <x:f t="shared" si="26"/>
        <x:v>46</x:v>
      </x:c>
      <x:c r="L85" s="30">
        <x:f t="shared" si="27"/>
        <x:v>1</x:v>
      </x:c>
      <x:c r="M85" s="30">
        <x:f t="shared" si="28"/>
        <x:v>24</x:v>
      </x:c>
      <x:c r="N85" s="30">
        <x:f t="shared" si="15"/>
        <x:v>25</x:v>
      </x:c>
      <x:c r="O85" s="30">
        <x:f t="shared" si="29"/>
        <x:v>11.633333333333333</x:v>
      </x:c>
      <x:c r="P85" s="30" t="str" cm="1">
        <x:f t="array" ref="P85">INDEX($C$12:$N$12,G85)</x:f>
        <x:v>0.7″</x:v>
      </x:c>
      <x:c r="Q85" s="30" t="str" cm="1">
        <x:f t="array" ref="Q85">INDEX($C$11:$N$11,G85)</x:f>
        <x:v>76°F</x:v>
      </x:c>
      <x:c r="R85" s="30" cm="1">
        <x:f t="array" ref="R85">INDEX($C$13:$N$13,G85)</x:f>
        <x:v>31</x:v>
      </x:c>
      <x:c r="S85" s="30">
        <x:f t="shared" si="16"/>
        <x:v>2.2580645161290321E-2</x:v>
      </x:c>
      <x:c r="T85" s="30">
        <x:f t="shared" si="17"/>
        <x:v>76</x:v>
      </x:c>
      <x:c r="U85" s="32">
        <x:f t="shared" si="22"/>
        <x:v>5.2903225806453076E-2</x:v>
      </x:c>
      <x:c r="V85" s="31">
        <x:f t="shared" si="9"/>
        <x:v>0.05</x:v>
      </x:c>
      <x:c r="W85" s="31">
        <x:f t="shared" si="10"/>
        <x:v>60</x:v>
      </x:c>
      <x:c r="X85" s="32">
        <x:f t="shared" si="11"/>
        <x:v>0.8</x:v>
      </x:c>
      <x:c r="Y85" s="30">
        <x:f t="shared" si="18"/>
        <x:v>0</x:v>
      </x:c>
      <x:c r="Z85" s="33">
        <x:f t="shared" si="19"/>
        <x:v>0.89759999999999995</x:v>
      </x:c>
      <x:c r="AA85" s="31">
        <x:f t="shared" si="31"/>
        <x:v>4.949417384040931</x:v>
      </x:c>
      <x:c r="AB85" s="32">
        <x:f t="shared" si="12"/>
        <x:v>0.1374838162233592</x:v>
      </x:c>
      <x:c r="AC85" s="31">
        <x:f t="shared" si="13"/>
        <x:v>0.5</x:v>
      </x:c>
      <x:c r="AD85" s="30">
        <x:f t="shared" si="21"/>
        <x:v>0</x:v>
      </x:c>
      <x:c r="AE85" s="31">
        <x:f t="shared" si="30"/>
        <x:v>4.949417384040931</x:v>
      </x:c>
    </x:row>
    <x:row r="86" spans="2:31" x14ac:dyDescent="0.35">
      <x:c r="B86" s="27">
        <x:f t="shared" si="23"/>
        <x:v>44625</x:v>
      </x:c>
      <x:c r="C86" s="22" t="str">
        <x:f>IF($C$4="London",Assumptions!C95,Assumptions!E95)</x:f>
        <x:v>1346</x:v>
      </x:c>
      <x:c r="D86" s="22" t="str">
        <x:f>IF($C$4="London",Assumptions!D95,Assumptions!F95)</x:f>
        <x:v>0124</x:v>
      </x:c>
      <x:c r="F86" s="29">
        <x:v>44626</x:v>
      </x:c>
      <x:c r="G86" s="30">
        <x:f t="shared" ref="G86:G117" si="32">MONTH(F86)</x:f>
        <x:v>3</x:v>
      </x:c>
      <x:c r="H86" s="31" t="str">
        <x:v>1345</x:v>
      </x:c>
      <x:c r="I86" s="31" t="str">
        <x:v>0125</x:v>
      </x:c>
      <x:c r="J86" s="30">
        <x:f t="shared" ref="J86:J117" si="33">VALUE(LEFT(H86,2))</x:f>
        <x:v>13</x:v>
      </x:c>
      <x:c r="K86" s="30">
        <x:f t="shared" ref="K86:K117" si="34">VALUE(RIGHT(H86,2))</x:f>
        <x:v>45</x:v>
      </x:c>
      <x:c r="L86" s="30">
        <x:f t="shared" ref="L86:L117" si="35">VALUE(LEFT(I86,2))</x:f>
        <x:v>1</x:v>
      </x:c>
      <x:c r="M86" s="30">
        <x:f t="shared" ref="M86:M117" si="36">VALUE(RIGHT(I86,2))</x:f>
        <x:v>25</x:v>
      </x:c>
      <x:c r="N86" s="30">
        <x:f t="shared" si="15"/>
        <x:v>25</x:v>
      </x:c>
      <x:c r="O86" s="30">
        <x:f t="shared" ref="O86:O117" si="37">N86-J86+(M86-K86)/60</x:f>
        <x:v>11.666666666666666</x:v>
      </x:c>
      <x:c r="P86" s="30" t="str" cm="1">
        <x:f t="array" ref="P86">INDEX($C$12:$N$12,G86)</x:f>
        <x:v>0.7″</x:v>
      </x:c>
      <x:c r="Q86" s="30" t="str" cm="1">
        <x:f t="array" ref="Q86">INDEX($C$11:$N$11,G86)</x:f>
        <x:v>76°F</x:v>
      </x:c>
      <x:c r="R86" s="30" cm="1">
        <x:f t="array" ref="R86">INDEX($C$13:$N$13,G86)</x:f>
        <x:v>31</x:v>
      </x:c>
      <x:c r="S86" s="30">
        <x:f t="shared" si="16"/>
        <x:v>2.2580645161290321E-2</x:v>
      </x:c>
      <x:c r="T86" s="30">
        <x:f t="shared" si="17"/>
        <x:v>76</x:v>
      </x:c>
      <x:c r="U86" s="32">
        <x:f t="shared" si="22"/>
        <x:v>3.5483870967743393E-2</x:v>
      </x:c>
      <x:c r="V86" s="31">
        <x:f t="shared" ref="V86:V149" si="38">$G$8</x:f>
        <x:v>0.05</x:v>
      </x:c>
      <x:c r="W86" s="31">
        <x:f t="shared" ref="W86:W149" si="39">$F$8</x:f>
        <x:v>60</x:v>
      </x:c>
      <x:c r="X86" s="32">
        <x:f t="shared" ref="X86:X149" si="40">$C$8</x:f>
        <x:v>0.8</x:v>
      </x:c>
      <x:c r="Y86" s="30">
        <x:f t="shared" si="18"/>
        <x:v>0</x:v>
      </x:c>
      <x:c r="Z86" s="33">
        <x:f t="shared" si="19"/>
        <x:v>0.89759999999999995</x:v>
      </x:c>
      <x:c r="AA86" s="31">
        <x:f t="shared" si="31"/>
        <x:v>4.949417384040931</x:v>
      </x:c>
      <x:c r="AB86" s="32">
        <x:f t="shared" ref="AB86:AB149" si="41">AA86/$D$8</x:f>
        <x:v>0.1374838162233592</x:v>
      </x:c>
      <x:c r="AC86" s="31">
        <x:f t="shared" ref="AC86:AC149" si="42">_xlfn.XLOOKUP(AB86,$I$4:$I$8,$K$4:$K$8,,1)</x:f>
        <x:v>0.5</x:v>
      </x:c>
      <x:c r="AD86" s="30">
        <x:f t="shared" si="21"/>
        <x:v>0</x:v>
      </x:c>
      <x:c r="AE86" s="31">
        <x:f t="shared" ref="AE86:AE117" si="43">AA86+AD86</x:f>
        <x:v>4.949417384040931</x:v>
      </x:c>
    </x:row>
    <x:row r="87" spans="2:31" x14ac:dyDescent="0.35">
      <x:c r="B87" s="27">
        <x:f t="shared" si="23"/>
        <x:v>44626</x:v>
      </x:c>
      <x:c r="C87" s="22" t="str">
        <x:f>IF($C$4="London",Assumptions!C96,Assumptions!E96)</x:f>
        <x:v>1345</x:v>
      </x:c>
      <x:c r="D87" s="22" t="str">
        <x:f>IF($C$4="London",Assumptions!D96,Assumptions!F96)</x:f>
        <x:v>0125</x:v>
      </x:c>
      <x:c r="F87" s="29">
        <x:v>44627</x:v>
      </x:c>
      <x:c r="G87" s="30">
        <x:f t="shared" si="32"/>
        <x:v>3</x:v>
      </x:c>
      <x:c r="H87" s="31" t="str">
        <x:v>1344</x:v>
      </x:c>
      <x:c r="I87" s="31" t="str">
        <x:v>0125</x:v>
      </x:c>
      <x:c r="J87" s="30">
        <x:f t="shared" si="33"/>
        <x:v>13</x:v>
      </x:c>
      <x:c r="K87" s="30">
        <x:f t="shared" si="34"/>
        <x:v>44</x:v>
      </x:c>
      <x:c r="L87" s="30">
        <x:f t="shared" si="35"/>
        <x:v>1</x:v>
      </x:c>
      <x:c r="M87" s="30">
        <x:f t="shared" si="36"/>
        <x:v>25</x:v>
      </x:c>
      <x:c r="N87" s="30">
        <x:f t="shared" ref="N87:N150" si="44">IF(L87&lt;J87,L87+24,L87)</x:f>
        <x:v>25</x:v>
      </x:c>
      <x:c r="O87" s="30">
        <x:f t="shared" si="37"/>
        <x:v>11.683333333333334</x:v>
      </x:c>
      <x:c r="P87" s="30" t="str" cm="1">
        <x:f t="array" ref="P87">INDEX($C$12:$N$12,G87)</x:f>
        <x:v>0.7″</x:v>
      </x:c>
      <x:c r="Q87" s="30" t="str" cm="1">
        <x:f t="array" ref="Q87">INDEX($C$11:$N$11,G87)</x:f>
        <x:v>76°F</x:v>
      </x:c>
      <x:c r="R87" s="30" cm="1">
        <x:f t="array" ref="R87">INDEX($C$13:$N$13,G87)</x:f>
        <x:v>31</x:v>
      </x:c>
      <x:c r="S87" s="30">
        <x:f t="shared" ref="S87:S150" si="45">VALUE(SUBSTITUTE(P87,"″",""))/R87</x:f>
        <x:v>2.2580645161290321E-2</x:v>
      </x:c>
      <x:c r="T87" s="30">
        <x:f t="shared" ref="T87:T150" si="46">VALUE(_xlfn.TEXTBEFORE(Q87,"°"))</x:f>
        <x:v>76</x:v>
      </x:c>
      <x:c r="U87" s="32">
        <x:f t="shared" si="22"/>
        <x:v>1.806451612903371E-2</x:v>
      </x:c>
      <x:c r="V87" s="31">
        <x:f t="shared" si="38"/>
        <x:v>0.05</x:v>
      </x:c>
      <x:c r="W87" s="31">
        <x:f t="shared" si="39"/>
        <x:v>60</x:v>
      </x:c>
      <x:c r="X87" s="32">
        <x:f t="shared" si="40"/>
        <x:v>0.8</x:v>
      </x:c>
      <x:c r="Y87" s="30">
        <x:f t="shared" ref="Y87:Y150" si="47">IF(U87&gt;X87,1,IF(U87&lt;X87/2,0,(U87/X87)^2))</x:f>
        <x:v>0</x:v>
      </x:c>
      <x:c r="Z87" s="33">
        <x:f t="shared" ref="Z87:Z150" si="48">1-((T87-W87)/50)^2</x:f>
        <x:v>0.89759999999999995</x:v>
      </x:c>
      <x:c r="AA87" s="31">
        <x:f t="shared" ref="AA87:AA118" si="49">AE86</x:f>
        <x:v>4.949417384040931</x:v>
      </x:c>
      <x:c r="AB87" s="32">
        <x:f t="shared" si="41"/>
        <x:v>0.1374838162233592</x:v>
      </x:c>
      <x:c r="AC87" s="31">
        <x:f t="shared" si="42"/>
        <x:v>0.5</x:v>
      </x:c>
      <x:c r="AD87" s="30">
        <x:f t="shared" ref="AD87:AD150" si="50">V87*O87*Y87*Z87*AC87</x:f>
        <x:v>0</x:v>
      </x:c>
      <x:c r="AE87" s="31">
        <x:f t="shared" si="43"/>
        <x:v>4.949417384040931</x:v>
      </x:c>
    </x:row>
    <x:row r="88" spans="2:31" x14ac:dyDescent="0.35">
      <x:c r="B88" s="27">
        <x:f t="shared" si="23"/>
        <x:v>44627</x:v>
      </x:c>
      <x:c r="C88" s="22" t="str">
        <x:f>IF($C$4="London",Assumptions!C97,Assumptions!E97)</x:f>
        <x:v>1344</x:v>
      </x:c>
      <x:c r="D88" s="22" t="str">
        <x:f>IF($C$4="London",Assumptions!D97,Assumptions!F97)</x:f>
        <x:v>0125</x:v>
      </x:c>
      <x:c r="F88" s="29">
        <x:v>44628</x:v>
      </x:c>
      <x:c r="G88" s="30">
        <x:f t="shared" si="32"/>
        <x:v>3</x:v>
      </x:c>
      <x:c r="H88" s="31" t="str">
        <x:v>1343</x:v>
      </x:c>
      <x:c r="I88" s="31" t="str">
        <x:v>0126</x:v>
      </x:c>
      <x:c r="J88" s="30">
        <x:f t="shared" si="33"/>
        <x:v>13</x:v>
      </x:c>
      <x:c r="K88" s="30">
        <x:f t="shared" si="34"/>
        <x:v>43</x:v>
      </x:c>
      <x:c r="L88" s="30">
        <x:f t="shared" si="35"/>
        <x:v>1</x:v>
      </x:c>
      <x:c r="M88" s="30">
        <x:f t="shared" si="36"/>
        <x:v>26</x:v>
      </x:c>
      <x:c r="N88" s="30">
        <x:f t="shared" si="44"/>
        <x:v>25</x:v>
      </x:c>
      <x:c r="O88" s="30">
        <x:f t="shared" si="37"/>
        <x:v>11.716666666666667</x:v>
      </x:c>
      <x:c r="P88" s="30" t="str" cm="1">
        <x:f t="array" ref="P88">INDEX($C$12:$N$12,G88)</x:f>
        <x:v>0.7″</x:v>
      </x:c>
      <x:c r="Q88" s="30" t="str" cm="1">
        <x:f t="array" ref="Q88">INDEX($C$11:$N$11,G88)</x:f>
        <x:v>76°F</x:v>
      </x:c>
      <x:c r="R88" s="30" cm="1">
        <x:f t="array" ref="R88">INDEX($C$13:$N$13,G88)</x:f>
        <x:v>31</x:v>
      </x:c>
      <x:c r="S88" s="30">
        <x:f t="shared" si="45"/>
        <x:v>2.2580645161290321E-2</x:v>
      </x:c>
      <x:c r="T88" s="30">
        <x:f t="shared" si="46"/>
        <x:v>76</x:v>
      </x:c>
      <x:c r="U88" s="32">
        <x:f t="shared" ref="U88:U151" si="51">MAX(MIN(U87+S88-$C$20,1),0)</x:f>
        <x:v>6.4516129032402697E-4</x:v>
      </x:c>
      <x:c r="V88" s="31">
        <x:f t="shared" si="38"/>
        <x:v>0.05</x:v>
      </x:c>
      <x:c r="W88" s="31">
        <x:f t="shared" si="39"/>
        <x:v>60</x:v>
      </x:c>
      <x:c r="X88" s="32">
        <x:f t="shared" si="40"/>
        <x:v>0.8</x:v>
      </x:c>
      <x:c r="Y88" s="30">
        <x:f t="shared" si="47"/>
        <x:v>0</x:v>
      </x:c>
      <x:c r="Z88" s="33">
        <x:f t="shared" si="48"/>
        <x:v>0.89759999999999995</x:v>
      </x:c>
      <x:c r="AA88" s="31">
        <x:f t="shared" si="49"/>
        <x:v>4.949417384040931</x:v>
      </x:c>
      <x:c r="AB88" s="32">
        <x:f t="shared" si="41"/>
        <x:v>0.1374838162233592</x:v>
      </x:c>
      <x:c r="AC88" s="31">
        <x:f t="shared" si="42"/>
        <x:v>0.5</x:v>
      </x:c>
      <x:c r="AD88" s="30">
        <x:f t="shared" si="50"/>
        <x:v>0</x:v>
      </x:c>
      <x:c r="AE88" s="31">
        <x:f t="shared" si="43"/>
        <x:v>4.949417384040931</x:v>
      </x:c>
    </x:row>
    <x:row r="89" spans="2:31" x14ac:dyDescent="0.35">
      <x:c r="B89" s="27">
        <x:f t="shared" ref="B89:B152" si="52">B88+1</x:f>
        <x:v>44628</x:v>
      </x:c>
      <x:c r="C89" s="22" t="str">
        <x:f>IF($C$4="London",Assumptions!C98,Assumptions!E98)</x:f>
        <x:v>1343</x:v>
      </x:c>
      <x:c r="D89" s="22" t="str">
        <x:f>IF($C$4="London",Assumptions!D98,Assumptions!F98)</x:f>
        <x:v>0126</x:v>
      </x:c>
      <x:c r="F89" s="29">
        <x:v>44629</x:v>
      </x:c>
      <x:c r="G89" s="30">
        <x:f t="shared" si="32"/>
        <x:v>3</x:v>
      </x:c>
      <x:c r="H89" s="31" t="str">
        <x:v>1341</x:v>
      </x:c>
      <x:c r="I89" s="31" t="str">
        <x:v>0127</x:v>
      </x:c>
      <x:c r="J89" s="30">
        <x:f t="shared" si="33"/>
        <x:v>13</x:v>
      </x:c>
      <x:c r="K89" s="30">
        <x:f t="shared" si="34"/>
        <x:v>41</x:v>
      </x:c>
      <x:c r="L89" s="30">
        <x:f t="shared" si="35"/>
        <x:v>1</x:v>
      </x:c>
      <x:c r="M89" s="30">
        <x:f t="shared" si="36"/>
        <x:v>27</x:v>
      </x:c>
      <x:c r="N89" s="30">
        <x:f t="shared" si="44"/>
        <x:v>25</x:v>
      </x:c>
      <x:c r="O89" s="30">
        <x:f t="shared" si="37"/>
        <x:v>11.766666666666667</x:v>
      </x:c>
      <x:c r="P89" s="30" t="str" cm="1">
        <x:f t="array" ref="P89">INDEX($C$12:$N$12,G89)</x:f>
        <x:v>0.7″</x:v>
      </x:c>
      <x:c r="Q89" s="30" t="str" cm="1">
        <x:f t="array" ref="Q89">INDEX($C$11:$N$11,G89)</x:f>
        <x:v>76°F</x:v>
      </x:c>
      <x:c r="R89" s="30" cm="1">
        <x:f t="array" ref="R89">INDEX($C$13:$N$13,G89)</x:f>
        <x:v>31</x:v>
      </x:c>
      <x:c r="S89" s="30">
        <x:f t="shared" si="45"/>
        <x:v>2.2580645161290321E-2</x:v>
      </x:c>
      <x:c r="T89" s="30">
        <x:f t="shared" si="46"/>
        <x:v>76</x:v>
      </x:c>
      <x:c r="U89" s="32">
        <x:f t="shared" si="51"/>
        <x:v>0</x:v>
      </x:c>
      <x:c r="V89" s="31">
        <x:f t="shared" si="38"/>
        <x:v>0.05</x:v>
      </x:c>
      <x:c r="W89" s="31">
        <x:f t="shared" si="39"/>
        <x:v>60</x:v>
      </x:c>
      <x:c r="X89" s="32">
        <x:f t="shared" si="40"/>
        <x:v>0.8</x:v>
      </x:c>
      <x:c r="Y89" s="30">
        <x:f t="shared" si="47"/>
        <x:v>0</x:v>
      </x:c>
      <x:c r="Z89" s="33">
        <x:f t="shared" si="48"/>
        <x:v>0.89759999999999995</x:v>
      </x:c>
      <x:c r="AA89" s="31">
        <x:f t="shared" si="49"/>
        <x:v>4.949417384040931</x:v>
      </x:c>
      <x:c r="AB89" s="32">
        <x:f t="shared" si="41"/>
        <x:v>0.1374838162233592</x:v>
      </x:c>
      <x:c r="AC89" s="31">
        <x:f t="shared" si="42"/>
        <x:v>0.5</x:v>
      </x:c>
      <x:c r="AD89" s="30">
        <x:f t="shared" si="50"/>
        <x:v>0</x:v>
      </x:c>
      <x:c r="AE89" s="31">
        <x:f t="shared" si="43"/>
        <x:v>4.949417384040931</x:v>
      </x:c>
    </x:row>
    <x:row r="90" spans="2:31" x14ac:dyDescent="0.35">
      <x:c r="B90" s="27">
        <x:f t="shared" si="52"/>
        <x:v>44629</x:v>
      </x:c>
      <x:c r="C90" s="22" t="str">
        <x:f>IF($C$4="London",Assumptions!C99,Assumptions!E99)</x:f>
        <x:v>1341</x:v>
      </x:c>
      <x:c r="D90" s="22" t="str">
        <x:f>IF($C$4="London",Assumptions!D99,Assumptions!F99)</x:f>
        <x:v>0127</x:v>
      </x:c>
      <x:c r="F90" s="29">
        <x:v>44630</x:v>
      </x:c>
      <x:c r="G90" s="30">
        <x:f t="shared" si="32"/>
        <x:v>3</x:v>
      </x:c>
      <x:c r="H90" s="31" t="str">
        <x:v>1340</x:v>
      </x:c>
      <x:c r="I90" s="31" t="str">
        <x:v>0128</x:v>
      </x:c>
      <x:c r="J90" s="30">
        <x:f t="shared" si="33"/>
        <x:v>13</x:v>
      </x:c>
      <x:c r="K90" s="30">
        <x:f t="shared" si="34"/>
        <x:v>40</x:v>
      </x:c>
      <x:c r="L90" s="30">
        <x:f t="shared" si="35"/>
        <x:v>1</x:v>
      </x:c>
      <x:c r="M90" s="30">
        <x:f t="shared" si="36"/>
        <x:v>28</x:v>
      </x:c>
      <x:c r="N90" s="30">
        <x:f t="shared" si="44"/>
        <x:v>25</x:v>
      </x:c>
      <x:c r="O90" s="30">
        <x:f t="shared" si="37"/>
        <x:v>11.8</x:v>
      </x:c>
      <x:c r="P90" s="30" t="str" cm="1">
        <x:f t="array" ref="P90">INDEX($C$12:$N$12,G90)</x:f>
        <x:v>0.7″</x:v>
      </x:c>
      <x:c r="Q90" s="30" t="str" cm="1">
        <x:f t="array" ref="Q90">INDEX($C$11:$N$11,G90)</x:f>
        <x:v>76°F</x:v>
      </x:c>
      <x:c r="R90" s="30" cm="1">
        <x:f t="array" ref="R90">INDEX($C$13:$N$13,G90)</x:f>
        <x:v>31</x:v>
      </x:c>
      <x:c r="S90" s="30">
        <x:f t="shared" si="45"/>
        <x:v>2.2580645161290321E-2</x:v>
      </x:c>
      <x:c r="T90" s="30">
        <x:f t="shared" si="46"/>
        <x:v>76</x:v>
      </x:c>
      <x:c r="U90" s="32">
        <x:f t="shared" si="51"/>
        <x:v>0</x:v>
      </x:c>
      <x:c r="V90" s="31">
        <x:f t="shared" si="38"/>
        <x:v>0.05</x:v>
      </x:c>
      <x:c r="W90" s="31">
        <x:f t="shared" si="39"/>
        <x:v>60</x:v>
      </x:c>
      <x:c r="X90" s="32">
        <x:f t="shared" si="40"/>
        <x:v>0.8</x:v>
      </x:c>
      <x:c r="Y90" s="30">
        <x:f t="shared" si="47"/>
        <x:v>0</x:v>
      </x:c>
      <x:c r="Z90" s="33">
        <x:f t="shared" si="48"/>
        <x:v>0.89759999999999995</x:v>
      </x:c>
      <x:c r="AA90" s="31">
        <x:f t="shared" si="49"/>
        <x:v>4.949417384040931</x:v>
      </x:c>
      <x:c r="AB90" s="32">
        <x:f t="shared" si="41"/>
        <x:v>0.1374838162233592</x:v>
      </x:c>
      <x:c r="AC90" s="31">
        <x:f t="shared" si="42"/>
        <x:v>0.5</x:v>
      </x:c>
      <x:c r="AD90" s="30">
        <x:f t="shared" si="50"/>
        <x:v>0</x:v>
      </x:c>
      <x:c r="AE90" s="31">
        <x:f t="shared" si="43"/>
        <x:v>4.949417384040931</x:v>
      </x:c>
    </x:row>
    <x:row r="91" spans="2:31" x14ac:dyDescent="0.35">
      <x:c r="B91" s="27">
        <x:f t="shared" si="52"/>
        <x:v>44630</x:v>
      </x:c>
      <x:c r="C91" s="22" t="str">
        <x:f>IF($C$4="London",Assumptions!C100,Assumptions!E100)</x:f>
        <x:v>1340</x:v>
      </x:c>
      <x:c r="D91" s="22" t="str">
        <x:f>IF($C$4="London",Assumptions!D100,Assumptions!F100)</x:f>
        <x:v>0128</x:v>
      </x:c>
      <x:c r="F91" s="29">
        <x:v>44631</x:v>
      </x:c>
      <x:c r="G91" s="30">
        <x:f t="shared" si="32"/>
        <x:v>3</x:v>
      </x:c>
      <x:c r="H91" s="31" t="str">
        <x:v>1339</x:v>
      </x:c>
      <x:c r="I91" s="31" t="str">
        <x:v>0128</x:v>
      </x:c>
      <x:c r="J91" s="30">
        <x:f t="shared" si="33"/>
        <x:v>13</x:v>
      </x:c>
      <x:c r="K91" s="30">
        <x:f t="shared" si="34"/>
        <x:v>39</x:v>
      </x:c>
      <x:c r="L91" s="30">
        <x:f t="shared" si="35"/>
        <x:v>1</x:v>
      </x:c>
      <x:c r="M91" s="30">
        <x:f t="shared" si="36"/>
        <x:v>28</x:v>
      </x:c>
      <x:c r="N91" s="30">
        <x:f t="shared" si="44"/>
        <x:v>25</x:v>
      </x:c>
      <x:c r="O91" s="30">
        <x:f t="shared" si="37"/>
        <x:v>11.816666666666666</x:v>
      </x:c>
      <x:c r="P91" s="30" t="str" cm="1">
        <x:f t="array" ref="P91">INDEX($C$12:$N$12,G91)</x:f>
        <x:v>0.7″</x:v>
      </x:c>
      <x:c r="Q91" s="30" t="str" cm="1">
        <x:f t="array" ref="Q91">INDEX($C$11:$N$11,G91)</x:f>
        <x:v>76°F</x:v>
      </x:c>
      <x:c r="R91" s="30" cm="1">
        <x:f t="array" ref="R91">INDEX($C$13:$N$13,G91)</x:f>
        <x:v>31</x:v>
      </x:c>
      <x:c r="S91" s="30">
        <x:f t="shared" si="45"/>
        <x:v>2.2580645161290321E-2</x:v>
      </x:c>
      <x:c r="T91" s="30">
        <x:f t="shared" si="46"/>
        <x:v>76</x:v>
      </x:c>
      <x:c r="U91" s="32">
        <x:f t="shared" si="51"/>
        <x:v>0</x:v>
      </x:c>
      <x:c r="V91" s="31">
        <x:f t="shared" si="38"/>
        <x:v>0.05</x:v>
      </x:c>
      <x:c r="W91" s="31">
        <x:f t="shared" si="39"/>
        <x:v>60</x:v>
      </x:c>
      <x:c r="X91" s="32">
        <x:f t="shared" si="40"/>
        <x:v>0.8</x:v>
      </x:c>
      <x:c r="Y91" s="30">
        <x:f t="shared" si="47"/>
        <x:v>0</x:v>
      </x:c>
      <x:c r="Z91" s="33">
        <x:f t="shared" si="48"/>
        <x:v>0.89759999999999995</x:v>
      </x:c>
      <x:c r="AA91" s="31">
        <x:f t="shared" si="49"/>
        <x:v>4.949417384040931</x:v>
      </x:c>
      <x:c r="AB91" s="32">
        <x:f t="shared" si="41"/>
        <x:v>0.1374838162233592</x:v>
      </x:c>
      <x:c r="AC91" s="31">
        <x:f t="shared" si="42"/>
        <x:v>0.5</x:v>
      </x:c>
      <x:c r="AD91" s="30">
        <x:f t="shared" si="50"/>
        <x:v>0</x:v>
      </x:c>
      <x:c r="AE91" s="31">
        <x:f t="shared" si="43"/>
        <x:v>4.949417384040931</x:v>
      </x:c>
    </x:row>
    <x:row r="92" spans="2:31" x14ac:dyDescent="0.35">
      <x:c r="B92" s="27">
        <x:f t="shared" si="52"/>
        <x:v>44631</x:v>
      </x:c>
      <x:c r="C92" s="22" t="str">
        <x:f>IF($C$4="London",Assumptions!C101,Assumptions!E101)</x:f>
        <x:v>1339</x:v>
      </x:c>
      <x:c r="D92" s="22" t="str">
        <x:f>IF($C$4="London",Assumptions!D101,Assumptions!F101)</x:f>
        <x:v>0128</x:v>
      </x:c>
      <x:c r="F92" s="29">
        <x:v>44632</x:v>
      </x:c>
      <x:c r="G92" s="30">
        <x:f t="shared" si="32"/>
        <x:v>3</x:v>
      </x:c>
      <x:c r="H92" s="31" t="str">
        <x:v>1338</x:v>
      </x:c>
      <x:c r="I92" s="31" t="str">
        <x:v>0129</x:v>
      </x:c>
      <x:c r="J92" s="30">
        <x:f t="shared" si="33"/>
        <x:v>13</x:v>
      </x:c>
      <x:c r="K92" s="30">
        <x:f t="shared" si="34"/>
        <x:v>38</x:v>
      </x:c>
      <x:c r="L92" s="30">
        <x:f t="shared" si="35"/>
        <x:v>1</x:v>
      </x:c>
      <x:c r="M92" s="30">
        <x:f t="shared" si="36"/>
        <x:v>29</x:v>
      </x:c>
      <x:c r="N92" s="30">
        <x:f t="shared" si="44"/>
        <x:v>25</x:v>
      </x:c>
      <x:c r="O92" s="30">
        <x:f t="shared" si="37"/>
        <x:v>11.85</x:v>
      </x:c>
      <x:c r="P92" s="30" t="str" cm="1">
        <x:f t="array" ref="P92">INDEX($C$12:$N$12,G92)</x:f>
        <x:v>0.7″</x:v>
      </x:c>
      <x:c r="Q92" s="30" t="str" cm="1">
        <x:f t="array" ref="Q92">INDEX($C$11:$N$11,G92)</x:f>
        <x:v>76°F</x:v>
      </x:c>
      <x:c r="R92" s="30" cm="1">
        <x:f t="array" ref="R92">INDEX($C$13:$N$13,G92)</x:f>
        <x:v>31</x:v>
      </x:c>
      <x:c r="S92" s="30">
        <x:f t="shared" si="45"/>
        <x:v>2.2580645161290321E-2</x:v>
      </x:c>
      <x:c r="T92" s="30">
        <x:f t="shared" si="46"/>
        <x:v>76</x:v>
      </x:c>
      <x:c r="U92" s="32">
        <x:f t="shared" si="51"/>
        <x:v>0</x:v>
      </x:c>
      <x:c r="V92" s="31">
        <x:f t="shared" si="38"/>
        <x:v>0.05</x:v>
      </x:c>
      <x:c r="W92" s="31">
        <x:f t="shared" si="39"/>
        <x:v>60</x:v>
      </x:c>
      <x:c r="X92" s="32">
        <x:f t="shared" si="40"/>
        <x:v>0.8</x:v>
      </x:c>
      <x:c r="Y92" s="30">
        <x:f t="shared" si="47"/>
        <x:v>0</x:v>
      </x:c>
      <x:c r="Z92" s="33">
        <x:f t="shared" si="48"/>
        <x:v>0.89759999999999995</x:v>
      </x:c>
      <x:c r="AA92" s="31">
        <x:f t="shared" si="49"/>
        <x:v>4.949417384040931</x:v>
      </x:c>
      <x:c r="AB92" s="32">
        <x:f t="shared" si="41"/>
        <x:v>0.1374838162233592</x:v>
      </x:c>
      <x:c r="AC92" s="31">
        <x:f t="shared" si="42"/>
        <x:v>0.5</x:v>
      </x:c>
      <x:c r="AD92" s="30">
        <x:f t="shared" si="50"/>
        <x:v>0</x:v>
      </x:c>
      <x:c r="AE92" s="31">
        <x:f t="shared" si="43"/>
        <x:v>4.949417384040931</x:v>
      </x:c>
    </x:row>
    <x:row r="93" spans="2:31" x14ac:dyDescent="0.35">
      <x:c r="B93" s="27">
        <x:f t="shared" si="52"/>
        <x:v>44632</x:v>
      </x:c>
      <x:c r="C93" s="22" t="str">
        <x:f>IF($C$4="London",Assumptions!C102,Assumptions!E102)</x:f>
        <x:v>1338</x:v>
      </x:c>
      <x:c r="D93" s="22" t="str">
        <x:f>IF($C$4="London",Assumptions!D102,Assumptions!F102)</x:f>
        <x:v>0129</x:v>
      </x:c>
      <x:c r="F93" s="29">
        <x:v>44633</x:v>
      </x:c>
      <x:c r="G93" s="30">
        <x:f t="shared" si="32"/>
        <x:v>3</x:v>
      </x:c>
      <x:c r="H93" s="31" t="str">
        <x:v>1336</x:v>
      </x:c>
      <x:c r="I93" s="31" t="str">
        <x:v>0130</x:v>
      </x:c>
      <x:c r="J93" s="30">
        <x:f t="shared" si="33"/>
        <x:v>13</x:v>
      </x:c>
      <x:c r="K93" s="30">
        <x:f t="shared" si="34"/>
        <x:v>36</x:v>
      </x:c>
      <x:c r="L93" s="30">
        <x:f t="shared" si="35"/>
        <x:v>1</x:v>
      </x:c>
      <x:c r="M93" s="30">
        <x:f t="shared" si="36"/>
        <x:v>30</x:v>
      </x:c>
      <x:c r="N93" s="30">
        <x:f t="shared" si="44"/>
        <x:v>25</x:v>
      </x:c>
      <x:c r="O93" s="30">
        <x:f t="shared" si="37"/>
        <x:v>11.9</x:v>
      </x:c>
      <x:c r="P93" s="30" t="str" cm="1">
        <x:f t="array" ref="P93">INDEX($C$12:$N$12,G93)</x:f>
        <x:v>0.7″</x:v>
      </x:c>
      <x:c r="Q93" s="30" t="str" cm="1">
        <x:f t="array" ref="Q93">INDEX($C$11:$N$11,G93)</x:f>
        <x:v>76°F</x:v>
      </x:c>
      <x:c r="R93" s="30" cm="1">
        <x:f t="array" ref="R93">INDEX($C$13:$N$13,G93)</x:f>
        <x:v>31</x:v>
      </x:c>
      <x:c r="S93" s="30">
        <x:f t="shared" si="45"/>
        <x:v>2.2580645161290321E-2</x:v>
      </x:c>
      <x:c r="T93" s="30">
        <x:f t="shared" si="46"/>
        <x:v>76</x:v>
      </x:c>
      <x:c r="U93" s="32">
        <x:f t="shared" si="51"/>
        <x:v>0</x:v>
      </x:c>
      <x:c r="V93" s="31">
        <x:f t="shared" si="38"/>
        <x:v>0.05</x:v>
      </x:c>
      <x:c r="W93" s="31">
        <x:f t="shared" si="39"/>
        <x:v>60</x:v>
      </x:c>
      <x:c r="X93" s="32">
        <x:f t="shared" si="40"/>
        <x:v>0.8</x:v>
      </x:c>
      <x:c r="Y93" s="30">
        <x:f t="shared" si="47"/>
        <x:v>0</x:v>
      </x:c>
      <x:c r="Z93" s="33">
        <x:f t="shared" si="48"/>
        <x:v>0.89759999999999995</x:v>
      </x:c>
      <x:c r="AA93" s="31">
        <x:f t="shared" si="49"/>
        <x:v>4.949417384040931</x:v>
      </x:c>
      <x:c r="AB93" s="32">
        <x:f t="shared" si="41"/>
        <x:v>0.1374838162233592</x:v>
      </x:c>
      <x:c r="AC93" s="31">
        <x:f t="shared" si="42"/>
        <x:v>0.5</x:v>
      </x:c>
      <x:c r="AD93" s="30">
        <x:f t="shared" si="50"/>
        <x:v>0</x:v>
      </x:c>
      <x:c r="AE93" s="31">
        <x:f t="shared" si="43"/>
        <x:v>4.949417384040931</x:v>
      </x:c>
    </x:row>
    <x:row r="94" spans="2:31" x14ac:dyDescent="0.35">
      <x:c r="B94" s="27">
        <x:f t="shared" si="52"/>
        <x:v>44633</x:v>
      </x:c>
      <x:c r="C94" s="22" t="str">
        <x:f>IF($C$4="London",Assumptions!C103,Assumptions!E103)</x:f>
        <x:v>1336</x:v>
      </x:c>
      <x:c r="D94" s="22" t="str">
        <x:f>IF($C$4="London",Assumptions!D103,Assumptions!F103)</x:f>
        <x:v>0130</x:v>
      </x:c>
      <x:c r="F94" s="29">
        <x:v>44634</x:v>
      </x:c>
      <x:c r="G94" s="30">
        <x:f t="shared" si="32"/>
        <x:v>3</x:v>
      </x:c>
      <x:c r="H94" s="31" t="str">
        <x:v>1335</x:v>
      </x:c>
      <x:c r="I94" s="31" t="str">
        <x:v>0131</x:v>
      </x:c>
      <x:c r="J94" s="30">
        <x:f t="shared" si="33"/>
        <x:v>13</x:v>
      </x:c>
      <x:c r="K94" s="30">
        <x:f t="shared" si="34"/>
        <x:v>35</x:v>
      </x:c>
      <x:c r="L94" s="30">
        <x:f t="shared" si="35"/>
        <x:v>1</x:v>
      </x:c>
      <x:c r="M94" s="30">
        <x:f t="shared" si="36"/>
        <x:v>31</x:v>
      </x:c>
      <x:c r="N94" s="30">
        <x:f t="shared" si="44"/>
        <x:v>25</x:v>
      </x:c>
      <x:c r="O94" s="30">
        <x:f t="shared" si="37"/>
        <x:v>11.933333333333334</x:v>
      </x:c>
      <x:c r="P94" s="30" t="str" cm="1">
        <x:f t="array" ref="P94">INDEX($C$12:$N$12,G94)</x:f>
        <x:v>0.7″</x:v>
      </x:c>
      <x:c r="Q94" s="30" t="str" cm="1">
        <x:f t="array" ref="Q94">INDEX($C$11:$N$11,G94)</x:f>
        <x:v>76°F</x:v>
      </x:c>
      <x:c r="R94" s="30" cm="1">
        <x:f t="array" ref="R94">INDEX($C$13:$N$13,G94)</x:f>
        <x:v>31</x:v>
      </x:c>
      <x:c r="S94" s="30">
        <x:f t="shared" si="45"/>
        <x:v>2.2580645161290321E-2</x:v>
      </x:c>
      <x:c r="T94" s="30">
        <x:f t="shared" si="46"/>
        <x:v>76</x:v>
      </x:c>
      <x:c r="U94" s="32">
        <x:f t="shared" si="51"/>
        <x:v>0</x:v>
      </x:c>
      <x:c r="V94" s="31">
        <x:f t="shared" si="38"/>
        <x:v>0.05</x:v>
      </x:c>
      <x:c r="W94" s="31">
        <x:f t="shared" si="39"/>
        <x:v>60</x:v>
      </x:c>
      <x:c r="X94" s="32">
        <x:f t="shared" si="40"/>
        <x:v>0.8</x:v>
      </x:c>
      <x:c r="Y94" s="30">
        <x:f t="shared" si="47"/>
        <x:v>0</x:v>
      </x:c>
      <x:c r="Z94" s="33">
        <x:f t="shared" si="48"/>
        <x:v>0.89759999999999995</x:v>
      </x:c>
      <x:c r="AA94" s="31">
        <x:f t="shared" si="49"/>
        <x:v>4.949417384040931</x:v>
      </x:c>
      <x:c r="AB94" s="32">
        <x:f t="shared" si="41"/>
        <x:v>0.1374838162233592</x:v>
      </x:c>
      <x:c r="AC94" s="31">
        <x:f t="shared" si="42"/>
        <x:v>0.5</x:v>
      </x:c>
      <x:c r="AD94" s="30">
        <x:f t="shared" si="50"/>
        <x:v>0</x:v>
      </x:c>
      <x:c r="AE94" s="31">
        <x:f t="shared" si="43"/>
        <x:v>4.949417384040931</x:v>
      </x:c>
    </x:row>
    <x:row r="95" spans="2:31" x14ac:dyDescent="0.35">
      <x:c r="B95" s="27">
        <x:f t="shared" si="52"/>
        <x:v>44634</x:v>
      </x:c>
      <x:c r="C95" s="22" t="str">
        <x:f>IF($C$4="London",Assumptions!C104,Assumptions!E104)</x:f>
        <x:v>1335</x:v>
      </x:c>
      <x:c r="D95" s="22" t="str">
        <x:f>IF($C$4="London",Assumptions!D104,Assumptions!F104)</x:f>
        <x:v>0131</x:v>
      </x:c>
      <x:c r="F95" s="29">
        <x:v>44635</x:v>
      </x:c>
      <x:c r="G95" s="30">
        <x:f t="shared" si="32"/>
        <x:v>3</x:v>
      </x:c>
      <x:c r="H95" s="31" t="str">
        <x:v>1334</x:v>
      </x:c>
      <x:c r="I95" s="31" t="str">
        <x:v>0131</x:v>
      </x:c>
      <x:c r="J95" s="30">
        <x:f t="shared" si="33"/>
        <x:v>13</x:v>
      </x:c>
      <x:c r="K95" s="30">
        <x:f t="shared" si="34"/>
        <x:v>34</x:v>
      </x:c>
      <x:c r="L95" s="30">
        <x:f t="shared" si="35"/>
        <x:v>1</x:v>
      </x:c>
      <x:c r="M95" s="30">
        <x:f t="shared" si="36"/>
        <x:v>31</x:v>
      </x:c>
      <x:c r="N95" s="30">
        <x:f t="shared" si="44"/>
        <x:v>25</x:v>
      </x:c>
      <x:c r="O95" s="30">
        <x:f t="shared" si="37"/>
        <x:v>11.95</x:v>
      </x:c>
      <x:c r="P95" s="30" t="str" cm="1">
        <x:f t="array" ref="P95">INDEX($C$12:$N$12,G95)</x:f>
        <x:v>0.7″</x:v>
      </x:c>
      <x:c r="Q95" s="30" t="str" cm="1">
        <x:f t="array" ref="Q95">INDEX($C$11:$N$11,G95)</x:f>
        <x:v>76°F</x:v>
      </x:c>
      <x:c r="R95" s="30" cm="1">
        <x:f t="array" ref="R95">INDEX($C$13:$N$13,G95)</x:f>
        <x:v>31</x:v>
      </x:c>
      <x:c r="S95" s="30">
        <x:f t="shared" si="45"/>
        <x:v>2.2580645161290321E-2</x:v>
      </x:c>
      <x:c r="T95" s="30">
        <x:f t="shared" si="46"/>
        <x:v>76</x:v>
      </x:c>
      <x:c r="U95" s="32">
        <x:f t="shared" si="51"/>
        <x:v>0</x:v>
      </x:c>
      <x:c r="V95" s="31">
        <x:f t="shared" si="38"/>
        <x:v>0.05</x:v>
      </x:c>
      <x:c r="W95" s="31">
        <x:f t="shared" si="39"/>
        <x:v>60</x:v>
      </x:c>
      <x:c r="X95" s="32">
        <x:f t="shared" si="40"/>
        <x:v>0.8</x:v>
      </x:c>
      <x:c r="Y95" s="30">
        <x:f t="shared" si="47"/>
        <x:v>0</x:v>
      </x:c>
      <x:c r="Z95" s="33">
        <x:f t="shared" si="48"/>
        <x:v>0.89759999999999995</x:v>
      </x:c>
      <x:c r="AA95" s="31">
        <x:f t="shared" si="49"/>
        <x:v>4.949417384040931</x:v>
      </x:c>
      <x:c r="AB95" s="32">
        <x:f t="shared" si="41"/>
        <x:v>0.1374838162233592</x:v>
      </x:c>
      <x:c r="AC95" s="31">
        <x:f t="shared" si="42"/>
        <x:v>0.5</x:v>
      </x:c>
      <x:c r="AD95" s="30">
        <x:f t="shared" si="50"/>
        <x:v>0</x:v>
      </x:c>
      <x:c r="AE95" s="31">
        <x:f t="shared" si="43"/>
        <x:v>4.949417384040931</x:v>
      </x:c>
    </x:row>
    <x:row r="96" spans="2:31" x14ac:dyDescent="0.35">
      <x:c r="B96" s="27">
        <x:f t="shared" si="52"/>
        <x:v>44635</x:v>
      </x:c>
      <x:c r="C96" s="22" t="str">
        <x:f>IF($C$4="London",Assumptions!C105,Assumptions!E105)</x:f>
        <x:v>1334</x:v>
      </x:c>
      <x:c r="D96" s="22" t="str">
        <x:f>IF($C$4="London",Assumptions!D105,Assumptions!F105)</x:f>
        <x:v>0131</x:v>
      </x:c>
      <x:c r="F96" s="29">
        <x:v>44636</x:v>
      </x:c>
      <x:c r="G96" s="30">
        <x:f t="shared" si="32"/>
        <x:v>3</x:v>
      </x:c>
      <x:c r="H96" s="31" t="str">
        <x:v>1333</x:v>
      </x:c>
      <x:c r="I96" s="31" t="str">
        <x:v>0132</x:v>
      </x:c>
      <x:c r="J96" s="30">
        <x:f t="shared" si="33"/>
        <x:v>13</x:v>
      </x:c>
      <x:c r="K96" s="30">
        <x:f t="shared" si="34"/>
        <x:v>33</x:v>
      </x:c>
      <x:c r="L96" s="30">
        <x:f t="shared" si="35"/>
        <x:v>1</x:v>
      </x:c>
      <x:c r="M96" s="30">
        <x:f t="shared" si="36"/>
        <x:v>32</x:v>
      </x:c>
      <x:c r="N96" s="30">
        <x:f t="shared" si="44"/>
        <x:v>25</x:v>
      </x:c>
      <x:c r="O96" s="30">
        <x:f t="shared" si="37"/>
        <x:v>11.983333333333333</x:v>
      </x:c>
      <x:c r="P96" s="30" t="str" cm="1">
        <x:f t="array" ref="P96">INDEX($C$12:$N$12,G96)</x:f>
        <x:v>0.7″</x:v>
      </x:c>
      <x:c r="Q96" s="30" t="str" cm="1">
        <x:f t="array" ref="Q96">INDEX($C$11:$N$11,G96)</x:f>
        <x:v>76°F</x:v>
      </x:c>
      <x:c r="R96" s="30" cm="1">
        <x:f t="array" ref="R96">INDEX($C$13:$N$13,G96)</x:f>
        <x:v>31</x:v>
      </x:c>
      <x:c r="S96" s="30">
        <x:f t="shared" si="45"/>
        <x:v>2.2580645161290321E-2</x:v>
      </x:c>
      <x:c r="T96" s="30">
        <x:f t="shared" si="46"/>
        <x:v>76</x:v>
      </x:c>
      <x:c r="U96" s="32">
        <x:f t="shared" si="51"/>
        <x:v>0</x:v>
      </x:c>
      <x:c r="V96" s="31">
        <x:f t="shared" si="38"/>
        <x:v>0.05</x:v>
      </x:c>
      <x:c r="W96" s="31">
        <x:f t="shared" si="39"/>
        <x:v>60</x:v>
      </x:c>
      <x:c r="X96" s="32">
        <x:f t="shared" si="40"/>
        <x:v>0.8</x:v>
      </x:c>
      <x:c r="Y96" s="30">
        <x:f t="shared" si="47"/>
        <x:v>0</x:v>
      </x:c>
      <x:c r="Z96" s="33">
        <x:f t="shared" si="48"/>
        <x:v>0.89759999999999995</x:v>
      </x:c>
      <x:c r="AA96" s="31">
        <x:f t="shared" si="49"/>
        <x:v>4.949417384040931</x:v>
      </x:c>
      <x:c r="AB96" s="32">
        <x:f t="shared" si="41"/>
        <x:v>0.1374838162233592</x:v>
      </x:c>
      <x:c r="AC96" s="31">
        <x:f t="shared" si="42"/>
        <x:v>0.5</x:v>
      </x:c>
      <x:c r="AD96" s="30">
        <x:f t="shared" si="50"/>
        <x:v>0</x:v>
      </x:c>
      <x:c r="AE96" s="31">
        <x:f t="shared" si="43"/>
        <x:v>4.949417384040931</x:v>
      </x:c>
    </x:row>
    <x:row r="97" spans="2:31" x14ac:dyDescent="0.35">
      <x:c r="B97" s="27">
        <x:f t="shared" si="52"/>
        <x:v>44636</x:v>
      </x:c>
      <x:c r="C97" s="22" t="str">
        <x:f>IF($C$4="London",Assumptions!C106,Assumptions!E106)</x:f>
        <x:v>1333</x:v>
      </x:c>
      <x:c r="D97" s="22" t="str">
        <x:f>IF($C$4="London",Assumptions!D106,Assumptions!F106)</x:f>
        <x:v>0132</x:v>
      </x:c>
      <x:c r="F97" s="29">
        <x:v>44637</x:v>
      </x:c>
      <x:c r="G97" s="30">
        <x:f t="shared" si="32"/>
        <x:v>3</x:v>
      </x:c>
      <x:c r="H97" s="31" t="str">
        <x:v>1331</x:v>
      </x:c>
      <x:c r="I97" s="31" t="str">
        <x:v>0133</x:v>
      </x:c>
      <x:c r="J97" s="30">
        <x:f t="shared" si="33"/>
        <x:v>13</x:v>
      </x:c>
      <x:c r="K97" s="30">
        <x:f t="shared" si="34"/>
        <x:v>31</x:v>
      </x:c>
      <x:c r="L97" s="30">
        <x:f t="shared" si="35"/>
        <x:v>1</x:v>
      </x:c>
      <x:c r="M97" s="30">
        <x:f t="shared" si="36"/>
        <x:v>33</x:v>
      </x:c>
      <x:c r="N97" s="30">
        <x:f t="shared" si="44"/>
        <x:v>25</x:v>
      </x:c>
      <x:c r="O97" s="30">
        <x:f t="shared" si="37"/>
        <x:v>12.033333333333333</x:v>
      </x:c>
      <x:c r="P97" s="30" t="str" cm="1">
        <x:f t="array" ref="P97">INDEX($C$12:$N$12,G97)</x:f>
        <x:v>0.7″</x:v>
      </x:c>
      <x:c r="Q97" s="30" t="str" cm="1">
        <x:f t="array" ref="Q97">INDEX($C$11:$N$11,G97)</x:f>
        <x:v>76°F</x:v>
      </x:c>
      <x:c r="R97" s="30" cm="1">
        <x:f t="array" ref="R97">INDEX($C$13:$N$13,G97)</x:f>
        <x:v>31</x:v>
      </x:c>
      <x:c r="S97" s="30">
        <x:f t="shared" si="45"/>
        <x:v>2.2580645161290321E-2</x:v>
      </x:c>
      <x:c r="T97" s="30">
        <x:f t="shared" si="46"/>
        <x:v>76</x:v>
      </x:c>
      <x:c r="U97" s="32">
        <x:f t="shared" si="51"/>
        <x:v>0</x:v>
      </x:c>
      <x:c r="V97" s="31">
        <x:f t="shared" si="38"/>
        <x:v>0.05</x:v>
      </x:c>
      <x:c r="W97" s="31">
        <x:f t="shared" si="39"/>
        <x:v>60</x:v>
      </x:c>
      <x:c r="X97" s="32">
        <x:f t="shared" si="40"/>
        <x:v>0.8</x:v>
      </x:c>
      <x:c r="Y97" s="30">
        <x:f t="shared" si="47"/>
        <x:v>0</x:v>
      </x:c>
      <x:c r="Z97" s="33">
        <x:f t="shared" si="48"/>
        <x:v>0.89759999999999995</x:v>
      </x:c>
      <x:c r="AA97" s="31">
        <x:f t="shared" si="49"/>
        <x:v>4.949417384040931</x:v>
      </x:c>
      <x:c r="AB97" s="32">
        <x:f t="shared" si="41"/>
        <x:v>0.1374838162233592</x:v>
      </x:c>
      <x:c r="AC97" s="31">
        <x:f t="shared" si="42"/>
        <x:v>0.5</x:v>
      </x:c>
      <x:c r="AD97" s="30">
        <x:f t="shared" si="50"/>
        <x:v>0</x:v>
      </x:c>
      <x:c r="AE97" s="31">
        <x:f t="shared" si="43"/>
        <x:v>4.949417384040931</x:v>
      </x:c>
    </x:row>
    <x:row r="98" spans="2:31" x14ac:dyDescent="0.35">
      <x:c r="B98" s="27">
        <x:f t="shared" si="52"/>
        <x:v>44637</x:v>
      </x:c>
      <x:c r="C98" s="22" t="str">
        <x:f>IF($C$4="London",Assumptions!C107,Assumptions!E107)</x:f>
        <x:v>1331</x:v>
      </x:c>
      <x:c r="D98" s="22" t="str">
        <x:f>IF($C$4="London",Assumptions!D107,Assumptions!F107)</x:f>
        <x:v>0133</x:v>
      </x:c>
      <x:c r="F98" s="29">
        <x:v>44638</x:v>
      </x:c>
      <x:c r="G98" s="30">
        <x:f t="shared" si="32"/>
        <x:v>3</x:v>
      </x:c>
      <x:c r="H98" s="31" t="str">
        <x:v>1330</x:v>
      </x:c>
      <x:c r="I98" s="31" t="str">
        <x:v>0133</x:v>
      </x:c>
      <x:c r="J98" s="30">
        <x:f t="shared" si="33"/>
        <x:v>13</x:v>
      </x:c>
      <x:c r="K98" s="30">
        <x:f t="shared" si="34"/>
        <x:v>30</x:v>
      </x:c>
      <x:c r="L98" s="30">
        <x:f t="shared" si="35"/>
        <x:v>1</x:v>
      </x:c>
      <x:c r="M98" s="30">
        <x:f t="shared" si="36"/>
        <x:v>33</x:v>
      </x:c>
      <x:c r="N98" s="30">
        <x:f t="shared" si="44"/>
        <x:v>25</x:v>
      </x:c>
      <x:c r="O98" s="30">
        <x:f t="shared" si="37"/>
        <x:v>12.05</x:v>
      </x:c>
      <x:c r="P98" s="30" t="str" cm="1">
        <x:f t="array" ref="P98">INDEX($C$12:$N$12,G98)</x:f>
        <x:v>0.7″</x:v>
      </x:c>
      <x:c r="Q98" s="30" t="str" cm="1">
        <x:f t="array" ref="Q98">INDEX($C$11:$N$11,G98)</x:f>
        <x:v>76°F</x:v>
      </x:c>
      <x:c r="R98" s="30" cm="1">
        <x:f t="array" ref="R98">INDEX($C$13:$N$13,G98)</x:f>
        <x:v>31</x:v>
      </x:c>
      <x:c r="S98" s="30">
        <x:f t="shared" si="45"/>
        <x:v>2.2580645161290321E-2</x:v>
      </x:c>
      <x:c r="T98" s="30">
        <x:f t="shared" si="46"/>
        <x:v>76</x:v>
      </x:c>
      <x:c r="U98" s="32">
        <x:f t="shared" si="51"/>
        <x:v>0</x:v>
      </x:c>
      <x:c r="V98" s="31">
        <x:f t="shared" si="38"/>
        <x:v>0.05</x:v>
      </x:c>
      <x:c r="W98" s="31">
        <x:f t="shared" si="39"/>
        <x:v>60</x:v>
      </x:c>
      <x:c r="X98" s="32">
        <x:f t="shared" si="40"/>
        <x:v>0.8</x:v>
      </x:c>
      <x:c r="Y98" s="30">
        <x:f t="shared" si="47"/>
        <x:v>0</x:v>
      </x:c>
      <x:c r="Z98" s="33">
        <x:f t="shared" si="48"/>
        <x:v>0.89759999999999995</x:v>
      </x:c>
      <x:c r="AA98" s="31">
        <x:f t="shared" si="49"/>
        <x:v>4.949417384040931</x:v>
      </x:c>
      <x:c r="AB98" s="32">
        <x:f t="shared" si="41"/>
        <x:v>0.1374838162233592</x:v>
      </x:c>
      <x:c r="AC98" s="31">
        <x:f t="shared" si="42"/>
        <x:v>0.5</x:v>
      </x:c>
      <x:c r="AD98" s="30">
        <x:f t="shared" si="50"/>
        <x:v>0</x:v>
      </x:c>
      <x:c r="AE98" s="31">
        <x:f t="shared" si="43"/>
        <x:v>4.949417384040931</x:v>
      </x:c>
    </x:row>
    <x:row r="99" spans="2:31" x14ac:dyDescent="0.35">
      <x:c r="B99" s="27">
        <x:f t="shared" si="52"/>
        <x:v>44638</x:v>
      </x:c>
      <x:c r="C99" s="22" t="str">
        <x:f>IF($C$4="London",Assumptions!C108,Assumptions!E108)</x:f>
        <x:v>1330</x:v>
      </x:c>
      <x:c r="D99" s="22" t="str">
        <x:f>IF($C$4="London",Assumptions!D108,Assumptions!F108)</x:f>
        <x:v>0133</x:v>
      </x:c>
      <x:c r="F99" s="29">
        <x:v>44639</x:v>
      </x:c>
      <x:c r="G99" s="30">
        <x:f t="shared" si="32"/>
        <x:v>3</x:v>
      </x:c>
      <x:c r="H99" s="31" t="str">
        <x:v>1329</x:v>
      </x:c>
      <x:c r="I99" s="31" t="str">
        <x:v>0134</x:v>
      </x:c>
      <x:c r="J99" s="30">
        <x:f t="shared" si="33"/>
        <x:v>13</x:v>
      </x:c>
      <x:c r="K99" s="30">
        <x:f t="shared" si="34"/>
        <x:v>29</x:v>
      </x:c>
      <x:c r="L99" s="30">
        <x:f t="shared" si="35"/>
        <x:v>1</x:v>
      </x:c>
      <x:c r="M99" s="30">
        <x:f t="shared" si="36"/>
        <x:v>34</x:v>
      </x:c>
      <x:c r="N99" s="30">
        <x:f t="shared" si="44"/>
        <x:v>25</x:v>
      </x:c>
      <x:c r="O99" s="30">
        <x:f t="shared" si="37"/>
        <x:v>12.083333333333334</x:v>
      </x:c>
      <x:c r="P99" s="30" t="str" cm="1">
        <x:f t="array" ref="P99">INDEX($C$12:$N$12,G99)</x:f>
        <x:v>0.7″</x:v>
      </x:c>
      <x:c r="Q99" s="30" t="str" cm="1">
        <x:f t="array" ref="Q99">INDEX($C$11:$N$11,G99)</x:f>
        <x:v>76°F</x:v>
      </x:c>
      <x:c r="R99" s="30" cm="1">
        <x:f t="array" ref="R99">INDEX($C$13:$N$13,G99)</x:f>
        <x:v>31</x:v>
      </x:c>
      <x:c r="S99" s="30">
        <x:f t="shared" si="45"/>
        <x:v>2.2580645161290321E-2</x:v>
      </x:c>
      <x:c r="T99" s="30">
        <x:f t="shared" si="46"/>
        <x:v>76</x:v>
      </x:c>
      <x:c r="U99" s="32">
        <x:f t="shared" si="51"/>
        <x:v>0</x:v>
      </x:c>
      <x:c r="V99" s="31">
        <x:f t="shared" si="38"/>
        <x:v>0.05</x:v>
      </x:c>
      <x:c r="W99" s="31">
        <x:f t="shared" si="39"/>
        <x:v>60</x:v>
      </x:c>
      <x:c r="X99" s="32">
        <x:f t="shared" si="40"/>
        <x:v>0.8</x:v>
      </x:c>
      <x:c r="Y99" s="30">
        <x:f t="shared" si="47"/>
        <x:v>0</x:v>
      </x:c>
      <x:c r="Z99" s="33">
        <x:f t="shared" si="48"/>
        <x:v>0.89759999999999995</x:v>
      </x:c>
      <x:c r="AA99" s="31">
        <x:f t="shared" si="49"/>
        <x:v>4.949417384040931</x:v>
      </x:c>
      <x:c r="AB99" s="32">
        <x:f t="shared" si="41"/>
        <x:v>0.1374838162233592</x:v>
      </x:c>
      <x:c r="AC99" s="31">
        <x:f t="shared" si="42"/>
        <x:v>0.5</x:v>
      </x:c>
      <x:c r="AD99" s="30">
        <x:f t="shared" si="50"/>
        <x:v>0</x:v>
      </x:c>
      <x:c r="AE99" s="31">
        <x:f t="shared" si="43"/>
        <x:v>4.949417384040931</x:v>
      </x:c>
    </x:row>
    <x:row r="100" spans="2:31" x14ac:dyDescent="0.35">
      <x:c r="B100" s="27">
        <x:f t="shared" si="52"/>
        <x:v>44639</x:v>
      </x:c>
      <x:c r="C100" s="22" t="str">
        <x:f>IF($C$4="London",Assumptions!C109,Assumptions!E109)</x:f>
        <x:v>1329</x:v>
      </x:c>
      <x:c r="D100" s="22" t="str">
        <x:f>IF($C$4="London",Assumptions!D109,Assumptions!F109)</x:f>
        <x:v>0134</x:v>
      </x:c>
      <x:c r="F100" s="29">
        <x:v>44640</x:v>
      </x:c>
      <x:c r="G100" s="30">
        <x:f t="shared" si="32"/>
        <x:v>3</x:v>
      </x:c>
      <x:c r="H100" s="31" t="str">
        <x:v>1327</x:v>
      </x:c>
      <x:c r="I100" s="31" t="str">
        <x:v>0135</x:v>
      </x:c>
      <x:c r="J100" s="30">
        <x:f t="shared" si="33"/>
        <x:v>13</x:v>
      </x:c>
      <x:c r="K100" s="30">
        <x:f t="shared" si="34"/>
        <x:v>27</x:v>
      </x:c>
      <x:c r="L100" s="30">
        <x:f t="shared" si="35"/>
        <x:v>1</x:v>
      </x:c>
      <x:c r="M100" s="30">
        <x:f t="shared" si="36"/>
        <x:v>35</x:v>
      </x:c>
      <x:c r="N100" s="30">
        <x:f t="shared" si="44"/>
        <x:v>25</x:v>
      </x:c>
      <x:c r="O100" s="30">
        <x:f t="shared" si="37"/>
        <x:v>12.133333333333333</x:v>
      </x:c>
      <x:c r="P100" s="30" t="str" cm="1">
        <x:f t="array" ref="P100">INDEX($C$12:$N$12,G100)</x:f>
        <x:v>0.7″</x:v>
      </x:c>
      <x:c r="Q100" s="30" t="str" cm="1">
        <x:f t="array" ref="Q100">INDEX($C$11:$N$11,G100)</x:f>
        <x:v>76°F</x:v>
      </x:c>
      <x:c r="R100" s="30" cm="1">
        <x:f t="array" ref="R100">INDEX($C$13:$N$13,G100)</x:f>
        <x:v>31</x:v>
      </x:c>
      <x:c r="S100" s="30">
        <x:f t="shared" si="45"/>
        <x:v>2.2580645161290321E-2</x:v>
      </x:c>
      <x:c r="T100" s="30">
        <x:f t="shared" si="46"/>
        <x:v>76</x:v>
      </x:c>
      <x:c r="U100" s="32">
        <x:f t="shared" si="51"/>
        <x:v>0</x:v>
      </x:c>
      <x:c r="V100" s="31">
        <x:f t="shared" si="38"/>
        <x:v>0.05</x:v>
      </x:c>
      <x:c r="W100" s="31">
        <x:f t="shared" si="39"/>
        <x:v>60</x:v>
      </x:c>
      <x:c r="X100" s="32">
        <x:f t="shared" si="40"/>
        <x:v>0.8</x:v>
      </x:c>
      <x:c r="Y100" s="30">
        <x:f t="shared" si="47"/>
        <x:v>0</x:v>
      </x:c>
      <x:c r="Z100" s="33">
        <x:f t="shared" si="48"/>
        <x:v>0.89759999999999995</x:v>
      </x:c>
      <x:c r="AA100" s="31">
        <x:f t="shared" si="49"/>
        <x:v>4.949417384040931</x:v>
      </x:c>
      <x:c r="AB100" s="32">
        <x:f t="shared" si="41"/>
        <x:v>0.1374838162233592</x:v>
      </x:c>
      <x:c r="AC100" s="31">
        <x:f t="shared" si="42"/>
        <x:v>0.5</x:v>
      </x:c>
      <x:c r="AD100" s="30">
        <x:f t="shared" si="50"/>
        <x:v>0</x:v>
      </x:c>
      <x:c r="AE100" s="31">
        <x:f t="shared" si="43"/>
        <x:v>4.949417384040931</x:v>
      </x:c>
    </x:row>
    <x:row r="101" spans="2:31" x14ac:dyDescent="0.35">
      <x:c r="B101" s="27">
        <x:f t="shared" si="52"/>
        <x:v>44640</x:v>
      </x:c>
      <x:c r="C101" s="22" t="str">
        <x:f>IF($C$4="London",Assumptions!C110,Assumptions!E110)</x:f>
        <x:v>1327</x:v>
      </x:c>
      <x:c r="D101" s="22" t="str">
        <x:f>IF($C$4="London",Assumptions!D110,Assumptions!F110)</x:f>
        <x:v>0135</x:v>
      </x:c>
      <x:c r="F101" s="29">
        <x:v>44641</x:v>
      </x:c>
      <x:c r="G101" s="30">
        <x:f t="shared" si="32"/>
        <x:v>3</x:v>
      </x:c>
      <x:c r="H101" s="31" t="str">
        <x:v>1326</x:v>
      </x:c>
      <x:c r="I101" s="31" t="str">
        <x:v>0136</x:v>
      </x:c>
      <x:c r="J101" s="30">
        <x:f t="shared" si="33"/>
        <x:v>13</x:v>
      </x:c>
      <x:c r="K101" s="30">
        <x:f t="shared" si="34"/>
        <x:v>26</x:v>
      </x:c>
      <x:c r="L101" s="30">
        <x:f t="shared" si="35"/>
        <x:v>1</x:v>
      </x:c>
      <x:c r="M101" s="30">
        <x:f t="shared" si="36"/>
        <x:v>36</x:v>
      </x:c>
      <x:c r="N101" s="30">
        <x:f t="shared" si="44"/>
        <x:v>25</x:v>
      </x:c>
      <x:c r="O101" s="30">
        <x:f t="shared" si="37"/>
        <x:v>12.166666666666666</x:v>
      </x:c>
      <x:c r="P101" s="30" t="str" cm="1">
        <x:f t="array" ref="P101">INDEX($C$12:$N$12,G101)</x:f>
        <x:v>0.7″</x:v>
      </x:c>
      <x:c r="Q101" s="30" t="str" cm="1">
        <x:f t="array" ref="Q101">INDEX($C$11:$N$11,G101)</x:f>
        <x:v>76°F</x:v>
      </x:c>
      <x:c r="R101" s="30" cm="1">
        <x:f t="array" ref="R101">INDEX($C$13:$N$13,G101)</x:f>
        <x:v>31</x:v>
      </x:c>
      <x:c r="S101" s="30">
        <x:f t="shared" si="45"/>
        <x:v>2.2580645161290321E-2</x:v>
      </x:c>
      <x:c r="T101" s="30">
        <x:f t="shared" si="46"/>
        <x:v>76</x:v>
      </x:c>
      <x:c r="U101" s="32">
        <x:f t="shared" si="51"/>
        <x:v>0</x:v>
      </x:c>
      <x:c r="V101" s="31">
        <x:f t="shared" si="38"/>
        <x:v>0.05</x:v>
      </x:c>
      <x:c r="W101" s="31">
        <x:f t="shared" si="39"/>
        <x:v>60</x:v>
      </x:c>
      <x:c r="X101" s="32">
        <x:f t="shared" si="40"/>
        <x:v>0.8</x:v>
      </x:c>
      <x:c r="Y101" s="30">
        <x:f t="shared" si="47"/>
        <x:v>0</x:v>
      </x:c>
      <x:c r="Z101" s="33">
        <x:f t="shared" si="48"/>
        <x:v>0.89759999999999995</x:v>
      </x:c>
      <x:c r="AA101" s="31">
        <x:f t="shared" si="49"/>
        <x:v>4.949417384040931</x:v>
      </x:c>
      <x:c r="AB101" s="32">
        <x:f t="shared" si="41"/>
        <x:v>0.1374838162233592</x:v>
      </x:c>
      <x:c r="AC101" s="31">
        <x:f t="shared" si="42"/>
        <x:v>0.5</x:v>
      </x:c>
      <x:c r="AD101" s="30">
        <x:f t="shared" si="50"/>
        <x:v>0</x:v>
      </x:c>
      <x:c r="AE101" s="31">
        <x:f t="shared" si="43"/>
        <x:v>4.949417384040931</x:v>
      </x:c>
    </x:row>
    <x:row r="102" spans="2:31" x14ac:dyDescent="0.35">
      <x:c r="B102" s="27">
        <x:f t="shared" si="52"/>
        <x:v>44641</x:v>
      </x:c>
      <x:c r="C102" s="22" t="str">
        <x:f>IF($C$4="London",Assumptions!C111,Assumptions!E111)</x:f>
        <x:v>1326</x:v>
      </x:c>
      <x:c r="D102" s="22" t="str">
        <x:f>IF($C$4="London",Assumptions!D111,Assumptions!F111)</x:f>
        <x:v>0136</x:v>
      </x:c>
      <x:c r="F102" s="29">
        <x:v>44642</x:v>
      </x:c>
      <x:c r="G102" s="30">
        <x:f t="shared" si="32"/>
        <x:v>3</x:v>
      </x:c>
      <x:c r="H102" s="31" t="str">
        <x:v>1325</x:v>
      </x:c>
      <x:c r="I102" s="31" t="str">
        <x:v>0136</x:v>
      </x:c>
      <x:c r="J102" s="30">
        <x:f t="shared" si="33"/>
        <x:v>13</x:v>
      </x:c>
      <x:c r="K102" s="30">
        <x:f t="shared" si="34"/>
        <x:v>25</x:v>
      </x:c>
      <x:c r="L102" s="30">
        <x:f t="shared" si="35"/>
        <x:v>1</x:v>
      </x:c>
      <x:c r="M102" s="30">
        <x:f t="shared" si="36"/>
        <x:v>36</x:v>
      </x:c>
      <x:c r="N102" s="30">
        <x:f t="shared" si="44"/>
        <x:v>25</x:v>
      </x:c>
      <x:c r="O102" s="30">
        <x:f t="shared" si="37"/>
        <x:v>12.183333333333334</x:v>
      </x:c>
      <x:c r="P102" s="30" t="str" cm="1">
        <x:f t="array" ref="P102">INDEX($C$12:$N$12,G102)</x:f>
        <x:v>0.7″</x:v>
      </x:c>
      <x:c r="Q102" s="30" t="str" cm="1">
        <x:f t="array" ref="Q102">INDEX($C$11:$N$11,G102)</x:f>
        <x:v>76°F</x:v>
      </x:c>
      <x:c r="R102" s="30" cm="1">
        <x:f t="array" ref="R102">INDEX($C$13:$N$13,G102)</x:f>
        <x:v>31</x:v>
      </x:c>
      <x:c r="S102" s="30">
        <x:f t="shared" si="45"/>
        <x:v>2.2580645161290321E-2</x:v>
      </x:c>
      <x:c r="T102" s="30">
        <x:f t="shared" si="46"/>
        <x:v>76</x:v>
      </x:c>
      <x:c r="U102" s="32">
        <x:f t="shared" si="51"/>
        <x:v>0</x:v>
      </x:c>
      <x:c r="V102" s="31">
        <x:f t="shared" si="38"/>
        <x:v>0.05</x:v>
      </x:c>
      <x:c r="W102" s="31">
        <x:f t="shared" si="39"/>
        <x:v>60</x:v>
      </x:c>
      <x:c r="X102" s="32">
        <x:f t="shared" si="40"/>
        <x:v>0.8</x:v>
      </x:c>
      <x:c r="Y102" s="30">
        <x:f t="shared" si="47"/>
        <x:v>0</x:v>
      </x:c>
      <x:c r="Z102" s="33">
        <x:f t="shared" si="48"/>
        <x:v>0.89759999999999995</x:v>
      </x:c>
      <x:c r="AA102" s="31">
        <x:f t="shared" si="49"/>
        <x:v>4.949417384040931</x:v>
      </x:c>
      <x:c r="AB102" s="32">
        <x:f t="shared" si="41"/>
        <x:v>0.1374838162233592</x:v>
      </x:c>
      <x:c r="AC102" s="31">
        <x:f t="shared" si="42"/>
        <x:v>0.5</x:v>
      </x:c>
      <x:c r="AD102" s="30">
        <x:f t="shared" si="50"/>
        <x:v>0</x:v>
      </x:c>
      <x:c r="AE102" s="31">
        <x:f t="shared" si="43"/>
        <x:v>4.949417384040931</x:v>
      </x:c>
    </x:row>
    <x:row r="103" spans="2:31" x14ac:dyDescent="0.35">
      <x:c r="B103" s="27">
        <x:f t="shared" si="52"/>
        <x:v>44642</x:v>
      </x:c>
      <x:c r="C103" s="22" t="str">
        <x:f>IF($C$4="London",Assumptions!C112,Assumptions!E112)</x:f>
        <x:v>1325</x:v>
      </x:c>
      <x:c r="D103" s="22" t="str">
        <x:f>IF($C$4="London",Assumptions!D112,Assumptions!F112)</x:f>
        <x:v>0136</x:v>
      </x:c>
      <x:c r="F103" s="29">
        <x:v>44643</x:v>
      </x:c>
      <x:c r="G103" s="30">
        <x:f t="shared" si="32"/>
        <x:v>3</x:v>
      </x:c>
      <x:c r="H103" s="31" t="str">
        <x:v>1324</x:v>
      </x:c>
      <x:c r="I103" s="31" t="str">
        <x:v>0137</x:v>
      </x:c>
      <x:c r="J103" s="30">
        <x:f t="shared" si="33"/>
        <x:v>13</x:v>
      </x:c>
      <x:c r="K103" s="30">
        <x:f t="shared" si="34"/>
        <x:v>24</x:v>
      </x:c>
      <x:c r="L103" s="30">
        <x:f t="shared" si="35"/>
        <x:v>1</x:v>
      </x:c>
      <x:c r="M103" s="30">
        <x:f t="shared" si="36"/>
        <x:v>37</x:v>
      </x:c>
      <x:c r="N103" s="30">
        <x:f t="shared" si="44"/>
        <x:v>25</x:v>
      </x:c>
      <x:c r="O103" s="30">
        <x:f t="shared" si="37"/>
        <x:v>12.216666666666667</x:v>
      </x:c>
      <x:c r="P103" s="30" t="str" cm="1">
        <x:f t="array" ref="P103">INDEX($C$12:$N$12,G103)</x:f>
        <x:v>0.7″</x:v>
      </x:c>
      <x:c r="Q103" s="30" t="str" cm="1">
        <x:f t="array" ref="Q103">INDEX($C$11:$N$11,G103)</x:f>
        <x:v>76°F</x:v>
      </x:c>
      <x:c r="R103" s="30" cm="1">
        <x:f t="array" ref="R103">INDEX($C$13:$N$13,G103)</x:f>
        <x:v>31</x:v>
      </x:c>
      <x:c r="S103" s="30">
        <x:f t="shared" si="45"/>
        <x:v>2.2580645161290321E-2</x:v>
      </x:c>
      <x:c r="T103" s="30">
        <x:f t="shared" si="46"/>
        <x:v>76</x:v>
      </x:c>
      <x:c r="U103" s="32">
        <x:f t="shared" si="51"/>
        <x:v>0</x:v>
      </x:c>
      <x:c r="V103" s="31">
        <x:f t="shared" si="38"/>
        <x:v>0.05</x:v>
      </x:c>
      <x:c r="W103" s="31">
        <x:f t="shared" si="39"/>
        <x:v>60</x:v>
      </x:c>
      <x:c r="X103" s="32">
        <x:f t="shared" si="40"/>
        <x:v>0.8</x:v>
      </x:c>
      <x:c r="Y103" s="30">
        <x:f t="shared" si="47"/>
        <x:v>0</x:v>
      </x:c>
      <x:c r="Z103" s="33">
        <x:f t="shared" si="48"/>
        <x:v>0.89759999999999995</x:v>
      </x:c>
      <x:c r="AA103" s="31">
        <x:f t="shared" si="49"/>
        <x:v>4.949417384040931</x:v>
      </x:c>
      <x:c r="AB103" s="32">
        <x:f t="shared" si="41"/>
        <x:v>0.1374838162233592</x:v>
      </x:c>
      <x:c r="AC103" s="31">
        <x:f t="shared" si="42"/>
        <x:v>0.5</x:v>
      </x:c>
      <x:c r="AD103" s="30">
        <x:f t="shared" si="50"/>
        <x:v>0</x:v>
      </x:c>
      <x:c r="AE103" s="31">
        <x:f t="shared" si="43"/>
        <x:v>4.949417384040931</x:v>
      </x:c>
    </x:row>
    <x:row r="104" spans="2:31" x14ac:dyDescent="0.35">
      <x:c r="B104" s="27">
        <x:f t="shared" si="52"/>
        <x:v>44643</x:v>
      </x:c>
      <x:c r="C104" s="22" t="str">
        <x:f>IF($C$4="London",Assumptions!C113,Assumptions!E113)</x:f>
        <x:v>1324</x:v>
      </x:c>
      <x:c r="D104" s="22" t="str">
        <x:f>IF($C$4="London",Assumptions!D113,Assumptions!F113)</x:f>
        <x:v>0137</x:v>
      </x:c>
      <x:c r="F104" s="29">
        <x:v>44644</x:v>
      </x:c>
      <x:c r="G104" s="30">
        <x:f t="shared" si="32"/>
        <x:v>3</x:v>
      </x:c>
      <x:c r="H104" s="31" t="str">
        <x:v>1322</x:v>
      </x:c>
      <x:c r="I104" s="31" t="str">
        <x:v>0138</x:v>
      </x:c>
      <x:c r="J104" s="30">
        <x:f t="shared" si="33"/>
        <x:v>13</x:v>
      </x:c>
      <x:c r="K104" s="30">
        <x:f t="shared" si="34"/>
        <x:v>22</x:v>
      </x:c>
      <x:c r="L104" s="30">
        <x:f t="shared" si="35"/>
        <x:v>1</x:v>
      </x:c>
      <x:c r="M104" s="30">
        <x:f t="shared" si="36"/>
        <x:v>38</x:v>
      </x:c>
      <x:c r="N104" s="30">
        <x:f t="shared" si="44"/>
        <x:v>25</x:v>
      </x:c>
      <x:c r="O104" s="30">
        <x:f t="shared" si="37"/>
        <x:v>12.266666666666667</x:v>
      </x:c>
      <x:c r="P104" s="30" t="str" cm="1">
        <x:f t="array" ref="P104">INDEX($C$12:$N$12,G104)</x:f>
        <x:v>0.7″</x:v>
      </x:c>
      <x:c r="Q104" s="30" t="str" cm="1">
        <x:f t="array" ref="Q104">INDEX($C$11:$N$11,G104)</x:f>
        <x:v>76°F</x:v>
      </x:c>
      <x:c r="R104" s="30" cm="1">
        <x:f t="array" ref="R104">INDEX($C$13:$N$13,G104)</x:f>
        <x:v>31</x:v>
      </x:c>
      <x:c r="S104" s="30">
        <x:f t="shared" si="45"/>
        <x:v>2.2580645161290321E-2</x:v>
      </x:c>
      <x:c r="T104" s="30">
        <x:f t="shared" si="46"/>
        <x:v>76</x:v>
      </x:c>
      <x:c r="U104" s="32">
        <x:f t="shared" si="51"/>
        <x:v>0</x:v>
      </x:c>
      <x:c r="V104" s="31">
        <x:f t="shared" si="38"/>
        <x:v>0.05</x:v>
      </x:c>
      <x:c r="W104" s="31">
        <x:f t="shared" si="39"/>
        <x:v>60</x:v>
      </x:c>
      <x:c r="X104" s="32">
        <x:f t="shared" si="40"/>
        <x:v>0.8</x:v>
      </x:c>
      <x:c r="Y104" s="30">
        <x:f t="shared" si="47"/>
        <x:v>0</x:v>
      </x:c>
      <x:c r="Z104" s="33">
        <x:f t="shared" si="48"/>
        <x:v>0.89759999999999995</x:v>
      </x:c>
      <x:c r="AA104" s="31">
        <x:f t="shared" si="49"/>
        <x:v>4.949417384040931</x:v>
      </x:c>
      <x:c r="AB104" s="32">
        <x:f t="shared" si="41"/>
        <x:v>0.1374838162233592</x:v>
      </x:c>
      <x:c r="AC104" s="31">
        <x:f t="shared" si="42"/>
        <x:v>0.5</x:v>
      </x:c>
      <x:c r="AD104" s="30">
        <x:f t="shared" si="50"/>
        <x:v>0</x:v>
      </x:c>
      <x:c r="AE104" s="31">
        <x:f t="shared" si="43"/>
        <x:v>4.949417384040931</x:v>
      </x:c>
    </x:row>
    <x:row r="105" spans="2:31" x14ac:dyDescent="0.35">
      <x:c r="B105" s="27">
        <x:f t="shared" si="52"/>
        <x:v>44644</x:v>
      </x:c>
      <x:c r="C105" s="22" t="str">
        <x:f>IF($C$4="London",Assumptions!C114,Assumptions!E114)</x:f>
        <x:v>1322</x:v>
      </x:c>
      <x:c r="D105" s="22" t="str">
        <x:f>IF($C$4="London",Assumptions!D114,Assumptions!F114)</x:f>
        <x:v>0138</x:v>
      </x:c>
      <x:c r="F105" s="29">
        <x:v>44645</x:v>
      </x:c>
      <x:c r="G105" s="30">
        <x:f t="shared" si="32"/>
        <x:v>3</x:v>
      </x:c>
      <x:c r="H105" s="31" t="str">
        <x:v>1321</x:v>
      </x:c>
      <x:c r="I105" s="31" t="str">
        <x:v>0138</x:v>
      </x:c>
      <x:c r="J105" s="30">
        <x:f t="shared" si="33"/>
        <x:v>13</x:v>
      </x:c>
      <x:c r="K105" s="30">
        <x:f t="shared" si="34"/>
        <x:v>21</x:v>
      </x:c>
      <x:c r="L105" s="30">
        <x:f t="shared" si="35"/>
        <x:v>1</x:v>
      </x:c>
      <x:c r="M105" s="30">
        <x:f t="shared" si="36"/>
        <x:v>38</x:v>
      </x:c>
      <x:c r="N105" s="30">
        <x:f t="shared" si="44"/>
        <x:v>25</x:v>
      </x:c>
      <x:c r="O105" s="30">
        <x:f t="shared" si="37"/>
        <x:v>12.283333333333333</x:v>
      </x:c>
      <x:c r="P105" s="30" t="str" cm="1">
        <x:f t="array" ref="P105">INDEX($C$12:$N$12,G105)</x:f>
        <x:v>0.7″</x:v>
      </x:c>
      <x:c r="Q105" s="30" t="str" cm="1">
        <x:f t="array" ref="Q105">INDEX($C$11:$N$11,G105)</x:f>
        <x:v>76°F</x:v>
      </x:c>
      <x:c r="R105" s="30" cm="1">
        <x:f t="array" ref="R105">INDEX($C$13:$N$13,G105)</x:f>
        <x:v>31</x:v>
      </x:c>
      <x:c r="S105" s="30">
        <x:f t="shared" si="45"/>
        <x:v>2.2580645161290321E-2</x:v>
      </x:c>
      <x:c r="T105" s="30">
        <x:f t="shared" si="46"/>
        <x:v>76</x:v>
      </x:c>
      <x:c r="U105" s="32">
        <x:f t="shared" si="51"/>
        <x:v>0</x:v>
      </x:c>
      <x:c r="V105" s="31">
        <x:f t="shared" si="38"/>
        <x:v>0.05</x:v>
      </x:c>
      <x:c r="W105" s="31">
        <x:f t="shared" si="39"/>
        <x:v>60</x:v>
      </x:c>
      <x:c r="X105" s="32">
        <x:f t="shared" si="40"/>
        <x:v>0.8</x:v>
      </x:c>
      <x:c r="Y105" s="30">
        <x:f t="shared" si="47"/>
        <x:v>0</x:v>
      </x:c>
      <x:c r="Z105" s="33">
        <x:f t="shared" si="48"/>
        <x:v>0.89759999999999995</x:v>
      </x:c>
      <x:c r="AA105" s="31">
        <x:f t="shared" si="49"/>
        <x:v>4.949417384040931</x:v>
      </x:c>
      <x:c r="AB105" s="32">
        <x:f t="shared" si="41"/>
        <x:v>0.1374838162233592</x:v>
      </x:c>
      <x:c r="AC105" s="31">
        <x:f t="shared" si="42"/>
        <x:v>0.5</x:v>
      </x:c>
      <x:c r="AD105" s="30">
        <x:f t="shared" si="50"/>
        <x:v>0</x:v>
      </x:c>
      <x:c r="AE105" s="31">
        <x:f t="shared" si="43"/>
        <x:v>4.949417384040931</x:v>
      </x:c>
    </x:row>
    <x:row r="106" spans="2:31" x14ac:dyDescent="0.35">
      <x:c r="B106" s="27">
        <x:f t="shared" si="52"/>
        <x:v>44645</x:v>
      </x:c>
      <x:c r="C106" s="22" t="str">
        <x:f>IF($C$4="London",Assumptions!C115,Assumptions!E115)</x:f>
        <x:v>1321</x:v>
      </x:c>
      <x:c r="D106" s="22" t="str">
        <x:f>IF($C$4="London",Assumptions!D115,Assumptions!F115)</x:f>
        <x:v>0138</x:v>
      </x:c>
      <x:c r="F106" s="29">
        <x:v>44646</x:v>
      </x:c>
      <x:c r="G106" s="30">
        <x:f t="shared" si="32"/>
        <x:v>3</x:v>
      </x:c>
      <x:c r="H106" s="31" t="str">
        <x:v>1320</x:v>
      </x:c>
      <x:c r="I106" s="31" t="str">
        <x:v>0139</x:v>
      </x:c>
      <x:c r="J106" s="30">
        <x:f t="shared" si="33"/>
        <x:v>13</x:v>
      </x:c>
      <x:c r="K106" s="30">
        <x:f t="shared" si="34"/>
        <x:v>20</x:v>
      </x:c>
      <x:c r="L106" s="30">
        <x:f t="shared" si="35"/>
        <x:v>1</x:v>
      </x:c>
      <x:c r="M106" s="30">
        <x:f t="shared" si="36"/>
        <x:v>39</x:v>
      </x:c>
      <x:c r="N106" s="30">
        <x:f t="shared" si="44"/>
        <x:v>25</x:v>
      </x:c>
      <x:c r="O106" s="30">
        <x:f t="shared" si="37"/>
        <x:v>12.316666666666666</x:v>
      </x:c>
      <x:c r="P106" s="30" t="str" cm="1">
        <x:f t="array" ref="P106">INDEX($C$12:$N$12,G106)</x:f>
        <x:v>0.7″</x:v>
      </x:c>
      <x:c r="Q106" s="30" t="str" cm="1">
        <x:f t="array" ref="Q106">INDEX($C$11:$N$11,G106)</x:f>
        <x:v>76°F</x:v>
      </x:c>
      <x:c r="R106" s="30" cm="1">
        <x:f t="array" ref="R106">INDEX($C$13:$N$13,G106)</x:f>
        <x:v>31</x:v>
      </x:c>
      <x:c r="S106" s="30">
        <x:f t="shared" si="45"/>
        <x:v>2.2580645161290321E-2</x:v>
      </x:c>
      <x:c r="T106" s="30">
        <x:f t="shared" si="46"/>
        <x:v>76</x:v>
      </x:c>
      <x:c r="U106" s="32">
        <x:f t="shared" si="51"/>
        <x:v>0</x:v>
      </x:c>
      <x:c r="V106" s="31">
        <x:f t="shared" si="38"/>
        <x:v>0.05</x:v>
      </x:c>
      <x:c r="W106" s="31">
        <x:f t="shared" si="39"/>
        <x:v>60</x:v>
      </x:c>
      <x:c r="X106" s="32">
        <x:f t="shared" si="40"/>
        <x:v>0.8</x:v>
      </x:c>
      <x:c r="Y106" s="30">
        <x:f t="shared" si="47"/>
        <x:v>0</x:v>
      </x:c>
      <x:c r="Z106" s="33">
        <x:f t="shared" si="48"/>
        <x:v>0.89759999999999995</x:v>
      </x:c>
      <x:c r="AA106" s="31">
        <x:f t="shared" si="49"/>
        <x:v>4.949417384040931</x:v>
      </x:c>
      <x:c r="AB106" s="32">
        <x:f t="shared" si="41"/>
        <x:v>0.1374838162233592</x:v>
      </x:c>
      <x:c r="AC106" s="31">
        <x:f t="shared" si="42"/>
        <x:v>0.5</x:v>
      </x:c>
      <x:c r="AD106" s="30">
        <x:f t="shared" si="50"/>
        <x:v>0</x:v>
      </x:c>
      <x:c r="AE106" s="31">
        <x:f t="shared" si="43"/>
        <x:v>4.949417384040931</x:v>
      </x:c>
    </x:row>
    <x:row r="107" spans="2:31" x14ac:dyDescent="0.35">
      <x:c r="B107" s="27">
        <x:f t="shared" si="52"/>
        <x:v>44646</x:v>
      </x:c>
      <x:c r="C107" s="22" t="str">
        <x:f>IF($C$4="London",Assumptions!C116,Assumptions!E116)</x:f>
        <x:v>1320</x:v>
      </x:c>
      <x:c r="D107" s="22" t="str">
        <x:f>IF($C$4="London",Assumptions!D116,Assumptions!F116)</x:f>
        <x:v>0139</x:v>
      </x:c>
      <x:c r="F107" s="29">
        <x:v>44647</x:v>
      </x:c>
      <x:c r="G107" s="30">
        <x:f t="shared" si="32"/>
        <x:v>3</x:v>
      </x:c>
      <x:c r="H107" s="31" t="str">
        <x:v>1318</x:v>
      </x:c>
      <x:c r="I107" s="31" t="str">
        <x:v>0140</x:v>
      </x:c>
      <x:c r="J107" s="30">
        <x:f t="shared" si="33"/>
        <x:v>13</x:v>
      </x:c>
      <x:c r="K107" s="30">
        <x:f t="shared" si="34"/>
        <x:v>18</x:v>
      </x:c>
      <x:c r="L107" s="30">
        <x:f t="shared" si="35"/>
        <x:v>1</x:v>
      </x:c>
      <x:c r="M107" s="30">
        <x:f t="shared" si="36"/>
        <x:v>40</x:v>
      </x:c>
      <x:c r="N107" s="30">
        <x:f t="shared" si="44"/>
        <x:v>25</x:v>
      </x:c>
      <x:c r="O107" s="30">
        <x:f t="shared" si="37"/>
        <x:v>12.366666666666667</x:v>
      </x:c>
      <x:c r="P107" s="30" t="str" cm="1">
        <x:f t="array" ref="P107">INDEX($C$12:$N$12,G107)</x:f>
        <x:v>0.7″</x:v>
      </x:c>
      <x:c r="Q107" s="30" t="str" cm="1">
        <x:f t="array" ref="Q107">INDEX($C$11:$N$11,G107)</x:f>
        <x:v>76°F</x:v>
      </x:c>
      <x:c r="R107" s="30" cm="1">
        <x:f t="array" ref="R107">INDEX($C$13:$N$13,G107)</x:f>
        <x:v>31</x:v>
      </x:c>
      <x:c r="S107" s="30">
        <x:f t="shared" si="45"/>
        <x:v>2.2580645161290321E-2</x:v>
      </x:c>
      <x:c r="T107" s="30">
        <x:f t="shared" si="46"/>
        <x:v>76</x:v>
      </x:c>
      <x:c r="U107" s="32">
        <x:f t="shared" si="51"/>
        <x:v>0</x:v>
      </x:c>
      <x:c r="V107" s="31">
        <x:f t="shared" si="38"/>
        <x:v>0.05</x:v>
      </x:c>
      <x:c r="W107" s="31">
        <x:f t="shared" si="39"/>
        <x:v>60</x:v>
      </x:c>
      <x:c r="X107" s="32">
        <x:f t="shared" si="40"/>
        <x:v>0.8</x:v>
      </x:c>
      <x:c r="Y107" s="30">
        <x:f t="shared" si="47"/>
        <x:v>0</x:v>
      </x:c>
      <x:c r="Z107" s="33">
        <x:f t="shared" si="48"/>
        <x:v>0.89759999999999995</x:v>
      </x:c>
      <x:c r="AA107" s="31">
        <x:f t="shared" si="49"/>
        <x:v>4.949417384040931</x:v>
      </x:c>
      <x:c r="AB107" s="32">
        <x:f t="shared" si="41"/>
        <x:v>0.1374838162233592</x:v>
      </x:c>
      <x:c r="AC107" s="31">
        <x:f t="shared" si="42"/>
        <x:v>0.5</x:v>
      </x:c>
      <x:c r="AD107" s="30">
        <x:f t="shared" si="50"/>
        <x:v>0</x:v>
      </x:c>
      <x:c r="AE107" s="31">
        <x:f t="shared" si="43"/>
        <x:v>4.949417384040931</x:v>
      </x:c>
    </x:row>
    <x:row r="108" spans="2:31" x14ac:dyDescent="0.35">
      <x:c r="B108" s="27">
        <x:f t="shared" si="52"/>
        <x:v>44647</x:v>
      </x:c>
      <x:c r="C108" s="22" t="str">
        <x:f>IF($C$4="London",Assumptions!C117,Assumptions!E117)</x:f>
        <x:v>1318</x:v>
      </x:c>
      <x:c r="D108" s="22" t="str">
        <x:f>IF($C$4="London",Assumptions!D117,Assumptions!F117)</x:f>
        <x:v>0140</x:v>
      </x:c>
      <x:c r="F108" s="29">
        <x:v>44648</x:v>
      </x:c>
      <x:c r="G108" s="30">
        <x:f t="shared" si="32"/>
        <x:v>3</x:v>
      </x:c>
      <x:c r="H108" s="31" t="str">
        <x:v>1317</x:v>
      </x:c>
      <x:c r="I108" s="31" t="str">
        <x:v>0140</x:v>
      </x:c>
      <x:c r="J108" s="30">
        <x:f t="shared" si="33"/>
        <x:v>13</x:v>
      </x:c>
      <x:c r="K108" s="30">
        <x:f t="shared" si="34"/>
        <x:v>17</x:v>
      </x:c>
      <x:c r="L108" s="30">
        <x:f t="shared" si="35"/>
        <x:v>1</x:v>
      </x:c>
      <x:c r="M108" s="30">
        <x:f t="shared" si="36"/>
        <x:v>40</x:v>
      </x:c>
      <x:c r="N108" s="30">
        <x:f t="shared" si="44"/>
        <x:v>25</x:v>
      </x:c>
      <x:c r="O108" s="30">
        <x:f t="shared" si="37"/>
        <x:v>12.383333333333333</x:v>
      </x:c>
      <x:c r="P108" s="30" t="str" cm="1">
        <x:f t="array" ref="P108">INDEX($C$12:$N$12,G108)</x:f>
        <x:v>0.7″</x:v>
      </x:c>
      <x:c r="Q108" s="30" t="str" cm="1">
        <x:f t="array" ref="Q108">INDEX($C$11:$N$11,G108)</x:f>
        <x:v>76°F</x:v>
      </x:c>
      <x:c r="R108" s="30" cm="1">
        <x:f t="array" ref="R108">INDEX($C$13:$N$13,G108)</x:f>
        <x:v>31</x:v>
      </x:c>
      <x:c r="S108" s="30">
        <x:f t="shared" si="45"/>
        <x:v>2.2580645161290321E-2</x:v>
      </x:c>
      <x:c r="T108" s="30">
        <x:f t="shared" si="46"/>
        <x:v>76</x:v>
      </x:c>
      <x:c r="U108" s="32">
        <x:f t="shared" si="51"/>
        <x:v>0</x:v>
      </x:c>
      <x:c r="V108" s="31">
        <x:f t="shared" si="38"/>
        <x:v>0.05</x:v>
      </x:c>
      <x:c r="W108" s="31">
        <x:f t="shared" si="39"/>
        <x:v>60</x:v>
      </x:c>
      <x:c r="X108" s="32">
        <x:f t="shared" si="40"/>
        <x:v>0.8</x:v>
      </x:c>
      <x:c r="Y108" s="30">
        <x:f t="shared" si="47"/>
        <x:v>0</x:v>
      </x:c>
      <x:c r="Z108" s="33">
        <x:f t="shared" si="48"/>
        <x:v>0.89759999999999995</x:v>
      </x:c>
      <x:c r="AA108" s="31">
        <x:f t="shared" si="49"/>
        <x:v>4.949417384040931</x:v>
      </x:c>
      <x:c r="AB108" s="32">
        <x:f t="shared" si="41"/>
        <x:v>0.1374838162233592</x:v>
      </x:c>
      <x:c r="AC108" s="31">
        <x:f t="shared" si="42"/>
        <x:v>0.5</x:v>
      </x:c>
      <x:c r="AD108" s="30">
        <x:f t="shared" si="50"/>
        <x:v>0</x:v>
      </x:c>
      <x:c r="AE108" s="31">
        <x:f t="shared" si="43"/>
        <x:v>4.949417384040931</x:v>
      </x:c>
    </x:row>
    <x:row r="109" spans="2:31" x14ac:dyDescent="0.35">
      <x:c r="B109" s="27">
        <x:f t="shared" si="52"/>
        <x:v>44648</x:v>
      </x:c>
      <x:c r="C109" s="22" t="str">
        <x:f>IF($C$4="London",Assumptions!C118,Assumptions!E118)</x:f>
        <x:v>1317</x:v>
      </x:c>
      <x:c r="D109" s="22" t="str">
        <x:f>IF($C$4="London",Assumptions!D118,Assumptions!F118)</x:f>
        <x:v>0140</x:v>
      </x:c>
      <x:c r="F109" s="29">
        <x:v>44649</x:v>
      </x:c>
      <x:c r="G109" s="30">
        <x:f t="shared" si="32"/>
        <x:v>3</x:v>
      </x:c>
      <x:c r="H109" s="31" t="str">
        <x:v>1316</x:v>
      </x:c>
      <x:c r="I109" s="31" t="str">
        <x:v>0141</x:v>
      </x:c>
      <x:c r="J109" s="30">
        <x:f t="shared" si="33"/>
        <x:v>13</x:v>
      </x:c>
      <x:c r="K109" s="30">
        <x:f t="shared" si="34"/>
        <x:v>16</x:v>
      </x:c>
      <x:c r="L109" s="30">
        <x:f t="shared" si="35"/>
        <x:v>1</x:v>
      </x:c>
      <x:c r="M109" s="30">
        <x:f t="shared" si="36"/>
        <x:v>41</x:v>
      </x:c>
      <x:c r="N109" s="30">
        <x:f t="shared" si="44"/>
        <x:v>25</x:v>
      </x:c>
      <x:c r="O109" s="30">
        <x:f t="shared" si="37"/>
        <x:v>12.416666666666666</x:v>
      </x:c>
      <x:c r="P109" s="30" t="str" cm="1">
        <x:f t="array" ref="P109">INDEX($C$12:$N$12,G109)</x:f>
        <x:v>0.7″</x:v>
      </x:c>
      <x:c r="Q109" s="30" t="str" cm="1">
        <x:f t="array" ref="Q109">INDEX($C$11:$N$11,G109)</x:f>
        <x:v>76°F</x:v>
      </x:c>
      <x:c r="R109" s="30" cm="1">
        <x:f t="array" ref="R109">INDEX($C$13:$N$13,G109)</x:f>
        <x:v>31</x:v>
      </x:c>
      <x:c r="S109" s="30">
        <x:f t="shared" si="45"/>
        <x:v>2.2580645161290321E-2</x:v>
      </x:c>
      <x:c r="T109" s="30">
        <x:f t="shared" si="46"/>
        <x:v>76</x:v>
      </x:c>
      <x:c r="U109" s="32">
        <x:f t="shared" si="51"/>
        <x:v>0</x:v>
      </x:c>
      <x:c r="V109" s="31">
        <x:f t="shared" si="38"/>
        <x:v>0.05</x:v>
      </x:c>
      <x:c r="W109" s="31">
        <x:f t="shared" si="39"/>
        <x:v>60</x:v>
      </x:c>
      <x:c r="X109" s="32">
        <x:f t="shared" si="40"/>
        <x:v>0.8</x:v>
      </x:c>
      <x:c r="Y109" s="30">
        <x:f t="shared" si="47"/>
        <x:v>0</x:v>
      </x:c>
      <x:c r="Z109" s="33">
        <x:f t="shared" si="48"/>
        <x:v>0.89759999999999995</x:v>
      </x:c>
      <x:c r="AA109" s="31">
        <x:f t="shared" si="49"/>
        <x:v>4.949417384040931</x:v>
      </x:c>
      <x:c r="AB109" s="32">
        <x:f t="shared" si="41"/>
        <x:v>0.1374838162233592</x:v>
      </x:c>
      <x:c r="AC109" s="31">
        <x:f t="shared" si="42"/>
        <x:v>0.5</x:v>
      </x:c>
      <x:c r="AD109" s="30">
        <x:f t="shared" si="50"/>
        <x:v>0</x:v>
      </x:c>
      <x:c r="AE109" s="31">
        <x:f t="shared" si="43"/>
        <x:v>4.949417384040931</x:v>
      </x:c>
    </x:row>
    <x:row r="110" spans="2:31" x14ac:dyDescent="0.35">
      <x:c r="B110" s="27">
        <x:f t="shared" si="52"/>
        <x:v>44649</x:v>
      </x:c>
      <x:c r="C110" s="22" t="str">
        <x:f>IF($C$4="London",Assumptions!C119,Assumptions!E119)</x:f>
        <x:v>1316</x:v>
      </x:c>
      <x:c r="D110" s="22" t="str">
        <x:f>IF($C$4="London",Assumptions!D119,Assumptions!F119)</x:f>
        <x:v>0141</x:v>
      </x:c>
      <x:c r="F110" s="29">
        <x:v>44650</x:v>
      </x:c>
      <x:c r="G110" s="30">
        <x:f t="shared" si="32"/>
        <x:v>3</x:v>
      </x:c>
      <x:c r="H110" s="31" t="str">
        <x:v>1315</x:v>
      </x:c>
      <x:c r="I110" s="31" t="str">
        <x:v>0142</x:v>
      </x:c>
      <x:c r="J110" s="30">
        <x:f t="shared" si="33"/>
        <x:v>13</x:v>
      </x:c>
      <x:c r="K110" s="30">
        <x:f t="shared" si="34"/>
        <x:v>15</x:v>
      </x:c>
      <x:c r="L110" s="30">
        <x:f t="shared" si="35"/>
        <x:v>1</x:v>
      </x:c>
      <x:c r="M110" s="30">
        <x:f t="shared" si="36"/>
        <x:v>42</x:v>
      </x:c>
      <x:c r="N110" s="30">
        <x:f t="shared" si="44"/>
        <x:v>25</x:v>
      </x:c>
      <x:c r="O110" s="30">
        <x:f t="shared" si="37"/>
        <x:v>12.45</x:v>
      </x:c>
      <x:c r="P110" s="30" t="str" cm="1">
        <x:f t="array" ref="P110">INDEX($C$12:$N$12,G110)</x:f>
        <x:v>0.7″</x:v>
      </x:c>
      <x:c r="Q110" s="30" t="str" cm="1">
        <x:f t="array" ref="Q110">INDEX($C$11:$N$11,G110)</x:f>
        <x:v>76°F</x:v>
      </x:c>
      <x:c r="R110" s="30" cm="1">
        <x:f t="array" ref="R110">INDEX($C$13:$N$13,G110)</x:f>
        <x:v>31</x:v>
      </x:c>
      <x:c r="S110" s="30">
        <x:f t="shared" si="45"/>
        <x:v>2.2580645161290321E-2</x:v>
      </x:c>
      <x:c r="T110" s="30">
        <x:f t="shared" si="46"/>
        <x:v>76</x:v>
      </x:c>
      <x:c r="U110" s="32">
        <x:f t="shared" si="51"/>
        <x:v>0</x:v>
      </x:c>
      <x:c r="V110" s="31">
        <x:f t="shared" si="38"/>
        <x:v>0.05</x:v>
      </x:c>
      <x:c r="W110" s="31">
        <x:f t="shared" si="39"/>
        <x:v>60</x:v>
      </x:c>
      <x:c r="X110" s="32">
        <x:f t="shared" si="40"/>
        <x:v>0.8</x:v>
      </x:c>
      <x:c r="Y110" s="30">
        <x:f t="shared" si="47"/>
        <x:v>0</x:v>
      </x:c>
      <x:c r="Z110" s="33">
        <x:f t="shared" si="48"/>
        <x:v>0.89759999999999995</x:v>
      </x:c>
      <x:c r="AA110" s="31">
        <x:f t="shared" si="49"/>
        <x:v>4.949417384040931</x:v>
      </x:c>
      <x:c r="AB110" s="32">
        <x:f t="shared" si="41"/>
        <x:v>0.1374838162233592</x:v>
      </x:c>
      <x:c r="AC110" s="31">
        <x:f t="shared" si="42"/>
        <x:v>0.5</x:v>
      </x:c>
      <x:c r="AD110" s="30">
        <x:f t="shared" si="50"/>
        <x:v>0</x:v>
      </x:c>
      <x:c r="AE110" s="31">
        <x:f t="shared" si="43"/>
        <x:v>4.949417384040931</x:v>
      </x:c>
    </x:row>
    <x:row r="111" spans="2:31" x14ac:dyDescent="0.35">
      <x:c r="B111" s="27">
        <x:f t="shared" si="52"/>
        <x:v>44650</x:v>
      </x:c>
      <x:c r="C111" s="22" t="str">
        <x:f>IF($C$4="London",Assumptions!C120,Assumptions!E120)</x:f>
        <x:v>1315</x:v>
      </x:c>
      <x:c r="D111" s="22" t="str">
        <x:f>IF($C$4="London",Assumptions!D120,Assumptions!F120)</x:f>
        <x:v>0142</x:v>
      </x:c>
      <x:c r="F111" s="29">
        <x:v>44651</x:v>
      </x:c>
      <x:c r="G111" s="30">
        <x:f t="shared" si="32"/>
        <x:v>3</x:v>
      </x:c>
      <x:c r="H111" s="31" t="str">
        <x:v>1313</x:v>
      </x:c>
      <x:c r="I111" s="31" t="str">
        <x:v>0142</x:v>
      </x:c>
      <x:c r="J111" s="30">
        <x:f t="shared" si="33"/>
        <x:v>13</x:v>
      </x:c>
      <x:c r="K111" s="30">
        <x:f t="shared" si="34"/>
        <x:v>13</x:v>
      </x:c>
      <x:c r="L111" s="30">
        <x:f t="shared" si="35"/>
        <x:v>1</x:v>
      </x:c>
      <x:c r="M111" s="30">
        <x:f t="shared" si="36"/>
        <x:v>42</x:v>
      </x:c>
      <x:c r="N111" s="30">
        <x:f t="shared" si="44"/>
        <x:v>25</x:v>
      </x:c>
      <x:c r="O111" s="30">
        <x:f t="shared" si="37"/>
        <x:v>12.483333333333333</x:v>
      </x:c>
      <x:c r="P111" s="30" t="str" cm="1">
        <x:f t="array" ref="P111">INDEX($C$12:$N$12,G111)</x:f>
        <x:v>0.7″</x:v>
      </x:c>
      <x:c r="Q111" s="30" t="str" cm="1">
        <x:f t="array" ref="Q111">INDEX($C$11:$N$11,G111)</x:f>
        <x:v>76°F</x:v>
      </x:c>
      <x:c r="R111" s="30" cm="1">
        <x:f t="array" ref="R111">INDEX($C$13:$N$13,G111)</x:f>
        <x:v>31</x:v>
      </x:c>
      <x:c r="S111" s="30">
        <x:f t="shared" si="45"/>
        <x:v>2.2580645161290321E-2</x:v>
      </x:c>
      <x:c r="T111" s="30">
        <x:f t="shared" si="46"/>
        <x:v>76</x:v>
      </x:c>
      <x:c r="U111" s="32">
        <x:f t="shared" si="51"/>
        <x:v>0</x:v>
      </x:c>
      <x:c r="V111" s="31">
        <x:f t="shared" si="38"/>
        <x:v>0.05</x:v>
      </x:c>
      <x:c r="W111" s="31">
        <x:f t="shared" si="39"/>
        <x:v>60</x:v>
      </x:c>
      <x:c r="X111" s="32">
        <x:f t="shared" si="40"/>
        <x:v>0.8</x:v>
      </x:c>
      <x:c r="Y111" s="30">
        <x:f t="shared" si="47"/>
        <x:v>0</x:v>
      </x:c>
      <x:c r="Z111" s="33">
        <x:f t="shared" si="48"/>
        <x:v>0.89759999999999995</x:v>
      </x:c>
      <x:c r="AA111" s="31">
        <x:f t="shared" si="49"/>
        <x:v>4.949417384040931</x:v>
      </x:c>
      <x:c r="AB111" s="32">
        <x:f t="shared" si="41"/>
        <x:v>0.1374838162233592</x:v>
      </x:c>
      <x:c r="AC111" s="31">
        <x:f t="shared" si="42"/>
        <x:v>0.5</x:v>
      </x:c>
      <x:c r="AD111" s="30">
        <x:f t="shared" si="50"/>
        <x:v>0</x:v>
      </x:c>
      <x:c r="AE111" s="31">
        <x:f t="shared" si="43"/>
        <x:v>4.949417384040931</x:v>
      </x:c>
    </x:row>
    <x:row r="112" spans="2:31" x14ac:dyDescent="0.35">
      <x:c r="B112" s="27">
        <x:f t="shared" si="52"/>
        <x:v>44651</x:v>
      </x:c>
      <x:c r="C112" s="22" t="str">
        <x:f>IF($C$4="London",Assumptions!C121,Assumptions!E121)</x:f>
        <x:v>1313</x:v>
      </x:c>
      <x:c r="D112" s="22" t="str">
        <x:f>IF($C$4="London",Assumptions!D121,Assumptions!F121)</x:f>
        <x:v>0142</x:v>
      </x:c>
      <x:c r="F112" s="29">
        <x:v>44652</x:v>
      </x:c>
      <x:c r="G112" s="30">
        <x:f t="shared" si="32"/>
        <x:v>4</x:v>
      </x:c>
      <x:c r="H112" s="31" t="str">
        <x:v>1312</x:v>
      </x:c>
      <x:c r="I112" s="31" t="str">
        <x:v>0143</x:v>
      </x:c>
      <x:c r="J112" s="30">
        <x:f t="shared" si="33"/>
        <x:v>13</x:v>
      </x:c>
      <x:c r="K112" s="30">
        <x:f t="shared" si="34"/>
        <x:v>12</x:v>
      </x:c>
      <x:c r="L112" s="30">
        <x:f t="shared" si="35"/>
        <x:v>1</x:v>
      </x:c>
      <x:c r="M112" s="30">
        <x:f t="shared" si="36"/>
        <x:v>43</x:v>
      </x:c>
      <x:c r="N112" s="30">
        <x:f t="shared" si="44"/>
        <x:v>25</x:v>
      </x:c>
      <x:c r="O112" s="30">
        <x:f t="shared" si="37"/>
        <x:v>12.516666666666667</x:v>
      </x:c>
      <x:c r="P112" s="30" t="str" cm="1">
        <x:f t="array" ref="P112">INDEX($C$12:$N$12,G112)</x:f>
        <x:v>0.3″</x:v>
      </x:c>
      <x:c r="Q112" s="30" t="str" cm="1">
        <x:f t="array" ref="Q112">INDEX($C$11:$N$11,G112)</x:f>
        <x:v>83°F</x:v>
      </x:c>
      <x:c r="R112" s="30" cm="1">
        <x:f t="array" ref="R112">INDEX($C$13:$N$13,G112)</x:f>
        <x:v>30</x:v>
      </x:c>
      <x:c r="S112" s="30">
        <x:f t="shared" si="45"/>
        <x:v>0.01</x:v>
      </x:c>
      <x:c r="T112" s="30">
        <x:f t="shared" si="46"/>
        <x:v>83</x:v>
      </x:c>
      <x:c r="U112" s="32">
        <x:f t="shared" si="51"/>
        <x:v>0</x:v>
      </x:c>
      <x:c r="V112" s="31">
        <x:f t="shared" si="38"/>
        <x:v>0.05</x:v>
      </x:c>
      <x:c r="W112" s="31">
        <x:f t="shared" si="39"/>
        <x:v>60</x:v>
      </x:c>
      <x:c r="X112" s="32">
        <x:f t="shared" si="40"/>
        <x:v>0.8</x:v>
      </x:c>
      <x:c r="Y112" s="30">
        <x:f t="shared" si="47"/>
        <x:v>0</x:v>
      </x:c>
      <x:c r="Z112" s="33">
        <x:f t="shared" si="48"/>
        <x:v>0.78839999999999999</x:v>
      </x:c>
      <x:c r="AA112" s="31">
        <x:f t="shared" si="49"/>
        <x:v>4.949417384040931</x:v>
      </x:c>
      <x:c r="AB112" s="32">
        <x:f t="shared" si="41"/>
        <x:v>0.1374838162233592</x:v>
      </x:c>
      <x:c r="AC112" s="31">
        <x:f t="shared" si="42"/>
        <x:v>0.5</x:v>
      </x:c>
      <x:c r="AD112" s="30">
        <x:f t="shared" si="50"/>
        <x:v>0</x:v>
      </x:c>
      <x:c r="AE112" s="31">
        <x:f t="shared" si="43"/>
        <x:v>4.949417384040931</x:v>
      </x:c>
    </x:row>
    <x:row r="113" spans="2:31" x14ac:dyDescent="0.35">
      <x:c r="B113" s="27">
        <x:f t="shared" si="52"/>
        <x:v>44652</x:v>
      </x:c>
      <x:c r="C113" s="22" t="str">
        <x:f>IF($C$4="London",Assumptions!C122,Assumptions!E122)</x:f>
        <x:v>1312</x:v>
      </x:c>
      <x:c r="D113" s="22" t="str">
        <x:f>IF($C$4="London",Assumptions!D122,Assumptions!F122)</x:f>
        <x:v>0143</x:v>
      </x:c>
      <x:c r="F113" s="29">
        <x:v>44653</x:v>
      </x:c>
      <x:c r="G113" s="30">
        <x:f t="shared" si="32"/>
        <x:v>4</x:v>
      </x:c>
      <x:c r="H113" s="31" t="str">
        <x:v>1311</x:v>
      </x:c>
      <x:c r="I113" s="31" t="str">
        <x:v>0144</x:v>
      </x:c>
      <x:c r="J113" s="30">
        <x:f t="shared" si="33"/>
        <x:v>13</x:v>
      </x:c>
      <x:c r="K113" s="30">
        <x:f t="shared" si="34"/>
        <x:v>11</x:v>
      </x:c>
      <x:c r="L113" s="30">
        <x:f t="shared" si="35"/>
        <x:v>1</x:v>
      </x:c>
      <x:c r="M113" s="30">
        <x:f t="shared" si="36"/>
        <x:v>44</x:v>
      </x:c>
      <x:c r="N113" s="30">
        <x:f t="shared" si="44"/>
        <x:v>25</x:v>
      </x:c>
      <x:c r="O113" s="30">
        <x:f t="shared" si="37"/>
        <x:v>12.55</x:v>
      </x:c>
      <x:c r="P113" s="30" t="str" cm="1">
        <x:f t="array" ref="P113">INDEX($C$12:$N$12,G113)</x:f>
        <x:v>0.3″</x:v>
      </x:c>
      <x:c r="Q113" s="30" t="str" cm="1">
        <x:f t="array" ref="Q113">INDEX($C$11:$N$11,G113)</x:f>
        <x:v>83°F</x:v>
      </x:c>
      <x:c r="R113" s="30" cm="1">
        <x:f t="array" ref="R113">INDEX($C$13:$N$13,G113)</x:f>
        <x:v>30</x:v>
      </x:c>
      <x:c r="S113" s="30">
        <x:f t="shared" si="45"/>
        <x:v>0.01</x:v>
      </x:c>
      <x:c r="T113" s="30">
        <x:f t="shared" si="46"/>
        <x:v>83</x:v>
      </x:c>
      <x:c r="U113" s="32">
        <x:f t="shared" si="51"/>
        <x:v>0</x:v>
      </x:c>
      <x:c r="V113" s="31">
        <x:f t="shared" si="38"/>
        <x:v>0.05</x:v>
      </x:c>
      <x:c r="W113" s="31">
        <x:f t="shared" si="39"/>
        <x:v>60</x:v>
      </x:c>
      <x:c r="X113" s="32">
        <x:f t="shared" si="40"/>
        <x:v>0.8</x:v>
      </x:c>
      <x:c r="Y113" s="30">
        <x:f t="shared" si="47"/>
        <x:v>0</x:v>
      </x:c>
      <x:c r="Z113" s="33">
        <x:f t="shared" si="48"/>
        <x:v>0.78839999999999999</x:v>
      </x:c>
      <x:c r="AA113" s="31">
        <x:f t="shared" si="49"/>
        <x:v>4.949417384040931</x:v>
      </x:c>
      <x:c r="AB113" s="32">
        <x:f t="shared" si="41"/>
        <x:v>0.1374838162233592</x:v>
      </x:c>
      <x:c r="AC113" s="31">
        <x:f t="shared" si="42"/>
        <x:v>0.5</x:v>
      </x:c>
      <x:c r="AD113" s="30">
        <x:f t="shared" si="50"/>
        <x:v>0</x:v>
      </x:c>
      <x:c r="AE113" s="31">
        <x:f t="shared" si="43"/>
        <x:v>4.949417384040931</x:v>
      </x:c>
    </x:row>
    <x:row r="114" spans="2:31" x14ac:dyDescent="0.35">
      <x:c r="B114" s="27">
        <x:f t="shared" si="52"/>
        <x:v>44653</x:v>
      </x:c>
      <x:c r="C114" s="22" t="str">
        <x:f>IF($C$4="London",Assumptions!C123,Assumptions!E123)</x:f>
        <x:v>1311</x:v>
      </x:c>
      <x:c r="D114" s="22" t="str">
        <x:f>IF($C$4="London",Assumptions!D123,Assumptions!F123)</x:f>
        <x:v>0144</x:v>
      </x:c>
      <x:c r="F114" s="29">
        <x:v>44654</x:v>
      </x:c>
      <x:c r="G114" s="30">
        <x:f t="shared" si="32"/>
        <x:v>4</x:v>
      </x:c>
      <x:c r="H114" s="31" t="str">
        <x:v>1309</x:v>
      </x:c>
      <x:c r="I114" s="31" t="str">
        <x:v>0145</x:v>
      </x:c>
      <x:c r="J114" s="30">
        <x:f t="shared" si="33"/>
        <x:v>13</x:v>
      </x:c>
      <x:c r="K114" s="30">
        <x:f t="shared" si="34"/>
        <x:v>9</x:v>
      </x:c>
      <x:c r="L114" s="30">
        <x:f t="shared" si="35"/>
        <x:v>1</x:v>
      </x:c>
      <x:c r="M114" s="30">
        <x:f t="shared" si="36"/>
        <x:v>45</x:v>
      </x:c>
      <x:c r="N114" s="30">
        <x:f t="shared" si="44"/>
        <x:v>25</x:v>
      </x:c>
      <x:c r="O114" s="30">
        <x:f t="shared" si="37"/>
        <x:v>12.6</x:v>
      </x:c>
      <x:c r="P114" s="30" t="str" cm="1">
        <x:f t="array" ref="P114">INDEX($C$12:$N$12,G114)</x:f>
        <x:v>0.3″</x:v>
      </x:c>
      <x:c r="Q114" s="30" t="str" cm="1">
        <x:f t="array" ref="Q114">INDEX($C$11:$N$11,G114)</x:f>
        <x:v>83°F</x:v>
      </x:c>
      <x:c r="R114" s="30" cm="1">
        <x:f t="array" ref="R114">INDEX($C$13:$N$13,G114)</x:f>
        <x:v>30</x:v>
      </x:c>
      <x:c r="S114" s="30">
        <x:f t="shared" si="45"/>
        <x:v>0.01</x:v>
      </x:c>
      <x:c r="T114" s="30">
        <x:f t="shared" si="46"/>
        <x:v>83</x:v>
      </x:c>
      <x:c r="U114" s="32">
        <x:f t="shared" si="51"/>
        <x:v>0</x:v>
      </x:c>
      <x:c r="V114" s="31">
        <x:f t="shared" si="38"/>
        <x:v>0.05</x:v>
      </x:c>
      <x:c r="W114" s="31">
        <x:f t="shared" si="39"/>
        <x:v>60</x:v>
      </x:c>
      <x:c r="X114" s="32">
        <x:f t="shared" si="40"/>
        <x:v>0.8</x:v>
      </x:c>
      <x:c r="Y114" s="30">
        <x:f t="shared" si="47"/>
        <x:v>0</x:v>
      </x:c>
      <x:c r="Z114" s="33">
        <x:f t="shared" si="48"/>
        <x:v>0.78839999999999999</x:v>
      </x:c>
      <x:c r="AA114" s="31">
        <x:f t="shared" si="49"/>
        <x:v>4.949417384040931</x:v>
      </x:c>
      <x:c r="AB114" s="32">
        <x:f t="shared" si="41"/>
        <x:v>0.1374838162233592</x:v>
      </x:c>
      <x:c r="AC114" s="31">
        <x:f t="shared" si="42"/>
        <x:v>0.5</x:v>
      </x:c>
      <x:c r="AD114" s="30">
        <x:f t="shared" si="50"/>
        <x:v>0</x:v>
      </x:c>
      <x:c r="AE114" s="31">
        <x:f t="shared" si="43"/>
        <x:v>4.949417384040931</x:v>
      </x:c>
    </x:row>
    <x:row r="115" spans="2:31" x14ac:dyDescent="0.35">
      <x:c r="B115" s="27">
        <x:f t="shared" si="52"/>
        <x:v>44654</x:v>
      </x:c>
      <x:c r="C115" s="22" t="str">
        <x:f>IF($C$4="London",Assumptions!C124,Assumptions!E124)</x:f>
        <x:v>1309</x:v>
      </x:c>
      <x:c r="D115" s="22" t="str">
        <x:f>IF($C$4="London",Assumptions!D124,Assumptions!F124)</x:f>
        <x:v>0145</x:v>
      </x:c>
      <x:c r="F115" s="29">
        <x:v>44655</x:v>
      </x:c>
      <x:c r="G115" s="30">
        <x:f t="shared" si="32"/>
        <x:v>4</x:v>
      </x:c>
      <x:c r="H115" s="31" t="str">
        <x:v>1308</x:v>
      </x:c>
      <x:c r="I115" s="31" t="str">
        <x:v>0145</x:v>
      </x:c>
      <x:c r="J115" s="30">
        <x:f t="shared" si="33"/>
        <x:v>13</x:v>
      </x:c>
      <x:c r="K115" s="30">
        <x:f t="shared" si="34"/>
        <x:v>8</x:v>
      </x:c>
      <x:c r="L115" s="30">
        <x:f t="shared" si="35"/>
        <x:v>1</x:v>
      </x:c>
      <x:c r="M115" s="30">
        <x:f t="shared" si="36"/>
        <x:v>45</x:v>
      </x:c>
      <x:c r="N115" s="30">
        <x:f t="shared" si="44"/>
        <x:v>25</x:v>
      </x:c>
      <x:c r="O115" s="30">
        <x:f t="shared" si="37"/>
        <x:v>12.616666666666667</x:v>
      </x:c>
      <x:c r="P115" s="30" t="str" cm="1">
        <x:f t="array" ref="P115">INDEX($C$12:$N$12,G115)</x:f>
        <x:v>0.3″</x:v>
      </x:c>
      <x:c r="Q115" s="30" t="str" cm="1">
        <x:f t="array" ref="Q115">INDEX($C$11:$N$11,G115)</x:f>
        <x:v>83°F</x:v>
      </x:c>
      <x:c r="R115" s="30" cm="1">
        <x:f t="array" ref="R115">INDEX($C$13:$N$13,G115)</x:f>
        <x:v>30</x:v>
      </x:c>
      <x:c r="S115" s="30">
        <x:f t="shared" si="45"/>
        <x:v>0.01</x:v>
      </x:c>
      <x:c r="T115" s="30">
        <x:f t="shared" si="46"/>
        <x:v>83</x:v>
      </x:c>
      <x:c r="U115" s="32">
        <x:f t="shared" si="51"/>
        <x:v>0</x:v>
      </x:c>
      <x:c r="V115" s="31">
        <x:f t="shared" si="38"/>
        <x:v>0.05</x:v>
      </x:c>
      <x:c r="W115" s="31">
        <x:f t="shared" si="39"/>
        <x:v>60</x:v>
      </x:c>
      <x:c r="X115" s="32">
        <x:f t="shared" si="40"/>
        <x:v>0.8</x:v>
      </x:c>
      <x:c r="Y115" s="30">
        <x:f t="shared" si="47"/>
        <x:v>0</x:v>
      </x:c>
      <x:c r="Z115" s="33">
        <x:f t="shared" si="48"/>
        <x:v>0.78839999999999999</x:v>
      </x:c>
      <x:c r="AA115" s="31">
        <x:f t="shared" si="49"/>
        <x:v>4.949417384040931</x:v>
      </x:c>
      <x:c r="AB115" s="32">
        <x:f t="shared" si="41"/>
        <x:v>0.1374838162233592</x:v>
      </x:c>
      <x:c r="AC115" s="31">
        <x:f t="shared" si="42"/>
        <x:v>0.5</x:v>
      </x:c>
      <x:c r="AD115" s="30">
        <x:f t="shared" si="50"/>
        <x:v>0</x:v>
      </x:c>
      <x:c r="AE115" s="31">
        <x:f t="shared" si="43"/>
        <x:v>4.949417384040931</x:v>
      </x:c>
    </x:row>
    <x:row r="116" spans="2:31" x14ac:dyDescent="0.35">
      <x:c r="B116" s="27">
        <x:f t="shared" si="52"/>
        <x:v>44655</x:v>
      </x:c>
      <x:c r="C116" s="22" t="str">
        <x:f>IF($C$4="London",Assumptions!C125,Assumptions!E125)</x:f>
        <x:v>1308</x:v>
      </x:c>
      <x:c r="D116" s="22" t="str">
        <x:f>IF($C$4="London",Assumptions!D125,Assumptions!F125)</x:f>
        <x:v>0145</x:v>
      </x:c>
      <x:c r="F116" s="29">
        <x:v>44656</x:v>
      </x:c>
      <x:c r="G116" s="30">
        <x:f t="shared" si="32"/>
        <x:v>4</x:v>
      </x:c>
      <x:c r="H116" s="31" t="str">
        <x:v>1307</x:v>
      </x:c>
      <x:c r="I116" s="31" t="str">
        <x:v>0146</x:v>
      </x:c>
      <x:c r="J116" s="30">
        <x:f t="shared" si="33"/>
        <x:v>13</x:v>
      </x:c>
      <x:c r="K116" s="30">
        <x:f t="shared" si="34"/>
        <x:v>7</x:v>
      </x:c>
      <x:c r="L116" s="30">
        <x:f t="shared" si="35"/>
        <x:v>1</x:v>
      </x:c>
      <x:c r="M116" s="30">
        <x:f t="shared" si="36"/>
        <x:v>46</x:v>
      </x:c>
      <x:c r="N116" s="30">
        <x:f t="shared" si="44"/>
        <x:v>25</x:v>
      </x:c>
      <x:c r="O116" s="30">
        <x:f t="shared" si="37"/>
        <x:v>12.65</x:v>
      </x:c>
      <x:c r="P116" s="30" t="str" cm="1">
        <x:f t="array" ref="P116">INDEX($C$12:$N$12,G116)</x:f>
        <x:v>0.3″</x:v>
      </x:c>
      <x:c r="Q116" s="30" t="str" cm="1">
        <x:f t="array" ref="Q116">INDEX($C$11:$N$11,G116)</x:f>
        <x:v>83°F</x:v>
      </x:c>
      <x:c r="R116" s="30" cm="1">
        <x:f t="array" ref="R116">INDEX($C$13:$N$13,G116)</x:f>
        <x:v>30</x:v>
      </x:c>
      <x:c r="S116" s="30">
        <x:f t="shared" si="45"/>
        <x:v>0.01</x:v>
      </x:c>
      <x:c r="T116" s="30">
        <x:f t="shared" si="46"/>
        <x:v>83</x:v>
      </x:c>
      <x:c r="U116" s="32">
        <x:f t="shared" si="51"/>
        <x:v>0</x:v>
      </x:c>
      <x:c r="V116" s="31">
        <x:f t="shared" si="38"/>
        <x:v>0.05</x:v>
      </x:c>
      <x:c r="W116" s="31">
        <x:f t="shared" si="39"/>
        <x:v>60</x:v>
      </x:c>
      <x:c r="X116" s="32">
        <x:f t="shared" si="40"/>
        <x:v>0.8</x:v>
      </x:c>
      <x:c r="Y116" s="30">
        <x:f t="shared" si="47"/>
        <x:v>0</x:v>
      </x:c>
      <x:c r="Z116" s="33">
        <x:f t="shared" si="48"/>
        <x:v>0.78839999999999999</x:v>
      </x:c>
      <x:c r="AA116" s="31">
        <x:f t="shared" si="49"/>
        <x:v>4.949417384040931</x:v>
      </x:c>
      <x:c r="AB116" s="32">
        <x:f t="shared" si="41"/>
        <x:v>0.1374838162233592</x:v>
      </x:c>
      <x:c r="AC116" s="31">
        <x:f t="shared" si="42"/>
        <x:v>0.5</x:v>
      </x:c>
      <x:c r="AD116" s="30">
        <x:f t="shared" si="50"/>
        <x:v>0</x:v>
      </x:c>
      <x:c r="AE116" s="31">
        <x:f t="shared" si="43"/>
        <x:v>4.949417384040931</x:v>
      </x:c>
    </x:row>
    <x:row r="117" spans="2:31" x14ac:dyDescent="0.35">
      <x:c r="B117" s="27">
        <x:f t="shared" si="52"/>
        <x:v>44656</x:v>
      </x:c>
      <x:c r="C117" s="22" t="str">
        <x:f>IF($C$4="London",Assumptions!C126,Assumptions!E126)</x:f>
        <x:v>1307</x:v>
      </x:c>
      <x:c r="D117" s="22" t="str">
        <x:f>IF($C$4="London",Assumptions!D126,Assumptions!F126)</x:f>
        <x:v>0146</x:v>
      </x:c>
      <x:c r="F117" s="29">
        <x:v>44657</x:v>
      </x:c>
      <x:c r="G117" s="30">
        <x:f t="shared" si="32"/>
        <x:v>4</x:v>
      </x:c>
      <x:c r="H117" s="31" t="str">
        <x:v>1306</x:v>
      </x:c>
      <x:c r="I117" s="31" t="str">
        <x:v>0147</x:v>
      </x:c>
      <x:c r="J117" s="30">
        <x:f t="shared" si="33"/>
        <x:v>13</x:v>
      </x:c>
      <x:c r="K117" s="30">
        <x:f t="shared" si="34"/>
        <x:v>6</x:v>
      </x:c>
      <x:c r="L117" s="30">
        <x:f t="shared" si="35"/>
        <x:v>1</x:v>
      </x:c>
      <x:c r="M117" s="30">
        <x:f t="shared" si="36"/>
        <x:v>47</x:v>
      </x:c>
      <x:c r="N117" s="30">
        <x:f t="shared" si="44"/>
        <x:v>25</x:v>
      </x:c>
      <x:c r="O117" s="30">
        <x:f t="shared" si="37"/>
        <x:v>12.683333333333334</x:v>
      </x:c>
      <x:c r="P117" s="30" t="str" cm="1">
        <x:f t="array" ref="P117">INDEX($C$12:$N$12,G117)</x:f>
        <x:v>0.3″</x:v>
      </x:c>
      <x:c r="Q117" s="30" t="str" cm="1">
        <x:f t="array" ref="Q117">INDEX($C$11:$N$11,G117)</x:f>
        <x:v>83°F</x:v>
      </x:c>
      <x:c r="R117" s="30" cm="1">
        <x:f t="array" ref="R117">INDEX($C$13:$N$13,G117)</x:f>
        <x:v>30</x:v>
      </x:c>
      <x:c r="S117" s="30">
        <x:f t="shared" si="45"/>
        <x:v>0.01</x:v>
      </x:c>
      <x:c r="T117" s="30">
        <x:f t="shared" si="46"/>
        <x:v>83</x:v>
      </x:c>
      <x:c r="U117" s="32">
        <x:f t="shared" si="51"/>
        <x:v>0</x:v>
      </x:c>
      <x:c r="V117" s="31">
        <x:f t="shared" si="38"/>
        <x:v>0.05</x:v>
      </x:c>
      <x:c r="W117" s="31">
        <x:f t="shared" si="39"/>
        <x:v>60</x:v>
      </x:c>
      <x:c r="X117" s="32">
        <x:f t="shared" si="40"/>
        <x:v>0.8</x:v>
      </x:c>
      <x:c r="Y117" s="30">
        <x:f t="shared" si="47"/>
        <x:v>0</x:v>
      </x:c>
      <x:c r="Z117" s="33">
        <x:f t="shared" si="48"/>
        <x:v>0.78839999999999999</x:v>
      </x:c>
      <x:c r="AA117" s="31">
        <x:f t="shared" si="49"/>
        <x:v>4.949417384040931</x:v>
      </x:c>
      <x:c r="AB117" s="32">
        <x:f t="shared" si="41"/>
        <x:v>0.1374838162233592</x:v>
      </x:c>
      <x:c r="AC117" s="31">
        <x:f t="shared" si="42"/>
        <x:v>0.5</x:v>
      </x:c>
      <x:c r="AD117" s="30">
        <x:f t="shared" si="50"/>
        <x:v>0</x:v>
      </x:c>
      <x:c r="AE117" s="31">
        <x:f t="shared" si="43"/>
        <x:v>4.949417384040931</x:v>
      </x:c>
    </x:row>
    <x:row r="118" spans="2:31" x14ac:dyDescent="0.35">
      <x:c r="B118" s="27">
        <x:f t="shared" si="52"/>
        <x:v>44657</x:v>
      </x:c>
      <x:c r="C118" s="22" t="str">
        <x:f>IF($C$4="London",Assumptions!C127,Assumptions!E127)</x:f>
        <x:v>1306</x:v>
      </x:c>
      <x:c r="D118" s="22" t="str">
        <x:f>IF($C$4="London",Assumptions!D127,Assumptions!F127)</x:f>
        <x:v>0147</x:v>
      </x:c>
      <x:c r="F118" s="29">
        <x:v>44658</x:v>
      </x:c>
      <x:c r="G118" s="30">
        <x:f t="shared" ref="G118:G149" si="53">MONTH(F118)</x:f>
        <x:v>4</x:v>
      </x:c>
      <x:c r="H118" s="31" t="str">
        <x:v>1304</x:v>
      </x:c>
      <x:c r="I118" s="31" t="str">
        <x:v>0147</x:v>
      </x:c>
      <x:c r="J118" s="30">
        <x:f t="shared" ref="J118:J149" si="54">VALUE(LEFT(H118,2))</x:f>
        <x:v>13</x:v>
      </x:c>
      <x:c r="K118" s="30">
        <x:f t="shared" ref="K118:K149" si="55">VALUE(RIGHT(H118,2))</x:f>
        <x:v>4</x:v>
      </x:c>
      <x:c r="L118" s="30">
        <x:f t="shared" ref="L118:L149" si="56">VALUE(LEFT(I118,2))</x:f>
        <x:v>1</x:v>
      </x:c>
      <x:c r="M118" s="30">
        <x:f t="shared" ref="M118:M149" si="57">VALUE(RIGHT(I118,2))</x:f>
        <x:v>47</x:v>
      </x:c>
      <x:c r="N118" s="30">
        <x:f t="shared" si="44"/>
        <x:v>25</x:v>
      </x:c>
      <x:c r="O118" s="30">
        <x:f t="shared" ref="O118:O149" si="58">N118-J118+(M118-K118)/60</x:f>
        <x:v>12.716666666666667</x:v>
      </x:c>
      <x:c r="P118" s="30" t="str" cm="1">
        <x:f t="array" ref="P118">INDEX($C$12:$N$12,G118)</x:f>
        <x:v>0.3″</x:v>
      </x:c>
      <x:c r="Q118" s="30" t="str" cm="1">
        <x:f t="array" ref="Q118">INDEX($C$11:$N$11,G118)</x:f>
        <x:v>83°F</x:v>
      </x:c>
      <x:c r="R118" s="30" cm="1">
        <x:f t="array" ref="R118">INDEX($C$13:$N$13,G118)</x:f>
        <x:v>30</x:v>
      </x:c>
      <x:c r="S118" s="30">
        <x:f t="shared" si="45"/>
        <x:v>0.01</x:v>
      </x:c>
      <x:c r="T118" s="30">
        <x:f t="shared" si="46"/>
        <x:v>83</x:v>
      </x:c>
      <x:c r="U118" s="32">
        <x:f t="shared" si="51"/>
        <x:v>0</x:v>
      </x:c>
      <x:c r="V118" s="31">
        <x:f t="shared" si="38"/>
        <x:v>0.05</x:v>
      </x:c>
      <x:c r="W118" s="31">
        <x:f t="shared" si="39"/>
        <x:v>60</x:v>
      </x:c>
      <x:c r="X118" s="32">
        <x:f t="shared" si="40"/>
        <x:v>0.8</x:v>
      </x:c>
      <x:c r="Y118" s="30">
        <x:f t="shared" si="47"/>
        <x:v>0</x:v>
      </x:c>
      <x:c r="Z118" s="33">
        <x:f t="shared" si="48"/>
        <x:v>0.78839999999999999</x:v>
      </x:c>
      <x:c r="AA118" s="31">
        <x:f t="shared" si="49"/>
        <x:v>4.949417384040931</x:v>
      </x:c>
      <x:c r="AB118" s="32">
        <x:f t="shared" si="41"/>
        <x:v>0.1374838162233592</x:v>
      </x:c>
      <x:c r="AC118" s="31">
        <x:f t="shared" si="42"/>
        <x:v>0.5</x:v>
      </x:c>
      <x:c r="AD118" s="30">
        <x:f t="shared" si="50"/>
        <x:v>0</x:v>
      </x:c>
      <x:c r="AE118" s="31">
        <x:f t="shared" ref="AE118:AE149" si="59">AA118+AD118</x:f>
        <x:v>4.949417384040931</x:v>
      </x:c>
    </x:row>
    <x:row r="119" spans="2:31" x14ac:dyDescent="0.35">
      <x:c r="B119" s="27">
        <x:f t="shared" si="52"/>
        <x:v>44658</x:v>
      </x:c>
      <x:c r="C119" s="22" t="str">
        <x:f>IF($C$4="London",Assumptions!C128,Assumptions!E128)</x:f>
        <x:v>1304</x:v>
      </x:c>
      <x:c r="D119" s="22" t="str">
        <x:f>IF($C$4="London",Assumptions!D128,Assumptions!F128)</x:f>
        <x:v>0147</x:v>
      </x:c>
      <x:c r="F119" s="29">
        <x:v>44659</x:v>
      </x:c>
      <x:c r="G119" s="30">
        <x:f t="shared" si="53"/>
        <x:v>4</x:v>
      </x:c>
      <x:c r="H119" s="31" t="str">
        <x:v>1303</x:v>
      </x:c>
      <x:c r="I119" s="31" t="str">
        <x:v>0148</x:v>
      </x:c>
      <x:c r="J119" s="30">
        <x:f t="shared" si="54"/>
        <x:v>13</x:v>
      </x:c>
      <x:c r="K119" s="30">
        <x:f t="shared" si="55"/>
        <x:v>3</x:v>
      </x:c>
      <x:c r="L119" s="30">
        <x:f t="shared" si="56"/>
        <x:v>1</x:v>
      </x:c>
      <x:c r="M119" s="30">
        <x:f t="shared" si="57"/>
        <x:v>48</x:v>
      </x:c>
      <x:c r="N119" s="30">
        <x:f t="shared" si="44"/>
        <x:v>25</x:v>
      </x:c>
      <x:c r="O119" s="30">
        <x:f t="shared" si="58"/>
        <x:v>12.75</x:v>
      </x:c>
      <x:c r="P119" s="30" t="str" cm="1">
        <x:f t="array" ref="P119">INDEX($C$12:$N$12,G119)</x:f>
        <x:v>0.3″</x:v>
      </x:c>
      <x:c r="Q119" s="30" t="str" cm="1">
        <x:f t="array" ref="Q119">INDEX($C$11:$N$11,G119)</x:f>
        <x:v>83°F</x:v>
      </x:c>
      <x:c r="R119" s="30" cm="1">
        <x:f t="array" ref="R119">INDEX($C$13:$N$13,G119)</x:f>
        <x:v>30</x:v>
      </x:c>
      <x:c r="S119" s="30">
        <x:f t="shared" si="45"/>
        <x:v>0.01</x:v>
      </x:c>
      <x:c r="T119" s="30">
        <x:f t="shared" si="46"/>
        <x:v>83</x:v>
      </x:c>
      <x:c r="U119" s="32">
        <x:f t="shared" si="51"/>
        <x:v>0</x:v>
      </x:c>
      <x:c r="V119" s="31">
        <x:f t="shared" si="38"/>
        <x:v>0.05</x:v>
      </x:c>
      <x:c r="W119" s="31">
        <x:f t="shared" si="39"/>
        <x:v>60</x:v>
      </x:c>
      <x:c r="X119" s="32">
        <x:f t="shared" si="40"/>
        <x:v>0.8</x:v>
      </x:c>
      <x:c r="Y119" s="30">
        <x:f t="shared" si="47"/>
        <x:v>0</x:v>
      </x:c>
      <x:c r="Z119" s="33">
        <x:f t="shared" si="48"/>
        <x:v>0.78839999999999999</x:v>
      </x:c>
      <x:c r="AA119" s="31">
        <x:f t="shared" ref="AA119:AA150" si="60">AE118</x:f>
        <x:v>4.949417384040931</x:v>
      </x:c>
      <x:c r="AB119" s="32">
        <x:f t="shared" si="41"/>
        <x:v>0.1374838162233592</x:v>
      </x:c>
      <x:c r="AC119" s="31">
        <x:f t="shared" si="42"/>
        <x:v>0.5</x:v>
      </x:c>
      <x:c r="AD119" s="30">
        <x:f t="shared" si="50"/>
        <x:v>0</x:v>
      </x:c>
      <x:c r="AE119" s="31">
        <x:f t="shared" si="59"/>
        <x:v>4.949417384040931</x:v>
      </x:c>
    </x:row>
    <x:row r="120" spans="2:31" x14ac:dyDescent="0.35">
      <x:c r="B120" s="27">
        <x:f t="shared" si="52"/>
        <x:v>44659</x:v>
      </x:c>
      <x:c r="C120" s="22" t="str">
        <x:f>IF($C$4="London",Assumptions!C129,Assumptions!E129)</x:f>
        <x:v>1303</x:v>
      </x:c>
      <x:c r="D120" s="22" t="str">
        <x:f>IF($C$4="London",Assumptions!D129,Assumptions!F129)</x:f>
        <x:v>0148</x:v>
      </x:c>
      <x:c r="F120" s="29">
        <x:v>44660</x:v>
      </x:c>
      <x:c r="G120" s="30">
        <x:f t="shared" si="53"/>
        <x:v>4</x:v>
      </x:c>
      <x:c r="H120" s="31" t="str">
        <x:v>1302</x:v>
      </x:c>
      <x:c r="I120" s="31" t="str">
        <x:v>0149</x:v>
      </x:c>
      <x:c r="J120" s="30">
        <x:f t="shared" si="54"/>
        <x:v>13</x:v>
      </x:c>
      <x:c r="K120" s="30">
        <x:f t="shared" si="55"/>
        <x:v>2</x:v>
      </x:c>
      <x:c r="L120" s="30">
        <x:f t="shared" si="56"/>
        <x:v>1</x:v>
      </x:c>
      <x:c r="M120" s="30">
        <x:f t="shared" si="57"/>
        <x:v>49</x:v>
      </x:c>
      <x:c r="N120" s="30">
        <x:f t="shared" si="44"/>
        <x:v>25</x:v>
      </x:c>
      <x:c r="O120" s="30">
        <x:f t="shared" si="58"/>
        <x:v>12.783333333333333</x:v>
      </x:c>
      <x:c r="P120" s="30" t="str" cm="1">
        <x:f t="array" ref="P120">INDEX($C$12:$N$12,G120)</x:f>
        <x:v>0.3″</x:v>
      </x:c>
      <x:c r="Q120" s="30" t="str" cm="1">
        <x:f t="array" ref="Q120">INDEX($C$11:$N$11,G120)</x:f>
        <x:v>83°F</x:v>
      </x:c>
      <x:c r="R120" s="30" cm="1">
        <x:f t="array" ref="R120">INDEX($C$13:$N$13,G120)</x:f>
        <x:v>30</x:v>
      </x:c>
      <x:c r="S120" s="30">
        <x:f t="shared" si="45"/>
        <x:v>0.01</x:v>
      </x:c>
      <x:c r="T120" s="30">
        <x:f t="shared" si="46"/>
        <x:v>83</x:v>
      </x:c>
      <x:c r="U120" s="32">
        <x:f t="shared" si="51"/>
        <x:v>0</x:v>
      </x:c>
      <x:c r="V120" s="31">
        <x:f t="shared" si="38"/>
        <x:v>0.05</x:v>
      </x:c>
      <x:c r="W120" s="31">
        <x:f t="shared" si="39"/>
        <x:v>60</x:v>
      </x:c>
      <x:c r="X120" s="32">
        <x:f t="shared" si="40"/>
        <x:v>0.8</x:v>
      </x:c>
      <x:c r="Y120" s="30">
        <x:f t="shared" si="47"/>
        <x:v>0</x:v>
      </x:c>
      <x:c r="Z120" s="33">
        <x:f t="shared" si="48"/>
        <x:v>0.78839999999999999</x:v>
      </x:c>
      <x:c r="AA120" s="31">
        <x:f t="shared" si="60"/>
        <x:v>4.949417384040931</x:v>
      </x:c>
      <x:c r="AB120" s="32">
        <x:f t="shared" si="41"/>
        <x:v>0.1374838162233592</x:v>
      </x:c>
      <x:c r="AC120" s="31">
        <x:f t="shared" si="42"/>
        <x:v>0.5</x:v>
      </x:c>
      <x:c r="AD120" s="30">
        <x:f t="shared" si="50"/>
        <x:v>0</x:v>
      </x:c>
      <x:c r="AE120" s="31">
        <x:f t="shared" si="59"/>
        <x:v>4.949417384040931</x:v>
      </x:c>
    </x:row>
    <x:row r="121" spans="2:31" x14ac:dyDescent="0.35">
      <x:c r="B121" s="27">
        <x:f t="shared" si="52"/>
        <x:v>44660</x:v>
      </x:c>
      <x:c r="C121" s="22" t="str">
        <x:f>IF($C$4="London",Assumptions!C130,Assumptions!E130)</x:f>
        <x:v>1302</x:v>
      </x:c>
      <x:c r="D121" s="22" t="str">
        <x:f>IF($C$4="London",Assumptions!D130,Assumptions!F130)</x:f>
        <x:v>0149</x:v>
      </x:c>
      <x:c r="F121" s="29">
        <x:v>44661</x:v>
      </x:c>
      <x:c r="G121" s="30">
        <x:f t="shared" si="53"/>
        <x:v>4</x:v>
      </x:c>
      <x:c r="H121" s="31" t="str">
        <x:v>1301</x:v>
      </x:c>
      <x:c r="I121" s="31" t="str">
        <x:v>0149</x:v>
      </x:c>
      <x:c r="J121" s="30">
        <x:f t="shared" si="54"/>
        <x:v>13</x:v>
      </x:c>
      <x:c r="K121" s="30">
        <x:f t="shared" si="55"/>
        <x:v>1</x:v>
      </x:c>
      <x:c r="L121" s="30">
        <x:f t="shared" si="56"/>
        <x:v>1</x:v>
      </x:c>
      <x:c r="M121" s="30">
        <x:f t="shared" si="57"/>
        <x:v>49</x:v>
      </x:c>
      <x:c r="N121" s="30">
        <x:f t="shared" si="44"/>
        <x:v>25</x:v>
      </x:c>
      <x:c r="O121" s="30">
        <x:f t="shared" si="58"/>
        <x:v>12.8</x:v>
      </x:c>
      <x:c r="P121" s="30" t="str" cm="1">
        <x:f t="array" ref="P121">INDEX($C$12:$N$12,G121)</x:f>
        <x:v>0.3″</x:v>
      </x:c>
      <x:c r="Q121" s="30" t="str" cm="1">
        <x:f t="array" ref="Q121">INDEX($C$11:$N$11,G121)</x:f>
        <x:v>83°F</x:v>
      </x:c>
      <x:c r="R121" s="30" cm="1">
        <x:f t="array" ref="R121">INDEX($C$13:$N$13,G121)</x:f>
        <x:v>30</x:v>
      </x:c>
      <x:c r="S121" s="30">
        <x:f t="shared" si="45"/>
        <x:v>0.01</x:v>
      </x:c>
      <x:c r="T121" s="30">
        <x:f t="shared" si="46"/>
        <x:v>83</x:v>
      </x:c>
      <x:c r="U121" s="32">
        <x:f t="shared" si="51"/>
        <x:v>0</x:v>
      </x:c>
      <x:c r="V121" s="31">
        <x:f t="shared" si="38"/>
        <x:v>0.05</x:v>
      </x:c>
      <x:c r="W121" s="31">
        <x:f t="shared" si="39"/>
        <x:v>60</x:v>
      </x:c>
      <x:c r="X121" s="32">
        <x:f t="shared" si="40"/>
        <x:v>0.8</x:v>
      </x:c>
      <x:c r="Y121" s="30">
        <x:f t="shared" si="47"/>
        <x:v>0</x:v>
      </x:c>
      <x:c r="Z121" s="33">
        <x:f t="shared" si="48"/>
        <x:v>0.78839999999999999</x:v>
      </x:c>
      <x:c r="AA121" s="31">
        <x:f t="shared" si="60"/>
        <x:v>4.949417384040931</x:v>
      </x:c>
      <x:c r="AB121" s="32">
        <x:f t="shared" si="41"/>
        <x:v>0.1374838162233592</x:v>
      </x:c>
      <x:c r="AC121" s="31">
        <x:f t="shared" si="42"/>
        <x:v>0.5</x:v>
      </x:c>
      <x:c r="AD121" s="30">
        <x:f t="shared" si="50"/>
        <x:v>0</x:v>
      </x:c>
      <x:c r="AE121" s="31">
        <x:f t="shared" si="59"/>
        <x:v>4.949417384040931</x:v>
      </x:c>
    </x:row>
    <x:row r="122" spans="2:31" x14ac:dyDescent="0.35">
      <x:c r="B122" s="27">
        <x:f t="shared" si="52"/>
        <x:v>44661</x:v>
      </x:c>
      <x:c r="C122" s="22" t="str">
        <x:f>IF($C$4="London",Assumptions!C131,Assumptions!E131)</x:f>
        <x:v>1301</x:v>
      </x:c>
      <x:c r="D122" s="22" t="str">
        <x:f>IF($C$4="London",Assumptions!D131,Assumptions!F131)</x:f>
        <x:v>0149</x:v>
      </x:c>
      <x:c r="F122" s="29">
        <x:v>44662</x:v>
      </x:c>
      <x:c r="G122" s="30">
        <x:f t="shared" si="53"/>
        <x:v>4</x:v>
      </x:c>
      <x:c r="H122" s="31" t="str">
        <x:v>1259</x:v>
      </x:c>
      <x:c r="I122" s="31" t="str">
        <x:v>0150</x:v>
      </x:c>
      <x:c r="J122" s="30">
        <x:f t="shared" si="54"/>
        <x:v>12</x:v>
      </x:c>
      <x:c r="K122" s="30">
        <x:f t="shared" si="55"/>
        <x:v>59</x:v>
      </x:c>
      <x:c r="L122" s="30">
        <x:f t="shared" si="56"/>
        <x:v>1</x:v>
      </x:c>
      <x:c r="M122" s="30">
        <x:f t="shared" si="57"/>
        <x:v>50</x:v>
      </x:c>
      <x:c r="N122" s="30">
        <x:f t="shared" si="44"/>
        <x:v>25</x:v>
      </x:c>
      <x:c r="O122" s="30">
        <x:f t="shared" si="58"/>
        <x:v>12.85</x:v>
      </x:c>
      <x:c r="P122" s="30" t="str" cm="1">
        <x:f t="array" ref="P122">INDEX($C$12:$N$12,G122)</x:f>
        <x:v>0.3″</x:v>
      </x:c>
      <x:c r="Q122" s="30" t="str" cm="1">
        <x:f t="array" ref="Q122">INDEX($C$11:$N$11,G122)</x:f>
        <x:v>83°F</x:v>
      </x:c>
      <x:c r="R122" s="30" cm="1">
        <x:f t="array" ref="R122">INDEX($C$13:$N$13,G122)</x:f>
        <x:v>30</x:v>
      </x:c>
      <x:c r="S122" s="30">
        <x:f t="shared" si="45"/>
        <x:v>0.01</x:v>
      </x:c>
      <x:c r="T122" s="30">
        <x:f t="shared" si="46"/>
        <x:v>83</x:v>
      </x:c>
      <x:c r="U122" s="32">
        <x:f t="shared" si="51"/>
        <x:v>0</x:v>
      </x:c>
      <x:c r="V122" s="31">
        <x:f t="shared" si="38"/>
        <x:v>0.05</x:v>
      </x:c>
      <x:c r="W122" s="31">
        <x:f t="shared" si="39"/>
        <x:v>60</x:v>
      </x:c>
      <x:c r="X122" s="32">
        <x:f t="shared" si="40"/>
        <x:v>0.8</x:v>
      </x:c>
      <x:c r="Y122" s="30">
        <x:f t="shared" si="47"/>
        <x:v>0</x:v>
      </x:c>
      <x:c r="Z122" s="33">
        <x:f t="shared" si="48"/>
        <x:v>0.78839999999999999</x:v>
      </x:c>
      <x:c r="AA122" s="31">
        <x:f t="shared" si="60"/>
        <x:v>4.949417384040931</x:v>
      </x:c>
      <x:c r="AB122" s="32">
        <x:f t="shared" si="41"/>
        <x:v>0.1374838162233592</x:v>
      </x:c>
      <x:c r="AC122" s="31">
        <x:f t="shared" si="42"/>
        <x:v>0.5</x:v>
      </x:c>
      <x:c r="AD122" s="30">
        <x:f t="shared" si="50"/>
        <x:v>0</x:v>
      </x:c>
      <x:c r="AE122" s="31">
        <x:f t="shared" si="59"/>
        <x:v>4.949417384040931</x:v>
      </x:c>
    </x:row>
    <x:row r="123" spans="2:31" x14ac:dyDescent="0.35">
      <x:c r="B123" s="27">
        <x:f t="shared" si="52"/>
        <x:v>44662</x:v>
      </x:c>
      <x:c r="C123" s="22" t="str">
        <x:f>IF($C$4="London",Assumptions!C132,Assumptions!E132)</x:f>
        <x:v>1259</x:v>
      </x:c>
      <x:c r="D123" s="22" t="str">
        <x:f>IF($C$4="London",Assumptions!D132,Assumptions!F132)</x:f>
        <x:v>0150</x:v>
      </x:c>
      <x:c r="F123" s="29">
        <x:v>44663</x:v>
      </x:c>
      <x:c r="G123" s="30">
        <x:f t="shared" si="53"/>
        <x:v>4</x:v>
      </x:c>
      <x:c r="H123" s="31" t="str">
        <x:v>1258</x:v>
      </x:c>
      <x:c r="I123" s="31" t="str">
        <x:v>0151</x:v>
      </x:c>
      <x:c r="J123" s="30">
        <x:f t="shared" si="54"/>
        <x:v>12</x:v>
      </x:c>
      <x:c r="K123" s="30">
        <x:f t="shared" si="55"/>
        <x:v>58</x:v>
      </x:c>
      <x:c r="L123" s="30">
        <x:f t="shared" si="56"/>
        <x:v>1</x:v>
      </x:c>
      <x:c r="M123" s="30">
        <x:f t="shared" si="57"/>
        <x:v>51</x:v>
      </x:c>
      <x:c r="N123" s="30">
        <x:f t="shared" si="44"/>
        <x:v>25</x:v>
      </x:c>
      <x:c r="O123" s="30">
        <x:f t="shared" si="58"/>
        <x:v>12.883333333333333</x:v>
      </x:c>
      <x:c r="P123" s="30" t="str" cm="1">
        <x:f t="array" ref="P123">INDEX($C$12:$N$12,G123)</x:f>
        <x:v>0.3″</x:v>
      </x:c>
      <x:c r="Q123" s="30" t="str" cm="1">
        <x:f t="array" ref="Q123">INDEX($C$11:$N$11,G123)</x:f>
        <x:v>83°F</x:v>
      </x:c>
      <x:c r="R123" s="30" cm="1">
        <x:f t="array" ref="R123">INDEX($C$13:$N$13,G123)</x:f>
        <x:v>30</x:v>
      </x:c>
      <x:c r="S123" s="30">
        <x:f t="shared" si="45"/>
        <x:v>0.01</x:v>
      </x:c>
      <x:c r="T123" s="30">
        <x:f t="shared" si="46"/>
        <x:v>83</x:v>
      </x:c>
      <x:c r="U123" s="32">
        <x:f t="shared" si="51"/>
        <x:v>0</x:v>
      </x:c>
      <x:c r="V123" s="31">
        <x:f t="shared" si="38"/>
        <x:v>0.05</x:v>
      </x:c>
      <x:c r="W123" s="31">
        <x:f t="shared" si="39"/>
        <x:v>60</x:v>
      </x:c>
      <x:c r="X123" s="32">
        <x:f t="shared" si="40"/>
        <x:v>0.8</x:v>
      </x:c>
      <x:c r="Y123" s="30">
        <x:f t="shared" si="47"/>
        <x:v>0</x:v>
      </x:c>
      <x:c r="Z123" s="33">
        <x:f t="shared" si="48"/>
        <x:v>0.78839999999999999</x:v>
      </x:c>
      <x:c r="AA123" s="31">
        <x:f t="shared" si="60"/>
        <x:v>4.949417384040931</x:v>
      </x:c>
      <x:c r="AB123" s="32">
        <x:f t="shared" si="41"/>
        <x:v>0.1374838162233592</x:v>
      </x:c>
      <x:c r="AC123" s="31">
        <x:f t="shared" si="42"/>
        <x:v>0.5</x:v>
      </x:c>
      <x:c r="AD123" s="30">
        <x:f t="shared" si="50"/>
        <x:v>0</x:v>
      </x:c>
      <x:c r="AE123" s="31">
        <x:f t="shared" si="59"/>
        <x:v>4.949417384040931</x:v>
      </x:c>
    </x:row>
    <x:row r="124" spans="2:31" x14ac:dyDescent="0.35">
      <x:c r="B124" s="27">
        <x:f t="shared" si="52"/>
        <x:v>44663</x:v>
      </x:c>
      <x:c r="C124" s="22" t="str">
        <x:f>IF($C$4="London",Assumptions!C133,Assumptions!E133)</x:f>
        <x:v>1258</x:v>
      </x:c>
      <x:c r="D124" s="22" t="str">
        <x:f>IF($C$4="London",Assumptions!D133,Assumptions!F133)</x:f>
        <x:v>0151</x:v>
      </x:c>
      <x:c r="F124" s="29">
        <x:v>44664</x:v>
      </x:c>
      <x:c r="G124" s="30">
        <x:f t="shared" si="53"/>
        <x:v>4</x:v>
      </x:c>
      <x:c r="H124" s="31" t="str">
        <x:v>1257</x:v>
      </x:c>
      <x:c r="I124" s="31" t="str">
        <x:v>0151</x:v>
      </x:c>
      <x:c r="J124" s="30">
        <x:f t="shared" si="54"/>
        <x:v>12</x:v>
      </x:c>
      <x:c r="K124" s="30">
        <x:f t="shared" si="55"/>
        <x:v>57</x:v>
      </x:c>
      <x:c r="L124" s="30">
        <x:f t="shared" si="56"/>
        <x:v>1</x:v>
      </x:c>
      <x:c r="M124" s="30">
        <x:f t="shared" si="57"/>
        <x:v>51</x:v>
      </x:c>
      <x:c r="N124" s="30">
        <x:f t="shared" si="44"/>
        <x:v>25</x:v>
      </x:c>
      <x:c r="O124" s="30">
        <x:f t="shared" si="58"/>
        <x:v>12.9</x:v>
      </x:c>
      <x:c r="P124" s="30" t="str" cm="1">
        <x:f t="array" ref="P124">INDEX($C$12:$N$12,G124)</x:f>
        <x:v>0.3″</x:v>
      </x:c>
      <x:c r="Q124" s="30" t="str" cm="1">
        <x:f t="array" ref="Q124">INDEX($C$11:$N$11,G124)</x:f>
        <x:v>83°F</x:v>
      </x:c>
      <x:c r="R124" s="30" cm="1">
        <x:f t="array" ref="R124">INDEX($C$13:$N$13,G124)</x:f>
        <x:v>30</x:v>
      </x:c>
      <x:c r="S124" s="30">
        <x:f t="shared" si="45"/>
        <x:v>0.01</x:v>
      </x:c>
      <x:c r="T124" s="30">
        <x:f t="shared" si="46"/>
        <x:v>83</x:v>
      </x:c>
      <x:c r="U124" s="32">
        <x:f t="shared" si="51"/>
        <x:v>0</x:v>
      </x:c>
      <x:c r="V124" s="31">
        <x:f t="shared" si="38"/>
        <x:v>0.05</x:v>
      </x:c>
      <x:c r="W124" s="31">
        <x:f t="shared" si="39"/>
        <x:v>60</x:v>
      </x:c>
      <x:c r="X124" s="32">
        <x:f t="shared" si="40"/>
        <x:v>0.8</x:v>
      </x:c>
      <x:c r="Y124" s="30">
        <x:f t="shared" si="47"/>
        <x:v>0</x:v>
      </x:c>
      <x:c r="Z124" s="33">
        <x:f t="shared" si="48"/>
        <x:v>0.78839999999999999</x:v>
      </x:c>
      <x:c r="AA124" s="31">
        <x:f t="shared" si="60"/>
        <x:v>4.949417384040931</x:v>
      </x:c>
      <x:c r="AB124" s="32">
        <x:f t="shared" si="41"/>
        <x:v>0.1374838162233592</x:v>
      </x:c>
      <x:c r="AC124" s="31">
        <x:f t="shared" si="42"/>
        <x:v>0.5</x:v>
      </x:c>
      <x:c r="AD124" s="30">
        <x:f t="shared" si="50"/>
        <x:v>0</x:v>
      </x:c>
      <x:c r="AE124" s="31">
        <x:f t="shared" si="59"/>
        <x:v>4.949417384040931</x:v>
      </x:c>
    </x:row>
    <x:row r="125" spans="2:31" x14ac:dyDescent="0.35">
      <x:c r="B125" s="27">
        <x:f t="shared" si="52"/>
        <x:v>44664</x:v>
      </x:c>
      <x:c r="C125" s="22" t="str">
        <x:f>IF($C$4="London",Assumptions!C134,Assumptions!E134)</x:f>
        <x:v>1257</x:v>
      </x:c>
      <x:c r="D125" s="22" t="str">
        <x:f>IF($C$4="London",Assumptions!D134,Assumptions!F134)</x:f>
        <x:v>0151</x:v>
      </x:c>
      <x:c r="F125" s="29">
        <x:v>44665</x:v>
      </x:c>
      <x:c r="G125" s="30">
        <x:f t="shared" si="53"/>
        <x:v>4</x:v>
      </x:c>
      <x:c r="H125" s="31" t="str">
        <x:v>1256</x:v>
      </x:c>
      <x:c r="I125" s="31" t="str">
        <x:v>0152</x:v>
      </x:c>
      <x:c r="J125" s="30">
        <x:f t="shared" si="54"/>
        <x:v>12</x:v>
      </x:c>
      <x:c r="K125" s="30">
        <x:f t="shared" si="55"/>
        <x:v>56</x:v>
      </x:c>
      <x:c r="L125" s="30">
        <x:f t="shared" si="56"/>
        <x:v>1</x:v>
      </x:c>
      <x:c r="M125" s="30">
        <x:f t="shared" si="57"/>
        <x:v>52</x:v>
      </x:c>
      <x:c r="N125" s="30">
        <x:f t="shared" si="44"/>
        <x:v>25</x:v>
      </x:c>
      <x:c r="O125" s="30">
        <x:f t="shared" si="58"/>
        <x:v>12.933333333333334</x:v>
      </x:c>
      <x:c r="P125" s="30" t="str" cm="1">
        <x:f t="array" ref="P125">INDEX($C$12:$N$12,G125)</x:f>
        <x:v>0.3″</x:v>
      </x:c>
      <x:c r="Q125" s="30" t="str" cm="1">
        <x:f t="array" ref="Q125">INDEX($C$11:$N$11,G125)</x:f>
        <x:v>83°F</x:v>
      </x:c>
      <x:c r="R125" s="30" cm="1">
        <x:f t="array" ref="R125">INDEX($C$13:$N$13,G125)</x:f>
        <x:v>30</x:v>
      </x:c>
      <x:c r="S125" s="30">
        <x:f t="shared" si="45"/>
        <x:v>0.01</x:v>
      </x:c>
      <x:c r="T125" s="30">
        <x:f t="shared" si="46"/>
        <x:v>83</x:v>
      </x:c>
      <x:c r="U125" s="32">
        <x:f t="shared" si="51"/>
        <x:v>0</x:v>
      </x:c>
      <x:c r="V125" s="31">
        <x:f t="shared" si="38"/>
        <x:v>0.05</x:v>
      </x:c>
      <x:c r="W125" s="31">
        <x:f t="shared" si="39"/>
        <x:v>60</x:v>
      </x:c>
      <x:c r="X125" s="32">
        <x:f t="shared" si="40"/>
        <x:v>0.8</x:v>
      </x:c>
      <x:c r="Y125" s="30">
        <x:f t="shared" si="47"/>
        <x:v>0</x:v>
      </x:c>
      <x:c r="Z125" s="33">
        <x:f t="shared" si="48"/>
        <x:v>0.78839999999999999</x:v>
      </x:c>
      <x:c r="AA125" s="31">
        <x:f t="shared" si="60"/>
        <x:v>4.949417384040931</x:v>
      </x:c>
      <x:c r="AB125" s="32">
        <x:f t="shared" si="41"/>
        <x:v>0.1374838162233592</x:v>
      </x:c>
      <x:c r="AC125" s="31">
        <x:f t="shared" si="42"/>
        <x:v>0.5</x:v>
      </x:c>
      <x:c r="AD125" s="30">
        <x:f t="shared" si="50"/>
        <x:v>0</x:v>
      </x:c>
      <x:c r="AE125" s="31">
        <x:f t="shared" si="59"/>
        <x:v>4.949417384040931</x:v>
      </x:c>
    </x:row>
    <x:row r="126" spans="2:31" x14ac:dyDescent="0.35">
      <x:c r="B126" s="27">
        <x:f t="shared" si="52"/>
        <x:v>44665</x:v>
      </x:c>
      <x:c r="C126" s="22" t="str">
        <x:f>IF($C$4="London",Assumptions!C135,Assumptions!E135)</x:f>
        <x:v>1256</x:v>
      </x:c>
      <x:c r="D126" s="22" t="str">
        <x:f>IF($C$4="London",Assumptions!D135,Assumptions!F135)</x:f>
        <x:v>0152</x:v>
      </x:c>
      <x:c r="F126" s="29">
        <x:v>44666</x:v>
      </x:c>
      <x:c r="G126" s="30">
        <x:f t="shared" si="53"/>
        <x:v>4</x:v>
      </x:c>
      <x:c r="H126" s="31" t="str">
        <x:v>1255</x:v>
      </x:c>
      <x:c r="I126" s="31" t="str">
        <x:v>0153</x:v>
      </x:c>
      <x:c r="J126" s="30">
        <x:f t="shared" si="54"/>
        <x:v>12</x:v>
      </x:c>
      <x:c r="K126" s="30">
        <x:f t="shared" si="55"/>
        <x:v>55</x:v>
      </x:c>
      <x:c r="L126" s="30">
        <x:f t="shared" si="56"/>
        <x:v>1</x:v>
      </x:c>
      <x:c r="M126" s="30">
        <x:f t="shared" si="57"/>
        <x:v>53</x:v>
      </x:c>
      <x:c r="N126" s="30">
        <x:f t="shared" si="44"/>
        <x:v>25</x:v>
      </x:c>
      <x:c r="O126" s="30">
        <x:f t="shared" si="58"/>
        <x:v>12.966666666666667</x:v>
      </x:c>
      <x:c r="P126" s="30" t="str" cm="1">
        <x:f t="array" ref="P126">INDEX($C$12:$N$12,G126)</x:f>
        <x:v>0.3″</x:v>
      </x:c>
      <x:c r="Q126" s="30" t="str" cm="1">
        <x:f t="array" ref="Q126">INDEX($C$11:$N$11,G126)</x:f>
        <x:v>83°F</x:v>
      </x:c>
      <x:c r="R126" s="30" cm="1">
        <x:f t="array" ref="R126">INDEX($C$13:$N$13,G126)</x:f>
        <x:v>30</x:v>
      </x:c>
      <x:c r="S126" s="30">
        <x:f t="shared" si="45"/>
        <x:v>0.01</x:v>
      </x:c>
      <x:c r="T126" s="30">
        <x:f t="shared" si="46"/>
        <x:v>83</x:v>
      </x:c>
      <x:c r="U126" s="32">
        <x:f t="shared" si="51"/>
        <x:v>0</x:v>
      </x:c>
      <x:c r="V126" s="31">
        <x:f t="shared" si="38"/>
        <x:v>0.05</x:v>
      </x:c>
      <x:c r="W126" s="31">
        <x:f t="shared" si="39"/>
        <x:v>60</x:v>
      </x:c>
      <x:c r="X126" s="32">
        <x:f t="shared" si="40"/>
        <x:v>0.8</x:v>
      </x:c>
      <x:c r="Y126" s="30">
        <x:f t="shared" si="47"/>
        <x:v>0</x:v>
      </x:c>
      <x:c r="Z126" s="33">
        <x:f t="shared" si="48"/>
        <x:v>0.78839999999999999</x:v>
      </x:c>
      <x:c r="AA126" s="31">
        <x:f t="shared" si="60"/>
        <x:v>4.949417384040931</x:v>
      </x:c>
      <x:c r="AB126" s="32">
        <x:f t="shared" si="41"/>
        <x:v>0.1374838162233592</x:v>
      </x:c>
      <x:c r="AC126" s="31">
        <x:f t="shared" si="42"/>
        <x:v>0.5</x:v>
      </x:c>
      <x:c r="AD126" s="30">
        <x:f t="shared" si="50"/>
        <x:v>0</x:v>
      </x:c>
      <x:c r="AE126" s="31">
        <x:f t="shared" si="59"/>
        <x:v>4.949417384040931</x:v>
      </x:c>
    </x:row>
    <x:row r="127" spans="2:31" x14ac:dyDescent="0.35">
      <x:c r="B127" s="27">
        <x:f t="shared" si="52"/>
        <x:v>44666</x:v>
      </x:c>
      <x:c r="C127" s="22" t="str">
        <x:f>IF($C$4="London",Assumptions!C136,Assumptions!E136)</x:f>
        <x:v>1255</x:v>
      </x:c>
      <x:c r="D127" s="22" t="str">
        <x:f>IF($C$4="London",Assumptions!D136,Assumptions!F136)</x:f>
        <x:v>0153</x:v>
      </x:c>
      <x:c r="F127" s="29">
        <x:v>44667</x:v>
      </x:c>
      <x:c r="G127" s="30">
        <x:f t="shared" si="53"/>
        <x:v>4</x:v>
      </x:c>
      <x:c r="H127" s="31" t="str">
        <x:v>1254</x:v>
      </x:c>
      <x:c r="I127" s="31" t="str">
        <x:v>0154</x:v>
      </x:c>
      <x:c r="J127" s="30">
        <x:f t="shared" si="54"/>
        <x:v>12</x:v>
      </x:c>
      <x:c r="K127" s="30">
        <x:f t="shared" si="55"/>
        <x:v>54</x:v>
      </x:c>
      <x:c r="L127" s="30">
        <x:f t="shared" si="56"/>
        <x:v>1</x:v>
      </x:c>
      <x:c r="M127" s="30">
        <x:f t="shared" si="57"/>
        <x:v>54</x:v>
      </x:c>
      <x:c r="N127" s="30">
        <x:f t="shared" si="44"/>
        <x:v>25</x:v>
      </x:c>
      <x:c r="O127" s="30">
        <x:f t="shared" si="58"/>
        <x:v>13</x:v>
      </x:c>
      <x:c r="P127" s="30" t="str" cm="1">
        <x:f t="array" ref="P127">INDEX($C$12:$N$12,G127)</x:f>
        <x:v>0.3″</x:v>
      </x:c>
      <x:c r="Q127" s="30" t="str" cm="1">
        <x:f t="array" ref="Q127">INDEX($C$11:$N$11,G127)</x:f>
        <x:v>83°F</x:v>
      </x:c>
      <x:c r="R127" s="30" cm="1">
        <x:f t="array" ref="R127">INDEX($C$13:$N$13,G127)</x:f>
        <x:v>30</x:v>
      </x:c>
      <x:c r="S127" s="30">
        <x:f t="shared" si="45"/>
        <x:v>0.01</x:v>
      </x:c>
      <x:c r="T127" s="30">
        <x:f t="shared" si="46"/>
        <x:v>83</x:v>
      </x:c>
      <x:c r="U127" s="32">
        <x:f t="shared" si="51"/>
        <x:v>0</x:v>
      </x:c>
      <x:c r="V127" s="31">
        <x:f t="shared" si="38"/>
        <x:v>0.05</x:v>
      </x:c>
      <x:c r="W127" s="31">
        <x:f t="shared" si="39"/>
        <x:v>60</x:v>
      </x:c>
      <x:c r="X127" s="32">
        <x:f t="shared" si="40"/>
        <x:v>0.8</x:v>
      </x:c>
      <x:c r="Y127" s="30">
        <x:f t="shared" si="47"/>
        <x:v>0</x:v>
      </x:c>
      <x:c r="Z127" s="33">
        <x:f t="shared" si="48"/>
        <x:v>0.78839999999999999</x:v>
      </x:c>
      <x:c r="AA127" s="31">
        <x:f t="shared" si="60"/>
        <x:v>4.949417384040931</x:v>
      </x:c>
      <x:c r="AB127" s="32">
        <x:f t="shared" si="41"/>
        <x:v>0.1374838162233592</x:v>
      </x:c>
      <x:c r="AC127" s="31">
        <x:f t="shared" si="42"/>
        <x:v>0.5</x:v>
      </x:c>
      <x:c r="AD127" s="30">
        <x:f t="shared" si="50"/>
        <x:v>0</x:v>
      </x:c>
      <x:c r="AE127" s="31">
        <x:f t="shared" si="59"/>
        <x:v>4.949417384040931</x:v>
      </x:c>
    </x:row>
    <x:row r="128" spans="2:31" x14ac:dyDescent="0.35">
      <x:c r="B128" s="27">
        <x:f t="shared" si="52"/>
        <x:v>44667</x:v>
      </x:c>
      <x:c r="C128" s="22" t="str">
        <x:f>IF($C$4="London",Assumptions!C137,Assumptions!E137)</x:f>
        <x:v>1254</x:v>
      </x:c>
      <x:c r="D128" s="22" t="str">
        <x:f>IF($C$4="London",Assumptions!D137,Assumptions!F137)</x:f>
        <x:v>0154</x:v>
      </x:c>
      <x:c r="F128" s="29">
        <x:v>44668</x:v>
      </x:c>
      <x:c r="G128" s="30">
        <x:f t="shared" si="53"/>
        <x:v>4</x:v>
      </x:c>
      <x:c r="H128" s="31" t="str">
        <x:v>1252</x:v>
      </x:c>
      <x:c r="I128" s="31" t="str">
        <x:v>0154</x:v>
      </x:c>
      <x:c r="J128" s="30">
        <x:f t="shared" si="54"/>
        <x:v>12</x:v>
      </x:c>
      <x:c r="K128" s="30">
        <x:f t="shared" si="55"/>
        <x:v>52</x:v>
      </x:c>
      <x:c r="L128" s="30">
        <x:f t="shared" si="56"/>
        <x:v>1</x:v>
      </x:c>
      <x:c r="M128" s="30">
        <x:f t="shared" si="57"/>
        <x:v>54</x:v>
      </x:c>
      <x:c r="N128" s="30">
        <x:f t="shared" si="44"/>
        <x:v>25</x:v>
      </x:c>
      <x:c r="O128" s="30">
        <x:f t="shared" si="58"/>
        <x:v>13.033333333333333</x:v>
      </x:c>
      <x:c r="P128" s="30" t="str" cm="1">
        <x:f t="array" ref="P128">INDEX($C$12:$N$12,G128)</x:f>
        <x:v>0.3″</x:v>
      </x:c>
      <x:c r="Q128" s="30" t="str" cm="1">
        <x:f t="array" ref="Q128">INDEX($C$11:$N$11,G128)</x:f>
        <x:v>83°F</x:v>
      </x:c>
      <x:c r="R128" s="30" cm="1">
        <x:f t="array" ref="R128">INDEX($C$13:$N$13,G128)</x:f>
        <x:v>30</x:v>
      </x:c>
      <x:c r="S128" s="30">
        <x:f t="shared" si="45"/>
        <x:v>0.01</x:v>
      </x:c>
      <x:c r="T128" s="30">
        <x:f t="shared" si="46"/>
        <x:v>83</x:v>
      </x:c>
      <x:c r="U128" s="32">
        <x:f t="shared" si="51"/>
        <x:v>0</x:v>
      </x:c>
      <x:c r="V128" s="31">
        <x:f t="shared" si="38"/>
        <x:v>0.05</x:v>
      </x:c>
      <x:c r="W128" s="31">
        <x:f t="shared" si="39"/>
        <x:v>60</x:v>
      </x:c>
      <x:c r="X128" s="32">
        <x:f t="shared" si="40"/>
        <x:v>0.8</x:v>
      </x:c>
      <x:c r="Y128" s="30">
        <x:f t="shared" si="47"/>
        <x:v>0</x:v>
      </x:c>
      <x:c r="Z128" s="33">
        <x:f t="shared" si="48"/>
        <x:v>0.78839999999999999</x:v>
      </x:c>
      <x:c r="AA128" s="31">
        <x:f t="shared" si="60"/>
        <x:v>4.949417384040931</x:v>
      </x:c>
      <x:c r="AB128" s="32">
        <x:f t="shared" si="41"/>
        <x:v>0.1374838162233592</x:v>
      </x:c>
      <x:c r="AC128" s="31">
        <x:f t="shared" si="42"/>
        <x:v>0.5</x:v>
      </x:c>
      <x:c r="AD128" s="30">
        <x:f t="shared" si="50"/>
        <x:v>0</x:v>
      </x:c>
      <x:c r="AE128" s="31">
        <x:f t="shared" si="59"/>
        <x:v>4.949417384040931</x:v>
      </x:c>
    </x:row>
    <x:row r="129" spans="2:31" x14ac:dyDescent="0.35">
      <x:c r="B129" s="27">
        <x:f t="shared" si="52"/>
        <x:v>44668</x:v>
      </x:c>
      <x:c r="C129" s="22" t="str">
        <x:f>IF($C$4="London",Assumptions!C138,Assumptions!E138)</x:f>
        <x:v>1252</x:v>
      </x:c>
      <x:c r="D129" s="22" t="str">
        <x:f>IF($C$4="London",Assumptions!D138,Assumptions!F138)</x:f>
        <x:v>0154</x:v>
      </x:c>
      <x:c r="F129" s="29">
        <x:v>44669</x:v>
      </x:c>
      <x:c r="G129" s="30">
        <x:f t="shared" si="53"/>
        <x:v>4</x:v>
      </x:c>
      <x:c r="H129" s="31" t="str">
        <x:v>1251</x:v>
      </x:c>
      <x:c r="I129" s="31" t="str">
        <x:v>0155</x:v>
      </x:c>
      <x:c r="J129" s="30">
        <x:f t="shared" si="54"/>
        <x:v>12</x:v>
      </x:c>
      <x:c r="K129" s="30">
        <x:f t="shared" si="55"/>
        <x:v>51</x:v>
      </x:c>
      <x:c r="L129" s="30">
        <x:f t="shared" si="56"/>
        <x:v>1</x:v>
      </x:c>
      <x:c r="M129" s="30">
        <x:f t="shared" si="57"/>
        <x:v>55</x:v>
      </x:c>
      <x:c r="N129" s="30">
        <x:f t="shared" si="44"/>
        <x:v>25</x:v>
      </x:c>
      <x:c r="O129" s="30">
        <x:f t="shared" si="58"/>
        <x:v>13.066666666666666</x:v>
      </x:c>
      <x:c r="P129" s="30" t="str" cm="1">
        <x:f t="array" ref="P129">INDEX($C$12:$N$12,G129)</x:f>
        <x:v>0.3″</x:v>
      </x:c>
      <x:c r="Q129" s="30" t="str" cm="1">
        <x:f t="array" ref="Q129">INDEX($C$11:$N$11,G129)</x:f>
        <x:v>83°F</x:v>
      </x:c>
      <x:c r="R129" s="30" cm="1">
        <x:f t="array" ref="R129">INDEX($C$13:$N$13,G129)</x:f>
        <x:v>30</x:v>
      </x:c>
      <x:c r="S129" s="30">
        <x:f t="shared" si="45"/>
        <x:v>0.01</x:v>
      </x:c>
      <x:c r="T129" s="30">
        <x:f t="shared" si="46"/>
        <x:v>83</x:v>
      </x:c>
      <x:c r="U129" s="32">
        <x:f t="shared" si="51"/>
        <x:v>0</x:v>
      </x:c>
      <x:c r="V129" s="31">
        <x:f t="shared" si="38"/>
        <x:v>0.05</x:v>
      </x:c>
      <x:c r="W129" s="31">
        <x:f t="shared" si="39"/>
        <x:v>60</x:v>
      </x:c>
      <x:c r="X129" s="32">
        <x:f t="shared" si="40"/>
        <x:v>0.8</x:v>
      </x:c>
      <x:c r="Y129" s="30">
        <x:f t="shared" si="47"/>
        <x:v>0</x:v>
      </x:c>
      <x:c r="Z129" s="33">
        <x:f t="shared" si="48"/>
        <x:v>0.78839999999999999</x:v>
      </x:c>
      <x:c r="AA129" s="31">
        <x:f t="shared" si="60"/>
        <x:v>4.949417384040931</x:v>
      </x:c>
      <x:c r="AB129" s="32">
        <x:f t="shared" si="41"/>
        <x:v>0.1374838162233592</x:v>
      </x:c>
      <x:c r="AC129" s="31">
        <x:f t="shared" si="42"/>
        <x:v>0.5</x:v>
      </x:c>
      <x:c r="AD129" s="30">
        <x:f t="shared" si="50"/>
        <x:v>0</x:v>
      </x:c>
      <x:c r="AE129" s="31">
        <x:f t="shared" si="59"/>
        <x:v>4.949417384040931</x:v>
      </x:c>
    </x:row>
    <x:row r="130" spans="2:31" x14ac:dyDescent="0.35">
      <x:c r="B130" s="27">
        <x:f t="shared" si="52"/>
        <x:v>44669</x:v>
      </x:c>
      <x:c r="C130" s="22" t="str">
        <x:f>IF($C$4="London",Assumptions!C139,Assumptions!E139)</x:f>
        <x:v>1251</x:v>
      </x:c>
      <x:c r="D130" s="22" t="str">
        <x:f>IF($C$4="London",Assumptions!D139,Assumptions!F139)</x:f>
        <x:v>0155</x:v>
      </x:c>
      <x:c r="F130" s="29">
        <x:v>44670</x:v>
      </x:c>
      <x:c r="G130" s="30">
        <x:f t="shared" si="53"/>
        <x:v>4</x:v>
      </x:c>
      <x:c r="H130" s="31" t="str">
        <x:v>1250</x:v>
      </x:c>
      <x:c r="I130" s="31" t="str">
        <x:v>0156</x:v>
      </x:c>
      <x:c r="J130" s="30">
        <x:f t="shared" si="54"/>
        <x:v>12</x:v>
      </x:c>
      <x:c r="K130" s="30">
        <x:f t="shared" si="55"/>
        <x:v>50</x:v>
      </x:c>
      <x:c r="L130" s="30">
        <x:f t="shared" si="56"/>
        <x:v>1</x:v>
      </x:c>
      <x:c r="M130" s="30">
        <x:f t="shared" si="57"/>
        <x:v>56</x:v>
      </x:c>
      <x:c r="N130" s="30">
        <x:f t="shared" si="44"/>
        <x:v>25</x:v>
      </x:c>
      <x:c r="O130" s="30">
        <x:f t="shared" si="58"/>
        <x:v>13.1</x:v>
      </x:c>
      <x:c r="P130" s="30" t="str" cm="1">
        <x:f t="array" ref="P130">INDEX($C$12:$N$12,G130)</x:f>
        <x:v>0.3″</x:v>
      </x:c>
      <x:c r="Q130" s="30" t="str" cm="1">
        <x:f t="array" ref="Q130">INDEX($C$11:$N$11,G130)</x:f>
        <x:v>83°F</x:v>
      </x:c>
      <x:c r="R130" s="30" cm="1">
        <x:f t="array" ref="R130">INDEX($C$13:$N$13,G130)</x:f>
        <x:v>30</x:v>
      </x:c>
      <x:c r="S130" s="30">
        <x:f t="shared" si="45"/>
        <x:v>0.01</x:v>
      </x:c>
      <x:c r="T130" s="30">
        <x:f t="shared" si="46"/>
        <x:v>83</x:v>
      </x:c>
      <x:c r="U130" s="32">
        <x:f t="shared" si="51"/>
        <x:v>0</x:v>
      </x:c>
      <x:c r="V130" s="31">
        <x:f t="shared" si="38"/>
        <x:v>0.05</x:v>
      </x:c>
      <x:c r="W130" s="31">
        <x:f t="shared" si="39"/>
        <x:v>60</x:v>
      </x:c>
      <x:c r="X130" s="32">
        <x:f t="shared" si="40"/>
        <x:v>0.8</x:v>
      </x:c>
      <x:c r="Y130" s="30">
        <x:f t="shared" si="47"/>
        <x:v>0</x:v>
      </x:c>
      <x:c r="Z130" s="33">
        <x:f t="shared" si="48"/>
        <x:v>0.78839999999999999</x:v>
      </x:c>
      <x:c r="AA130" s="31">
        <x:f t="shared" si="60"/>
        <x:v>4.949417384040931</x:v>
      </x:c>
      <x:c r="AB130" s="32">
        <x:f t="shared" si="41"/>
        <x:v>0.1374838162233592</x:v>
      </x:c>
      <x:c r="AC130" s="31">
        <x:f t="shared" si="42"/>
        <x:v>0.5</x:v>
      </x:c>
      <x:c r="AD130" s="30">
        <x:f t="shared" si="50"/>
        <x:v>0</x:v>
      </x:c>
      <x:c r="AE130" s="31">
        <x:f t="shared" si="59"/>
        <x:v>4.949417384040931</x:v>
      </x:c>
    </x:row>
    <x:row r="131" spans="2:31" x14ac:dyDescent="0.35">
      <x:c r="B131" s="27">
        <x:f t="shared" si="52"/>
        <x:v>44670</x:v>
      </x:c>
      <x:c r="C131" s="22" t="str">
        <x:f>IF($C$4="London",Assumptions!C140,Assumptions!E140)</x:f>
        <x:v>1250</x:v>
      </x:c>
      <x:c r="D131" s="22" t="str">
        <x:f>IF($C$4="London",Assumptions!D140,Assumptions!F140)</x:f>
        <x:v>0156</x:v>
      </x:c>
      <x:c r="F131" s="29">
        <x:v>44671</x:v>
      </x:c>
      <x:c r="G131" s="30">
        <x:f t="shared" si="53"/>
        <x:v>4</x:v>
      </x:c>
      <x:c r="H131" s="31" t="str">
        <x:v>1249</x:v>
      </x:c>
      <x:c r="I131" s="31" t="str">
        <x:v>0156</x:v>
      </x:c>
      <x:c r="J131" s="30">
        <x:f t="shared" si="54"/>
        <x:v>12</x:v>
      </x:c>
      <x:c r="K131" s="30">
        <x:f t="shared" si="55"/>
        <x:v>49</x:v>
      </x:c>
      <x:c r="L131" s="30">
        <x:f t="shared" si="56"/>
        <x:v>1</x:v>
      </x:c>
      <x:c r="M131" s="30">
        <x:f t="shared" si="57"/>
        <x:v>56</x:v>
      </x:c>
      <x:c r="N131" s="30">
        <x:f t="shared" si="44"/>
        <x:v>25</x:v>
      </x:c>
      <x:c r="O131" s="30">
        <x:f t="shared" si="58"/>
        <x:v>13.116666666666667</x:v>
      </x:c>
      <x:c r="P131" s="30" t="str" cm="1">
        <x:f t="array" ref="P131">INDEX($C$12:$N$12,G131)</x:f>
        <x:v>0.3″</x:v>
      </x:c>
      <x:c r="Q131" s="30" t="str" cm="1">
        <x:f t="array" ref="Q131">INDEX($C$11:$N$11,G131)</x:f>
        <x:v>83°F</x:v>
      </x:c>
      <x:c r="R131" s="30" cm="1">
        <x:f t="array" ref="R131">INDEX($C$13:$N$13,G131)</x:f>
        <x:v>30</x:v>
      </x:c>
      <x:c r="S131" s="30">
        <x:f t="shared" si="45"/>
        <x:v>0.01</x:v>
      </x:c>
      <x:c r="T131" s="30">
        <x:f t="shared" si="46"/>
        <x:v>83</x:v>
      </x:c>
      <x:c r="U131" s="32">
        <x:f t="shared" si="51"/>
        <x:v>0</x:v>
      </x:c>
      <x:c r="V131" s="31">
        <x:f t="shared" si="38"/>
        <x:v>0.05</x:v>
      </x:c>
      <x:c r="W131" s="31">
        <x:f t="shared" si="39"/>
        <x:v>60</x:v>
      </x:c>
      <x:c r="X131" s="32">
        <x:f t="shared" si="40"/>
        <x:v>0.8</x:v>
      </x:c>
      <x:c r="Y131" s="30">
        <x:f t="shared" si="47"/>
        <x:v>0</x:v>
      </x:c>
      <x:c r="Z131" s="33">
        <x:f t="shared" si="48"/>
        <x:v>0.78839999999999999</x:v>
      </x:c>
      <x:c r="AA131" s="31">
        <x:f t="shared" si="60"/>
        <x:v>4.949417384040931</x:v>
      </x:c>
      <x:c r="AB131" s="32">
        <x:f t="shared" si="41"/>
        <x:v>0.1374838162233592</x:v>
      </x:c>
      <x:c r="AC131" s="31">
        <x:f t="shared" si="42"/>
        <x:v>0.5</x:v>
      </x:c>
      <x:c r="AD131" s="30">
        <x:f t="shared" si="50"/>
        <x:v>0</x:v>
      </x:c>
      <x:c r="AE131" s="31">
        <x:f t="shared" si="59"/>
        <x:v>4.949417384040931</x:v>
      </x:c>
    </x:row>
    <x:row r="132" spans="2:31" x14ac:dyDescent="0.35">
      <x:c r="B132" s="27">
        <x:f t="shared" si="52"/>
        <x:v>44671</x:v>
      </x:c>
      <x:c r="C132" s="22" t="str">
        <x:f>IF($C$4="London",Assumptions!C141,Assumptions!E141)</x:f>
        <x:v>1249</x:v>
      </x:c>
      <x:c r="D132" s="22" t="str">
        <x:f>IF($C$4="London",Assumptions!D141,Assumptions!F141)</x:f>
        <x:v>0156</x:v>
      </x:c>
      <x:c r="F132" s="29">
        <x:v>44672</x:v>
      </x:c>
      <x:c r="G132" s="30">
        <x:f t="shared" si="53"/>
        <x:v>4</x:v>
      </x:c>
      <x:c r="H132" s="31" t="str">
        <x:v>1248</x:v>
      </x:c>
      <x:c r="I132" s="31" t="str">
        <x:v>0157</x:v>
      </x:c>
      <x:c r="J132" s="30">
        <x:f t="shared" si="54"/>
        <x:v>12</x:v>
      </x:c>
      <x:c r="K132" s="30">
        <x:f t="shared" si="55"/>
        <x:v>48</x:v>
      </x:c>
      <x:c r="L132" s="30">
        <x:f t="shared" si="56"/>
        <x:v>1</x:v>
      </x:c>
      <x:c r="M132" s="30">
        <x:f t="shared" si="57"/>
        <x:v>57</x:v>
      </x:c>
      <x:c r="N132" s="30">
        <x:f t="shared" si="44"/>
        <x:v>25</x:v>
      </x:c>
      <x:c r="O132" s="30">
        <x:f t="shared" si="58"/>
        <x:v>13.15</x:v>
      </x:c>
      <x:c r="P132" s="30" t="str" cm="1">
        <x:f t="array" ref="P132">INDEX($C$12:$N$12,G132)</x:f>
        <x:v>0.3″</x:v>
      </x:c>
      <x:c r="Q132" s="30" t="str" cm="1">
        <x:f t="array" ref="Q132">INDEX($C$11:$N$11,G132)</x:f>
        <x:v>83°F</x:v>
      </x:c>
      <x:c r="R132" s="30" cm="1">
        <x:f t="array" ref="R132">INDEX($C$13:$N$13,G132)</x:f>
        <x:v>30</x:v>
      </x:c>
      <x:c r="S132" s="30">
        <x:f t="shared" si="45"/>
        <x:v>0.01</x:v>
      </x:c>
      <x:c r="T132" s="30">
        <x:f t="shared" si="46"/>
        <x:v>83</x:v>
      </x:c>
      <x:c r="U132" s="32">
        <x:f t="shared" si="51"/>
        <x:v>0</x:v>
      </x:c>
      <x:c r="V132" s="31">
        <x:f t="shared" si="38"/>
        <x:v>0.05</x:v>
      </x:c>
      <x:c r="W132" s="31">
        <x:f t="shared" si="39"/>
        <x:v>60</x:v>
      </x:c>
      <x:c r="X132" s="32">
        <x:f t="shared" si="40"/>
        <x:v>0.8</x:v>
      </x:c>
      <x:c r="Y132" s="30">
        <x:f t="shared" si="47"/>
        <x:v>0</x:v>
      </x:c>
      <x:c r="Z132" s="33">
        <x:f t="shared" si="48"/>
        <x:v>0.78839999999999999</x:v>
      </x:c>
      <x:c r="AA132" s="31">
        <x:f t="shared" si="60"/>
        <x:v>4.949417384040931</x:v>
      </x:c>
      <x:c r="AB132" s="32">
        <x:f t="shared" si="41"/>
        <x:v>0.1374838162233592</x:v>
      </x:c>
      <x:c r="AC132" s="31">
        <x:f t="shared" si="42"/>
        <x:v>0.5</x:v>
      </x:c>
      <x:c r="AD132" s="30">
        <x:f t="shared" si="50"/>
        <x:v>0</x:v>
      </x:c>
      <x:c r="AE132" s="31">
        <x:f t="shared" si="59"/>
        <x:v>4.949417384040931</x:v>
      </x:c>
    </x:row>
    <x:row r="133" spans="2:31" x14ac:dyDescent="0.35">
      <x:c r="B133" s="27">
        <x:f t="shared" si="52"/>
        <x:v>44672</x:v>
      </x:c>
      <x:c r="C133" s="22" t="str">
        <x:f>IF($C$4="London",Assumptions!C142,Assumptions!E142)</x:f>
        <x:v>1248</x:v>
      </x:c>
      <x:c r="D133" s="22" t="str">
        <x:f>IF($C$4="London",Assumptions!D142,Assumptions!F142)</x:f>
        <x:v>0157</x:v>
      </x:c>
      <x:c r="F133" s="29">
        <x:v>44673</x:v>
      </x:c>
      <x:c r="G133" s="30">
        <x:f t="shared" si="53"/>
        <x:v>4</x:v>
      </x:c>
      <x:c r="H133" s="31" t="str">
        <x:v>1247</x:v>
      </x:c>
      <x:c r="I133" s="31" t="str">
        <x:v>0158</x:v>
      </x:c>
      <x:c r="J133" s="30">
        <x:f t="shared" si="54"/>
        <x:v>12</x:v>
      </x:c>
      <x:c r="K133" s="30">
        <x:f t="shared" si="55"/>
        <x:v>47</x:v>
      </x:c>
      <x:c r="L133" s="30">
        <x:f t="shared" si="56"/>
        <x:v>1</x:v>
      </x:c>
      <x:c r="M133" s="30">
        <x:f t="shared" si="57"/>
        <x:v>58</x:v>
      </x:c>
      <x:c r="N133" s="30">
        <x:f t="shared" si="44"/>
        <x:v>25</x:v>
      </x:c>
      <x:c r="O133" s="30">
        <x:f t="shared" si="58"/>
        <x:v>13.183333333333334</x:v>
      </x:c>
      <x:c r="P133" s="30" t="str" cm="1">
        <x:f t="array" ref="P133">INDEX($C$12:$N$12,G133)</x:f>
        <x:v>0.3″</x:v>
      </x:c>
      <x:c r="Q133" s="30" t="str" cm="1">
        <x:f t="array" ref="Q133">INDEX($C$11:$N$11,G133)</x:f>
        <x:v>83°F</x:v>
      </x:c>
      <x:c r="R133" s="30" cm="1">
        <x:f t="array" ref="R133">INDEX($C$13:$N$13,G133)</x:f>
        <x:v>30</x:v>
      </x:c>
      <x:c r="S133" s="30">
        <x:f t="shared" si="45"/>
        <x:v>0.01</x:v>
      </x:c>
      <x:c r="T133" s="30">
        <x:f t="shared" si="46"/>
        <x:v>83</x:v>
      </x:c>
      <x:c r="U133" s="32">
        <x:f t="shared" si="51"/>
        <x:v>0</x:v>
      </x:c>
      <x:c r="V133" s="31">
        <x:f t="shared" si="38"/>
        <x:v>0.05</x:v>
      </x:c>
      <x:c r="W133" s="31">
        <x:f t="shared" si="39"/>
        <x:v>60</x:v>
      </x:c>
      <x:c r="X133" s="32">
        <x:f t="shared" si="40"/>
        <x:v>0.8</x:v>
      </x:c>
      <x:c r="Y133" s="30">
        <x:f t="shared" si="47"/>
        <x:v>0</x:v>
      </x:c>
      <x:c r="Z133" s="33">
        <x:f t="shared" si="48"/>
        <x:v>0.78839999999999999</x:v>
      </x:c>
      <x:c r="AA133" s="31">
        <x:f t="shared" si="60"/>
        <x:v>4.949417384040931</x:v>
      </x:c>
      <x:c r="AB133" s="32">
        <x:f t="shared" si="41"/>
        <x:v>0.1374838162233592</x:v>
      </x:c>
      <x:c r="AC133" s="31">
        <x:f t="shared" si="42"/>
        <x:v>0.5</x:v>
      </x:c>
      <x:c r="AD133" s="30">
        <x:f t="shared" si="50"/>
        <x:v>0</x:v>
      </x:c>
      <x:c r="AE133" s="31">
        <x:f t="shared" si="59"/>
        <x:v>4.949417384040931</x:v>
      </x:c>
    </x:row>
    <x:row r="134" spans="2:31" x14ac:dyDescent="0.35">
      <x:c r="B134" s="27">
        <x:f t="shared" si="52"/>
        <x:v>44673</x:v>
      </x:c>
      <x:c r="C134" s="22" t="str">
        <x:f>IF($C$4="London",Assumptions!C143,Assumptions!E143)</x:f>
        <x:v>1247</x:v>
      </x:c>
      <x:c r="D134" s="22" t="str">
        <x:f>IF($C$4="London",Assumptions!D143,Assumptions!F143)</x:f>
        <x:v>0158</x:v>
      </x:c>
      <x:c r="F134" s="29">
        <x:v>44674</x:v>
      </x:c>
      <x:c r="G134" s="30">
        <x:f t="shared" si="53"/>
        <x:v>4</x:v>
      </x:c>
      <x:c r="H134" s="31" t="str">
        <x:v>1246</x:v>
      </x:c>
      <x:c r="I134" s="31" t="str">
        <x:v>0158</x:v>
      </x:c>
      <x:c r="J134" s="30">
        <x:f t="shared" si="54"/>
        <x:v>12</x:v>
      </x:c>
      <x:c r="K134" s="30">
        <x:f t="shared" si="55"/>
        <x:v>46</x:v>
      </x:c>
      <x:c r="L134" s="30">
        <x:f t="shared" si="56"/>
        <x:v>1</x:v>
      </x:c>
      <x:c r="M134" s="30">
        <x:f t="shared" si="57"/>
        <x:v>58</x:v>
      </x:c>
      <x:c r="N134" s="30">
        <x:f t="shared" si="44"/>
        <x:v>25</x:v>
      </x:c>
      <x:c r="O134" s="30">
        <x:f t="shared" si="58"/>
        <x:v>13.2</x:v>
      </x:c>
      <x:c r="P134" s="30" t="str" cm="1">
        <x:f t="array" ref="P134">INDEX($C$12:$N$12,G134)</x:f>
        <x:v>0.3″</x:v>
      </x:c>
      <x:c r="Q134" s="30" t="str" cm="1">
        <x:f t="array" ref="Q134">INDEX($C$11:$N$11,G134)</x:f>
        <x:v>83°F</x:v>
      </x:c>
      <x:c r="R134" s="30" cm="1">
        <x:f t="array" ref="R134">INDEX($C$13:$N$13,G134)</x:f>
        <x:v>30</x:v>
      </x:c>
      <x:c r="S134" s="30">
        <x:f t="shared" si="45"/>
        <x:v>0.01</x:v>
      </x:c>
      <x:c r="T134" s="30">
        <x:f t="shared" si="46"/>
        <x:v>83</x:v>
      </x:c>
      <x:c r="U134" s="32">
        <x:f t="shared" si="51"/>
        <x:v>0</x:v>
      </x:c>
      <x:c r="V134" s="31">
        <x:f t="shared" si="38"/>
        <x:v>0.05</x:v>
      </x:c>
      <x:c r="W134" s="31">
        <x:f t="shared" si="39"/>
        <x:v>60</x:v>
      </x:c>
      <x:c r="X134" s="32">
        <x:f t="shared" si="40"/>
        <x:v>0.8</x:v>
      </x:c>
      <x:c r="Y134" s="30">
        <x:f t="shared" si="47"/>
        <x:v>0</x:v>
      </x:c>
      <x:c r="Z134" s="33">
        <x:f t="shared" si="48"/>
        <x:v>0.78839999999999999</x:v>
      </x:c>
      <x:c r="AA134" s="31">
        <x:f t="shared" si="60"/>
        <x:v>4.949417384040931</x:v>
      </x:c>
      <x:c r="AB134" s="32">
        <x:f t="shared" si="41"/>
        <x:v>0.1374838162233592</x:v>
      </x:c>
      <x:c r="AC134" s="31">
        <x:f t="shared" si="42"/>
        <x:v>0.5</x:v>
      </x:c>
      <x:c r="AD134" s="30">
        <x:f t="shared" si="50"/>
        <x:v>0</x:v>
      </x:c>
      <x:c r="AE134" s="31">
        <x:f t="shared" si="59"/>
        <x:v>4.949417384040931</x:v>
      </x:c>
    </x:row>
    <x:row r="135" spans="2:31" x14ac:dyDescent="0.35">
      <x:c r="B135" s="27">
        <x:f t="shared" si="52"/>
        <x:v>44674</x:v>
      </x:c>
      <x:c r="C135" s="22" t="str">
        <x:f>IF($C$4="London",Assumptions!C144,Assumptions!E144)</x:f>
        <x:v>1246</x:v>
      </x:c>
      <x:c r="D135" s="22" t="str">
        <x:f>IF($C$4="London",Assumptions!D144,Assumptions!F144)</x:f>
        <x:v>0158</x:v>
      </x:c>
      <x:c r="F135" s="29">
        <x:v>44675</x:v>
      </x:c>
      <x:c r="G135" s="30">
        <x:f t="shared" si="53"/>
        <x:v>4</x:v>
      </x:c>
      <x:c r="H135" s="31" t="str">
        <x:v>1245</x:v>
      </x:c>
      <x:c r="I135" s="31" t="str">
        <x:v>0159</x:v>
      </x:c>
      <x:c r="J135" s="30">
        <x:f t="shared" si="54"/>
        <x:v>12</x:v>
      </x:c>
      <x:c r="K135" s="30">
        <x:f t="shared" si="55"/>
        <x:v>45</x:v>
      </x:c>
      <x:c r="L135" s="30">
        <x:f t="shared" si="56"/>
        <x:v>1</x:v>
      </x:c>
      <x:c r="M135" s="30">
        <x:f t="shared" si="57"/>
        <x:v>59</x:v>
      </x:c>
      <x:c r="N135" s="30">
        <x:f t="shared" si="44"/>
        <x:v>25</x:v>
      </x:c>
      <x:c r="O135" s="30">
        <x:f t="shared" si="58"/>
        <x:v>13.233333333333333</x:v>
      </x:c>
      <x:c r="P135" s="30" t="str" cm="1">
        <x:f t="array" ref="P135">INDEX($C$12:$N$12,G135)</x:f>
        <x:v>0.3″</x:v>
      </x:c>
      <x:c r="Q135" s="30" t="str" cm="1">
        <x:f t="array" ref="Q135">INDEX($C$11:$N$11,G135)</x:f>
        <x:v>83°F</x:v>
      </x:c>
      <x:c r="R135" s="30" cm="1">
        <x:f t="array" ref="R135">INDEX($C$13:$N$13,G135)</x:f>
        <x:v>30</x:v>
      </x:c>
      <x:c r="S135" s="30">
        <x:f t="shared" si="45"/>
        <x:v>0.01</x:v>
      </x:c>
      <x:c r="T135" s="30">
        <x:f t="shared" si="46"/>
        <x:v>83</x:v>
      </x:c>
      <x:c r="U135" s="32">
        <x:f t="shared" si="51"/>
        <x:v>0</x:v>
      </x:c>
      <x:c r="V135" s="31">
        <x:f t="shared" si="38"/>
        <x:v>0.05</x:v>
      </x:c>
      <x:c r="W135" s="31">
        <x:f t="shared" si="39"/>
        <x:v>60</x:v>
      </x:c>
      <x:c r="X135" s="32">
        <x:f t="shared" si="40"/>
        <x:v>0.8</x:v>
      </x:c>
      <x:c r="Y135" s="30">
        <x:f t="shared" si="47"/>
        <x:v>0</x:v>
      </x:c>
      <x:c r="Z135" s="33">
        <x:f t="shared" si="48"/>
        <x:v>0.78839999999999999</x:v>
      </x:c>
      <x:c r="AA135" s="31">
        <x:f t="shared" si="60"/>
        <x:v>4.949417384040931</x:v>
      </x:c>
      <x:c r="AB135" s="32">
        <x:f t="shared" si="41"/>
        <x:v>0.1374838162233592</x:v>
      </x:c>
      <x:c r="AC135" s="31">
        <x:f t="shared" si="42"/>
        <x:v>0.5</x:v>
      </x:c>
      <x:c r="AD135" s="30">
        <x:f t="shared" si="50"/>
        <x:v>0</x:v>
      </x:c>
      <x:c r="AE135" s="31">
        <x:f t="shared" si="59"/>
        <x:v>4.949417384040931</x:v>
      </x:c>
    </x:row>
    <x:row r="136" spans="2:31" x14ac:dyDescent="0.35">
      <x:c r="B136" s="27">
        <x:f t="shared" si="52"/>
        <x:v>44675</x:v>
      </x:c>
      <x:c r="C136" s="22" t="str">
        <x:f>IF($C$4="London",Assumptions!C145,Assumptions!E145)</x:f>
        <x:v>1245</x:v>
      </x:c>
      <x:c r="D136" s="22" t="str">
        <x:f>IF($C$4="London",Assumptions!D145,Assumptions!F145)</x:f>
        <x:v>0159</x:v>
      </x:c>
      <x:c r="F136" s="29">
        <x:v>44676</x:v>
      </x:c>
      <x:c r="G136" s="30">
        <x:f t="shared" si="53"/>
        <x:v>4</x:v>
      </x:c>
      <x:c r="H136" s="31" t="str">
        <x:v>1244</x:v>
      </x:c>
      <x:c r="I136" s="31" t="str">
        <x:v>0200</x:v>
      </x:c>
      <x:c r="J136" s="30">
        <x:f t="shared" si="54"/>
        <x:v>12</x:v>
      </x:c>
      <x:c r="K136" s="30">
        <x:f t="shared" si="55"/>
        <x:v>44</x:v>
      </x:c>
      <x:c r="L136" s="30">
        <x:f t="shared" si="56"/>
        <x:v>2</x:v>
      </x:c>
      <x:c r="M136" s="30">
        <x:f t="shared" si="57"/>
        <x:v>0</x:v>
      </x:c>
      <x:c r="N136" s="30">
        <x:f t="shared" si="44"/>
        <x:v>26</x:v>
      </x:c>
      <x:c r="O136" s="30">
        <x:f t="shared" si="58"/>
        <x:v>13.266666666666667</x:v>
      </x:c>
      <x:c r="P136" s="30" t="str" cm="1">
        <x:f t="array" ref="P136">INDEX($C$12:$N$12,G136)</x:f>
        <x:v>0.3″</x:v>
      </x:c>
      <x:c r="Q136" s="30" t="str" cm="1">
        <x:f t="array" ref="Q136">INDEX($C$11:$N$11,G136)</x:f>
        <x:v>83°F</x:v>
      </x:c>
      <x:c r="R136" s="30" cm="1">
        <x:f t="array" ref="R136">INDEX($C$13:$N$13,G136)</x:f>
        <x:v>30</x:v>
      </x:c>
      <x:c r="S136" s="30">
        <x:f t="shared" si="45"/>
        <x:v>0.01</x:v>
      </x:c>
      <x:c r="T136" s="30">
        <x:f t="shared" si="46"/>
        <x:v>83</x:v>
      </x:c>
      <x:c r="U136" s="32">
        <x:f t="shared" si="51"/>
        <x:v>0</x:v>
      </x:c>
      <x:c r="V136" s="31">
        <x:f t="shared" si="38"/>
        <x:v>0.05</x:v>
      </x:c>
      <x:c r="W136" s="31">
        <x:f t="shared" si="39"/>
        <x:v>60</x:v>
      </x:c>
      <x:c r="X136" s="32">
        <x:f t="shared" si="40"/>
        <x:v>0.8</x:v>
      </x:c>
      <x:c r="Y136" s="30">
        <x:f t="shared" si="47"/>
        <x:v>0</x:v>
      </x:c>
      <x:c r="Z136" s="33">
        <x:f t="shared" si="48"/>
        <x:v>0.78839999999999999</x:v>
      </x:c>
      <x:c r="AA136" s="31">
        <x:f t="shared" si="60"/>
        <x:v>4.949417384040931</x:v>
      </x:c>
      <x:c r="AB136" s="32">
        <x:f t="shared" si="41"/>
        <x:v>0.1374838162233592</x:v>
      </x:c>
      <x:c r="AC136" s="31">
        <x:f t="shared" si="42"/>
        <x:v>0.5</x:v>
      </x:c>
      <x:c r="AD136" s="30">
        <x:f t="shared" si="50"/>
        <x:v>0</x:v>
      </x:c>
      <x:c r="AE136" s="31">
        <x:f t="shared" si="59"/>
        <x:v>4.949417384040931</x:v>
      </x:c>
    </x:row>
    <x:row r="137" spans="2:31" x14ac:dyDescent="0.35">
      <x:c r="B137" s="27">
        <x:f t="shared" si="52"/>
        <x:v>44676</x:v>
      </x:c>
      <x:c r="C137" s="22" t="str">
        <x:f>IF($C$4="London",Assumptions!C146,Assumptions!E146)</x:f>
        <x:v>1244</x:v>
      </x:c>
      <x:c r="D137" s="22" t="str">
        <x:f>IF($C$4="London",Assumptions!D146,Assumptions!F146)</x:f>
        <x:v>0200</x:v>
      </x:c>
      <x:c r="F137" s="29">
        <x:v>44677</x:v>
      </x:c>
      <x:c r="G137" s="30">
        <x:f t="shared" si="53"/>
        <x:v>4</x:v>
      </x:c>
      <x:c r="H137" s="31" t="str">
        <x:v>1242</x:v>
      </x:c>
      <x:c r="I137" s="31" t="str">
        <x:v>0201</x:v>
      </x:c>
      <x:c r="J137" s="30">
        <x:f t="shared" si="54"/>
        <x:v>12</x:v>
      </x:c>
      <x:c r="K137" s="30">
        <x:f t="shared" si="55"/>
        <x:v>42</x:v>
      </x:c>
      <x:c r="L137" s="30">
        <x:f t="shared" si="56"/>
        <x:v>2</x:v>
      </x:c>
      <x:c r="M137" s="30">
        <x:f t="shared" si="57"/>
        <x:v>1</x:v>
      </x:c>
      <x:c r="N137" s="30">
        <x:f t="shared" si="44"/>
        <x:v>26</x:v>
      </x:c>
      <x:c r="O137" s="30">
        <x:f t="shared" si="58"/>
        <x:v>13.316666666666666</x:v>
      </x:c>
      <x:c r="P137" s="30" t="str" cm="1">
        <x:f t="array" ref="P137">INDEX($C$12:$N$12,G137)</x:f>
        <x:v>0.3″</x:v>
      </x:c>
      <x:c r="Q137" s="30" t="str" cm="1">
        <x:f t="array" ref="Q137">INDEX($C$11:$N$11,G137)</x:f>
        <x:v>83°F</x:v>
      </x:c>
      <x:c r="R137" s="30" cm="1">
        <x:f t="array" ref="R137">INDEX($C$13:$N$13,G137)</x:f>
        <x:v>30</x:v>
      </x:c>
      <x:c r="S137" s="30">
        <x:f t="shared" si="45"/>
        <x:v>0.01</x:v>
      </x:c>
      <x:c r="T137" s="30">
        <x:f t="shared" si="46"/>
        <x:v>83</x:v>
      </x:c>
      <x:c r="U137" s="32">
        <x:f t="shared" si="51"/>
        <x:v>0</x:v>
      </x:c>
      <x:c r="V137" s="31">
        <x:f t="shared" si="38"/>
        <x:v>0.05</x:v>
      </x:c>
      <x:c r="W137" s="31">
        <x:f t="shared" si="39"/>
        <x:v>60</x:v>
      </x:c>
      <x:c r="X137" s="32">
        <x:f t="shared" si="40"/>
        <x:v>0.8</x:v>
      </x:c>
      <x:c r="Y137" s="30">
        <x:f t="shared" si="47"/>
        <x:v>0</x:v>
      </x:c>
      <x:c r="Z137" s="33">
        <x:f t="shared" si="48"/>
        <x:v>0.78839999999999999</x:v>
      </x:c>
      <x:c r="AA137" s="31">
        <x:f t="shared" si="60"/>
        <x:v>4.949417384040931</x:v>
      </x:c>
      <x:c r="AB137" s="32">
        <x:f t="shared" si="41"/>
        <x:v>0.1374838162233592</x:v>
      </x:c>
      <x:c r="AC137" s="31">
        <x:f t="shared" si="42"/>
        <x:v>0.5</x:v>
      </x:c>
      <x:c r="AD137" s="30">
        <x:f t="shared" si="50"/>
        <x:v>0</x:v>
      </x:c>
      <x:c r="AE137" s="31">
        <x:f t="shared" si="59"/>
        <x:v>4.949417384040931</x:v>
      </x:c>
    </x:row>
    <x:row r="138" spans="2:31" x14ac:dyDescent="0.35">
      <x:c r="B138" s="27">
        <x:f t="shared" si="52"/>
        <x:v>44677</x:v>
      </x:c>
      <x:c r="C138" s="22" t="str">
        <x:f>IF($C$4="London",Assumptions!C147,Assumptions!E147)</x:f>
        <x:v>1242</x:v>
      </x:c>
      <x:c r="D138" s="22" t="str">
        <x:f>IF($C$4="London",Assumptions!D147,Assumptions!F147)</x:f>
        <x:v>0201</x:v>
      </x:c>
      <x:c r="F138" s="29">
        <x:v>44678</x:v>
      </x:c>
      <x:c r="G138" s="30">
        <x:f t="shared" si="53"/>
        <x:v>4</x:v>
      </x:c>
      <x:c r="H138" s="31" t="str">
        <x:v>1241</x:v>
      </x:c>
      <x:c r="I138" s="31" t="str">
        <x:v>0201</x:v>
      </x:c>
      <x:c r="J138" s="30">
        <x:f t="shared" si="54"/>
        <x:v>12</x:v>
      </x:c>
      <x:c r="K138" s="30">
        <x:f t="shared" si="55"/>
        <x:v>41</x:v>
      </x:c>
      <x:c r="L138" s="30">
        <x:f t="shared" si="56"/>
        <x:v>2</x:v>
      </x:c>
      <x:c r="M138" s="30">
        <x:f t="shared" si="57"/>
        <x:v>1</x:v>
      </x:c>
      <x:c r="N138" s="30">
        <x:f t="shared" si="44"/>
        <x:v>26</x:v>
      </x:c>
      <x:c r="O138" s="30">
        <x:f t="shared" si="58"/>
        <x:v>13.333333333333334</x:v>
      </x:c>
      <x:c r="P138" s="30" t="str" cm="1">
        <x:f t="array" ref="P138">INDEX($C$12:$N$12,G138)</x:f>
        <x:v>0.3″</x:v>
      </x:c>
      <x:c r="Q138" s="30" t="str" cm="1">
        <x:f t="array" ref="Q138">INDEX($C$11:$N$11,G138)</x:f>
        <x:v>83°F</x:v>
      </x:c>
      <x:c r="R138" s="30" cm="1">
        <x:f t="array" ref="R138">INDEX($C$13:$N$13,G138)</x:f>
        <x:v>30</x:v>
      </x:c>
      <x:c r="S138" s="30">
        <x:f t="shared" si="45"/>
        <x:v>0.01</x:v>
      </x:c>
      <x:c r="T138" s="30">
        <x:f t="shared" si="46"/>
        <x:v>83</x:v>
      </x:c>
      <x:c r="U138" s="32">
        <x:f t="shared" si="51"/>
        <x:v>0</x:v>
      </x:c>
      <x:c r="V138" s="31">
        <x:f t="shared" si="38"/>
        <x:v>0.05</x:v>
      </x:c>
      <x:c r="W138" s="31">
        <x:f t="shared" si="39"/>
        <x:v>60</x:v>
      </x:c>
      <x:c r="X138" s="32">
        <x:f t="shared" si="40"/>
        <x:v>0.8</x:v>
      </x:c>
      <x:c r="Y138" s="30">
        <x:f t="shared" si="47"/>
        <x:v>0</x:v>
      </x:c>
      <x:c r="Z138" s="33">
        <x:f t="shared" si="48"/>
        <x:v>0.78839999999999999</x:v>
      </x:c>
      <x:c r="AA138" s="31">
        <x:f t="shared" si="60"/>
        <x:v>4.949417384040931</x:v>
      </x:c>
      <x:c r="AB138" s="32">
        <x:f t="shared" si="41"/>
        <x:v>0.1374838162233592</x:v>
      </x:c>
      <x:c r="AC138" s="31">
        <x:f t="shared" si="42"/>
        <x:v>0.5</x:v>
      </x:c>
      <x:c r="AD138" s="30">
        <x:f t="shared" si="50"/>
        <x:v>0</x:v>
      </x:c>
      <x:c r="AE138" s="31">
        <x:f t="shared" si="59"/>
        <x:v>4.949417384040931</x:v>
      </x:c>
    </x:row>
    <x:row r="139" spans="2:31" x14ac:dyDescent="0.35">
      <x:c r="B139" s="27">
        <x:f t="shared" si="52"/>
        <x:v>44678</x:v>
      </x:c>
      <x:c r="C139" s="22" t="str">
        <x:f>IF($C$4="London",Assumptions!C148,Assumptions!E148)</x:f>
        <x:v>1241</x:v>
      </x:c>
      <x:c r="D139" s="22" t="str">
        <x:f>IF($C$4="London",Assumptions!D148,Assumptions!F148)</x:f>
        <x:v>0201</x:v>
      </x:c>
      <x:c r="F139" s="29">
        <x:v>44679</x:v>
      </x:c>
      <x:c r="G139" s="30">
        <x:f t="shared" si="53"/>
        <x:v>4</x:v>
      </x:c>
      <x:c r="H139" s="31" t="str">
        <x:v>1240</x:v>
      </x:c>
      <x:c r="I139" s="31" t="str">
        <x:v>0202</x:v>
      </x:c>
      <x:c r="J139" s="30">
        <x:f t="shared" si="54"/>
        <x:v>12</x:v>
      </x:c>
      <x:c r="K139" s="30">
        <x:f t="shared" si="55"/>
        <x:v>40</x:v>
      </x:c>
      <x:c r="L139" s="30">
        <x:f t="shared" si="56"/>
        <x:v>2</x:v>
      </x:c>
      <x:c r="M139" s="30">
        <x:f t="shared" si="57"/>
        <x:v>2</x:v>
      </x:c>
      <x:c r="N139" s="30">
        <x:f t="shared" si="44"/>
        <x:v>26</x:v>
      </x:c>
      <x:c r="O139" s="30">
        <x:f t="shared" si="58"/>
        <x:v>13.366666666666667</x:v>
      </x:c>
      <x:c r="P139" s="30" t="str" cm="1">
        <x:f t="array" ref="P139">INDEX($C$12:$N$12,G139)</x:f>
        <x:v>0.3″</x:v>
      </x:c>
      <x:c r="Q139" s="30" t="str" cm="1">
        <x:f t="array" ref="Q139">INDEX($C$11:$N$11,G139)</x:f>
        <x:v>83°F</x:v>
      </x:c>
      <x:c r="R139" s="30" cm="1">
        <x:f t="array" ref="R139">INDEX($C$13:$N$13,G139)</x:f>
        <x:v>30</x:v>
      </x:c>
      <x:c r="S139" s="30">
        <x:f t="shared" si="45"/>
        <x:v>0.01</x:v>
      </x:c>
      <x:c r="T139" s="30">
        <x:f t="shared" si="46"/>
        <x:v>83</x:v>
      </x:c>
      <x:c r="U139" s="32">
        <x:f t="shared" si="51"/>
        <x:v>0</x:v>
      </x:c>
      <x:c r="V139" s="31">
        <x:f t="shared" si="38"/>
        <x:v>0.05</x:v>
      </x:c>
      <x:c r="W139" s="31">
        <x:f t="shared" si="39"/>
        <x:v>60</x:v>
      </x:c>
      <x:c r="X139" s="32">
        <x:f t="shared" si="40"/>
        <x:v>0.8</x:v>
      </x:c>
      <x:c r="Y139" s="30">
        <x:f t="shared" si="47"/>
        <x:v>0</x:v>
      </x:c>
      <x:c r="Z139" s="33">
        <x:f t="shared" si="48"/>
        <x:v>0.78839999999999999</x:v>
      </x:c>
      <x:c r="AA139" s="31">
        <x:f t="shared" si="60"/>
        <x:v>4.949417384040931</x:v>
      </x:c>
      <x:c r="AB139" s="32">
        <x:f t="shared" si="41"/>
        <x:v>0.1374838162233592</x:v>
      </x:c>
      <x:c r="AC139" s="31">
        <x:f t="shared" si="42"/>
        <x:v>0.5</x:v>
      </x:c>
      <x:c r="AD139" s="30">
        <x:f t="shared" si="50"/>
        <x:v>0</x:v>
      </x:c>
      <x:c r="AE139" s="31">
        <x:f t="shared" si="59"/>
        <x:v>4.949417384040931</x:v>
      </x:c>
    </x:row>
    <x:row r="140" spans="2:31" x14ac:dyDescent="0.35">
      <x:c r="B140" s="27">
        <x:f t="shared" si="52"/>
        <x:v>44679</x:v>
      </x:c>
      <x:c r="C140" s="22" t="str">
        <x:f>IF($C$4="London",Assumptions!C149,Assumptions!E149)</x:f>
        <x:v>1240</x:v>
      </x:c>
      <x:c r="D140" s="22" t="str">
        <x:f>IF($C$4="London",Assumptions!D149,Assumptions!F149)</x:f>
        <x:v>0202</x:v>
      </x:c>
      <x:c r="F140" s="29">
        <x:v>44680</x:v>
      </x:c>
      <x:c r="G140" s="30">
        <x:f t="shared" si="53"/>
        <x:v>4</x:v>
      </x:c>
      <x:c r="H140" s="31" t="str">
        <x:v>1239</x:v>
      </x:c>
      <x:c r="I140" s="31" t="str">
        <x:v>0203</x:v>
      </x:c>
      <x:c r="J140" s="30">
        <x:f t="shared" si="54"/>
        <x:v>12</x:v>
      </x:c>
      <x:c r="K140" s="30">
        <x:f t="shared" si="55"/>
        <x:v>39</x:v>
      </x:c>
      <x:c r="L140" s="30">
        <x:f t="shared" si="56"/>
        <x:v>2</x:v>
      </x:c>
      <x:c r="M140" s="30">
        <x:f t="shared" si="57"/>
        <x:v>3</x:v>
      </x:c>
      <x:c r="N140" s="30">
        <x:f t="shared" si="44"/>
        <x:v>26</x:v>
      </x:c>
      <x:c r="O140" s="30">
        <x:f t="shared" si="58"/>
        <x:v>13.4</x:v>
      </x:c>
      <x:c r="P140" s="30" t="str" cm="1">
        <x:f t="array" ref="P140">INDEX($C$12:$N$12,G140)</x:f>
        <x:v>0.3″</x:v>
      </x:c>
      <x:c r="Q140" s="30" t="str" cm="1">
        <x:f t="array" ref="Q140">INDEX($C$11:$N$11,G140)</x:f>
        <x:v>83°F</x:v>
      </x:c>
      <x:c r="R140" s="30" cm="1">
        <x:f t="array" ref="R140">INDEX($C$13:$N$13,G140)</x:f>
        <x:v>30</x:v>
      </x:c>
      <x:c r="S140" s="30">
        <x:f t="shared" si="45"/>
        <x:v>0.01</x:v>
      </x:c>
      <x:c r="T140" s="30">
        <x:f t="shared" si="46"/>
        <x:v>83</x:v>
      </x:c>
      <x:c r="U140" s="32">
        <x:f t="shared" si="51"/>
        <x:v>0</x:v>
      </x:c>
      <x:c r="V140" s="31">
        <x:f t="shared" si="38"/>
        <x:v>0.05</x:v>
      </x:c>
      <x:c r="W140" s="31">
        <x:f t="shared" si="39"/>
        <x:v>60</x:v>
      </x:c>
      <x:c r="X140" s="32">
        <x:f t="shared" si="40"/>
        <x:v>0.8</x:v>
      </x:c>
      <x:c r="Y140" s="30">
        <x:f t="shared" si="47"/>
        <x:v>0</x:v>
      </x:c>
      <x:c r="Z140" s="33">
        <x:f t="shared" si="48"/>
        <x:v>0.78839999999999999</x:v>
      </x:c>
      <x:c r="AA140" s="31">
        <x:f t="shared" si="60"/>
        <x:v>4.949417384040931</x:v>
      </x:c>
      <x:c r="AB140" s="32">
        <x:f t="shared" si="41"/>
        <x:v>0.1374838162233592</x:v>
      </x:c>
      <x:c r="AC140" s="31">
        <x:f t="shared" si="42"/>
        <x:v>0.5</x:v>
      </x:c>
      <x:c r="AD140" s="30">
        <x:f t="shared" si="50"/>
        <x:v>0</x:v>
      </x:c>
      <x:c r="AE140" s="31">
        <x:f t="shared" si="59"/>
        <x:v>4.949417384040931</x:v>
      </x:c>
    </x:row>
    <x:row r="141" spans="2:31" x14ac:dyDescent="0.35">
      <x:c r="B141" s="27">
        <x:f t="shared" si="52"/>
        <x:v>44680</x:v>
      </x:c>
      <x:c r="C141" s="22" t="str">
        <x:f>IF($C$4="London",Assumptions!C150,Assumptions!E150)</x:f>
        <x:v>1239</x:v>
      </x:c>
      <x:c r="D141" s="22" t="str">
        <x:f>IF($C$4="London",Assumptions!D150,Assumptions!F150)</x:f>
        <x:v>0203</x:v>
      </x:c>
      <x:c r="F141" s="29">
        <x:v>44681</x:v>
      </x:c>
      <x:c r="G141" s="30">
        <x:f t="shared" si="53"/>
        <x:v>4</x:v>
      </x:c>
      <x:c r="H141" s="31" t="str">
        <x:v>1238</x:v>
      </x:c>
      <x:c r="I141" s="31" t="str">
        <x:v>0203</x:v>
      </x:c>
      <x:c r="J141" s="30">
        <x:f t="shared" si="54"/>
        <x:v>12</x:v>
      </x:c>
      <x:c r="K141" s="30">
        <x:f t="shared" si="55"/>
        <x:v>38</x:v>
      </x:c>
      <x:c r="L141" s="30">
        <x:f t="shared" si="56"/>
        <x:v>2</x:v>
      </x:c>
      <x:c r="M141" s="30">
        <x:f t="shared" si="57"/>
        <x:v>3</x:v>
      </x:c>
      <x:c r="N141" s="30">
        <x:f t="shared" si="44"/>
        <x:v>26</x:v>
      </x:c>
      <x:c r="O141" s="30">
        <x:f t="shared" si="58"/>
        <x:v>13.416666666666666</x:v>
      </x:c>
      <x:c r="P141" s="30" t="str" cm="1">
        <x:f t="array" ref="P141">INDEX($C$12:$N$12,G141)</x:f>
        <x:v>0.3″</x:v>
      </x:c>
      <x:c r="Q141" s="30" t="str" cm="1">
        <x:f t="array" ref="Q141">INDEX($C$11:$N$11,G141)</x:f>
        <x:v>83°F</x:v>
      </x:c>
      <x:c r="R141" s="30" cm="1">
        <x:f t="array" ref="R141">INDEX($C$13:$N$13,G141)</x:f>
        <x:v>30</x:v>
      </x:c>
      <x:c r="S141" s="30">
        <x:f t="shared" si="45"/>
        <x:v>0.01</x:v>
      </x:c>
      <x:c r="T141" s="30">
        <x:f t="shared" si="46"/>
        <x:v>83</x:v>
      </x:c>
      <x:c r="U141" s="32">
        <x:f t="shared" si="51"/>
        <x:v>0</x:v>
      </x:c>
      <x:c r="V141" s="31">
        <x:f t="shared" si="38"/>
        <x:v>0.05</x:v>
      </x:c>
      <x:c r="W141" s="31">
        <x:f t="shared" si="39"/>
        <x:v>60</x:v>
      </x:c>
      <x:c r="X141" s="32">
        <x:f t="shared" si="40"/>
        <x:v>0.8</x:v>
      </x:c>
      <x:c r="Y141" s="30">
        <x:f t="shared" si="47"/>
        <x:v>0</x:v>
      </x:c>
      <x:c r="Z141" s="33">
        <x:f t="shared" si="48"/>
        <x:v>0.78839999999999999</x:v>
      </x:c>
      <x:c r="AA141" s="31">
        <x:f t="shared" si="60"/>
        <x:v>4.949417384040931</x:v>
      </x:c>
      <x:c r="AB141" s="32">
        <x:f t="shared" si="41"/>
        <x:v>0.1374838162233592</x:v>
      </x:c>
      <x:c r="AC141" s="31">
        <x:f t="shared" si="42"/>
        <x:v>0.5</x:v>
      </x:c>
      <x:c r="AD141" s="30">
        <x:f t="shared" si="50"/>
        <x:v>0</x:v>
      </x:c>
      <x:c r="AE141" s="31">
        <x:f t="shared" si="59"/>
        <x:v>4.949417384040931</x:v>
      </x:c>
    </x:row>
    <x:row r="142" spans="2:31" x14ac:dyDescent="0.35">
      <x:c r="B142" s="27">
        <x:f t="shared" si="52"/>
        <x:v>44681</x:v>
      </x:c>
      <x:c r="C142" s="22" t="str">
        <x:f>IF($C$4="London",Assumptions!C151,Assumptions!E151)</x:f>
        <x:v>1238</x:v>
      </x:c>
      <x:c r="D142" s="22" t="str">
        <x:f>IF($C$4="London",Assumptions!D151,Assumptions!F151)</x:f>
        <x:v>0203</x:v>
      </x:c>
      <x:c r="F142" s="29">
        <x:v>44682</x:v>
      </x:c>
      <x:c r="G142" s="30">
        <x:f t="shared" si="53"/>
        <x:v>5</x:v>
      </x:c>
      <x:c r="H142" s="31" t="str">
        <x:v>1237</x:v>
      </x:c>
      <x:c r="I142" s="31" t="str">
        <x:v>0204</x:v>
      </x:c>
      <x:c r="J142" s="30">
        <x:f t="shared" si="54"/>
        <x:v>12</x:v>
      </x:c>
      <x:c r="K142" s="30">
        <x:f t="shared" si="55"/>
        <x:v>37</x:v>
      </x:c>
      <x:c r="L142" s="30">
        <x:f t="shared" si="56"/>
        <x:v>2</x:v>
      </x:c>
      <x:c r="M142" s="30">
        <x:f t="shared" si="57"/>
        <x:v>4</x:v>
      </x:c>
      <x:c r="N142" s="30">
        <x:f t="shared" si="44"/>
        <x:v>26</x:v>
      </x:c>
      <x:c r="O142" s="30">
        <x:f t="shared" si="58"/>
        <x:v>13.45</x:v>
      </x:c>
      <x:c r="P142" s="30" t="str" cm="1">
        <x:f t="array" ref="P142">INDEX($C$12:$N$12,G142)</x:f>
        <x:v>0.1″</x:v>
      </x:c>
      <x:c r="Q142" s="30" t="str" cm="1">
        <x:f t="array" ref="Q142">INDEX($C$11:$N$11,G142)</x:f>
        <x:v>92°F</x:v>
      </x:c>
      <x:c r="R142" s="30" cm="1">
        <x:f t="array" ref="R142">INDEX($C$13:$N$13,G142)</x:f>
        <x:v>31</x:v>
      </x:c>
      <x:c r="S142" s="30">
        <x:f t="shared" si="45"/>
        <x:v>3.2258064516129032E-3</x:v>
      </x:c>
      <x:c r="T142" s="30">
        <x:f t="shared" si="46"/>
        <x:v>92</x:v>
      </x:c>
      <x:c r="U142" s="32">
        <x:f t="shared" si="51"/>
        <x:v>0</x:v>
      </x:c>
      <x:c r="V142" s="31">
        <x:f t="shared" si="38"/>
        <x:v>0.05</x:v>
      </x:c>
      <x:c r="W142" s="31">
        <x:f t="shared" si="39"/>
        <x:v>60</x:v>
      </x:c>
      <x:c r="X142" s="32">
        <x:f t="shared" si="40"/>
        <x:v>0.8</x:v>
      </x:c>
      <x:c r="Y142" s="30">
        <x:f t="shared" si="47"/>
        <x:v>0</x:v>
      </x:c>
      <x:c r="Z142" s="33">
        <x:f t="shared" si="48"/>
        <x:v>0.59040000000000004</x:v>
      </x:c>
      <x:c r="AA142" s="31">
        <x:f t="shared" si="60"/>
        <x:v>4.949417384040931</x:v>
      </x:c>
      <x:c r="AB142" s="32">
        <x:f t="shared" si="41"/>
        <x:v>0.1374838162233592</x:v>
      </x:c>
      <x:c r="AC142" s="31">
        <x:f t="shared" si="42"/>
        <x:v>0.5</x:v>
      </x:c>
      <x:c r="AD142" s="30">
        <x:f t="shared" si="50"/>
        <x:v>0</x:v>
      </x:c>
      <x:c r="AE142" s="31">
        <x:f t="shared" si="59"/>
        <x:v>4.949417384040931</x:v>
      </x:c>
    </x:row>
    <x:row r="143" spans="2:31" x14ac:dyDescent="0.35">
      <x:c r="B143" s="27">
        <x:f t="shared" si="52"/>
        <x:v>44682</x:v>
      </x:c>
      <x:c r="C143" s="22" t="str">
        <x:f>IF($C$4="London",Assumptions!C152,Assumptions!E152)</x:f>
        <x:v>1237</x:v>
      </x:c>
      <x:c r="D143" s="22" t="str">
        <x:f>IF($C$4="London",Assumptions!D152,Assumptions!F152)</x:f>
        <x:v>0204</x:v>
      </x:c>
      <x:c r="F143" s="29">
        <x:v>44683</x:v>
      </x:c>
      <x:c r="G143" s="30">
        <x:f t="shared" si="53"/>
        <x:v>5</x:v>
      </x:c>
      <x:c r="H143" s="31" t="str">
        <x:v>1237</x:v>
      </x:c>
      <x:c r="I143" s="31" t="str">
        <x:v>0205</x:v>
      </x:c>
      <x:c r="J143" s="30">
        <x:f t="shared" si="54"/>
        <x:v>12</x:v>
      </x:c>
      <x:c r="K143" s="30">
        <x:f t="shared" si="55"/>
        <x:v>37</x:v>
      </x:c>
      <x:c r="L143" s="30">
        <x:f t="shared" si="56"/>
        <x:v>2</x:v>
      </x:c>
      <x:c r="M143" s="30">
        <x:f t="shared" si="57"/>
        <x:v>5</x:v>
      </x:c>
      <x:c r="N143" s="30">
        <x:f t="shared" si="44"/>
        <x:v>26</x:v>
      </x:c>
      <x:c r="O143" s="30">
        <x:f t="shared" si="58"/>
        <x:v>13.466666666666667</x:v>
      </x:c>
      <x:c r="P143" s="30" t="str" cm="1">
        <x:f t="array" ref="P143">INDEX($C$12:$N$12,G143)</x:f>
        <x:v>0.1″</x:v>
      </x:c>
      <x:c r="Q143" s="30" t="str" cm="1">
        <x:f t="array" ref="Q143">INDEX($C$11:$N$11,G143)</x:f>
        <x:v>92°F</x:v>
      </x:c>
      <x:c r="R143" s="30" cm="1">
        <x:f t="array" ref="R143">INDEX($C$13:$N$13,G143)</x:f>
        <x:v>31</x:v>
      </x:c>
      <x:c r="S143" s="30">
        <x:f t="shared" si="45"/>
        <x:v>3.2258064516129032E-3</x:v>
      </x:c>
      <x:c r="T143" s="30">
        <x:f t="shared" si="46"/>
        <x:v>92</x:v>
      </x:c>
      <x:c r="U143" s="32">
        <x:f t="shared" si="51"/>
        <x:v>0</x:v>
      </x:c>
      <x:c r="V143" s="31">
        <x:f t="shared" si="38"/>
        <x:v>0.05</x:v>
      </x:c>
      <x:c r="W143" s="31">
        <x:f t="shared" si="39"/>
        <x:v>60</x:v>
      </x:c>
      <x:c r="X143" s="32">
        <x:f t="shared" si="40"/>
        <x:v>0.8</x:v>
      </x:c>
      <x:c r="Y143" s="30">
        <x:f t="shared" si="47"/>
        <x:v>0</x:v>
      </x:c>
      <x:c r="Z143" s="33">
        <x:f t="shared" si="48"/>
        <x:v>0.59040000000000004</x:v>
      </x:c>
      <x:c r="AA143" s="31">
        <x:f t="shared" si="60"/>
        <x:v>4.949417384040931</x:v>
      </x:c>
      <x:c r="AB143" s="32">
        <x:f t="shared" si="41"/>
        <x:v>0.1374838162233592</x:v>
      </x:c>
      <x:c r="AC143" s="31">
        <x:f t="shared" si="42"/>
        <x:v>0.5</x:v>
      </x:c>
      <x:c r="AD143" s="30">
        <x:f t="shared" si="50"/>
        <x:v>0</x:v>
      </x:c>
      <x:c r="AE143" s="31">
        <x:f t="shared" si="59"/>
        <x:v>4.949417384040931</x:v>
      </x:c>
    </x:row>
    <x:row r="144" spans="2:31" x14ac:dyDescent="0.35">
      <x:c r="B144" s="27">
        <x:f t="shared" si="52"/>
        <x:v>44683</x:v>
      </x:c>
      <x:c r="C144" s="22" t="str">
        <x:f>IF($C$4="London",Assumptions!C153,Assumptions!E153)</x:f>
        <x:v>1237</x:v>
      </x:c>
      <x:c r="D144" s="22" t="str">
        <x:f>IF($C$4="London",Assumptions!D153,Assumptions!F153)</x:f>
        <x:v>0205</x:v>
      </x:c>
      <x:c r="F144" s="29">
        <x:v>44684</x:v>
      </x:c>
      <x:c r="G144" s="30">
        <x:f t="shared" si="53"/>
        <x:v>5</x:v>
      </x:c>
      <x:c r="H144" s="31" t="str">
        <x:v>1236</x:v>
      </x:c>
      <x:c r="I144" s="31" t="str">
        <x:v>0206</x:v>
      </x:c>
      <x:c r="J144" s="30">
        <x:f t="shared" si="54"/>
        <x:v>12</x:v>
      </x:c>
      <x:c r="K144" s="30">
        <x:f t="shared" si="55"/>
        <x:v>36</x:v>
      </x:c>
      <x:c r="L144" s="30">
        <x:f t="shared" si="56"/>
        <x:v>2</x:v>
      </x:c>
      <x:c r="M144" s="30">
        <x:f t="shared" si="57"/>
        <x:v>6</x:v>
      </x:c>
      <x:c r="N144" s="30">
        <x:f t="shared" si="44"/>
        <x:v>26</x:v>
      </x:c>
      <x:c r="O144" s="30">
        <x:f t="shared" si="58"/>
        <x:v>13.5</x:v>
      </x:c>
      <x:c r="P144" s="30" t="str" cm="1">
        <x:f t="array" ref="P144">INDEX($C$12:$N$12,G144)</x:f>
        <x:v>0.1″</x:v>
      </x:c>
      <x:c r="Q144" s="30" t="str" cm="1">
        <x:f t="array" ref="Q144">INDEX($C$11:$N$11,G144)</x:f>
        <x:v>92°F</x:v>
      </x:c>
      <x:c r="R144" s="30" cm="1">
        <x:f t="array" ref="R144">INDEX($C$13:$N$13,G144)</x:f>
        <x:v>31</x:v>
      </x:c>
      <x:c r="S144" s="30">
        <x:f t="shared" si="45"/>
        <x:v>3.2258064516129032E-3</x:v>
      </x:c>
      <x:c r="T144" s="30">
        <x:f t="shared" si="46"/>
        <x:v>92</x:v>
      </x:c>
      <x:c r="U144" s="32">
        <x:f t="shared" si="51"/>
        <x:v>0</x:v>
      </x:c>
      <x:c r="V144" s="31">
        <x:f t="shared" si="38"/>
        <x:v>0.05</x:v>
      </x:c>
      <x:c r="W144" s="31">
        <x:f t="shared" si="39"/>
        <x:v>60</x:v>
      </x:c>
      <x:c r="X144" s="32">
        <x:f t="shared" si="40"/>
        <x:v>0.8</x:v>
      </x:c>
      <x:c r="Y144" s="30">
        <x:f t="shared" si="47"/>
        <x:v>0</x:v>
      </x:c>
      <x:c r="Z144" s="33">
        <x:f t="shared" si="48"/>
        <x:v>0.59040000000000004</x:v>
      </x:c>
      <x:c r="AA144" s="31">
        <x:f t="shared" si="60"/>
        <x:v>4.949417384040931</x:v>
      </x:c>
      <x:c r="AB144" s="32">
        <x:f t="shared" si="41"/>
        <x:v>0.1374838162233592</x:v>
      </x:c>
      <x:c r="AC144" s="31">
        <x:f t="shared" si="42"/>
        <x:v>0.5</x:v>
      </x:c>
      <x:c r="AD144" s="30">
        <x:f t="shared" si="50"/>
        <x:v>0</x:v>
      </x:c>
      <x:c r="AE144" s="31">
        <x:f t="shared" si="59"/>
        <x:v>4.949417384040931</x:v>
      </x:c>
    </x:row>
    <x:row r="145" spans="2:31" x14ac:dyDescent="0.35">
      <x:c r="B145" s="27">
        <x:f t="shared" si="52"/>
        <x:v>44684</x:v>
      </x:c>
      <x:c r="C145" s="22" t="str">
        <x:f>IF($C$4="London",Assumptions!C154,Assumptions!E154)</x:f>
        <x:v>1236</x:v>
      </x:c>
      <x:c r="D145" s="22" t="str">
        <x:f>IF($C$4="London",Assumptions!D154,Assumptions!F154)</x:f>
        <x:v>0206</x:v>
      </x:c>
      <x:c r="F145" s="29">
        <x:v>44685</x:v>
      </x:c>
      <x:c r="G145" s="30">
        <x:f t="shared" si="53"/>
        <x:v>5</x:v>
      </x:c>
      <x:c r="H145" s="31" t="str">
        <x:v>1235</x:v>
      </x:c>
      <x:c r="I145" s="31" t="str">
        <x:v>0206</x:v>
      </x:c>
      <x:c r="J145" s="30">
        <x:f t="shared" si="54"/>
        <x:v>12</x:v>
      </x:c>
      <x:c r="K145" s="30">
        <x:f t="shared" si="55"/>
        <x:v>35</x:v>
      </x:c>
      <x:c r="L145" s="30">
        <x:f t="shared" si="56"/>
        <x:v>2</x:v>
      </x:c>
      <x:c r="M145" s="30">
        <x:f t="shared" si="57"/>
        <x:v>6</x:v>
      </x:c>
      <x:c r="N145" s="30">
        <x:f t="shared" si="44"/>
        <x:v>26</x:v>
      </x:c>
      <x:c r="O145" s="30">
        <x:f t="shared" si="58"/>
        <x:v>13.516666666666667</x:v>
      </x:c>
      <x:c r="P145" s="30" t="str" cm="1">
        <x:f t="array" ref="P145">INDEX($C$12:$N$12,G145)</x:f>
        <x:v>0.1″</x:v>
      </x:c>
      <x:c r="Q145" s="30" t="str" cm="1">
        <x:f t="array" ref="Q145">INDEX($C$11:$N$11,G145)</x:f>
        <x:v>92°F</x:v>
      </x:c>
      <x:c r="R145" s="30" cm="1">
        <x:f t="array" ref="R145">INDEX($C$13:$N$13,G145)</x:f>
        <x:v>31</x:v>
      </x:c>
      <x:c r="S145" s="30">
        <x:f t="shared" si="45"/>
        <x:v>3.2258064516129032E-3</x:v>
      </x:c>
      <x:c r="T145" s="30">
        <x:f t="shared" si="46"/>
        <x:v>92</x:v>
      </x:c>
      <x:c r="U145" s="32">
        <x:f t="shared" si="51"/>
        <x:v>0</x:v>
      </x:c>
      <x:c r="V145" s="31">
        <x:f t="shared" si="38"/>
        <x:v>0.05</x:v>
      </x:c>
      <x:c r="W145" s="31">
        <x:f t="shared" si="39"/>
        <x:v>60</x:v>
      </x:c>
      <x:c r="X145" s="32">
        <x:f t="shared" si="40"/>
        <x:v>0.8</x:v>
      </x:c>
      <x:c r="Y145" s="30">
        <x:f t="shared" si="47"/>
        <x:v>0</x:v>
      </x:c>
      <x:c r="Z145" s="33">
        <x:f t="shared" si="48"/>
        <x:v>0.59040000000000004</x:v>
      </x:c>
      <x:c r="AA145" s="31">
        <x:f t="shared" si="60"/>
        <x:v>4.949417384040931</x:v>
      </x:c>
      <x:c r="AB145" s="32">
        <x:f t="shared" si="41"/>
        <x:v>0.1374838162233592</x:v>
      </x:c>
      <x:c r="AC145" s="31">
        <x:f t="shared" si="42"/>
        <x:v>0.5</x:v>
      </x:c>
      <x:c r="AD145" s="30">
        <x:f t="shared" si="50"/>
        <x:v>0</x:v>
      </x:c>
      <x:c r="AE145" s="31">
        <x:f t="shared" si="59"/>
        <x:v>4.949417384040931</x:v>
      </x:c>
    </x:row>
    <x:row r="146" spans="2:31" x14ac:dyDescent="0.35">
      <x:c r="B146" s="27">
        <x:f t="shared" si="52"/>
        <x:v>44685</x:v>
      </x:c>
      <x:c r="C146" s="22" t="str">
        <x:f>IF($C$4="London",Assumptions!C155,Assumptions!E155)</x:f>
        <x:v>1235</x:v>
      </x:c>
      <x:c r="D146" s="22" t="str">
        <x:f>IF($C$4="London",Assumptions!D155,Assumptions!F155)</x:f>
        <x:v>0206</x:v>
      </x:c>
      <x:c r="F146" s="29">
        <x:v>44686</x:v>
      </x:c>
      <x:c r="G146" s="30">
        <x:f t="shared" si="53"/>
        <x:v>5</x:v>
      </x:c>
      <x:c r="H146" s="31" t="str">
        <x:v>1234</x:v>
      </x:c>
      <x:c r="I146" s="31" t="str">
        <x:v>0207</x:v>
      </x:c>
      <x:c r="J146" s="30">
        <x:f t="shared" si="54"/>
        <x:v>12</x:v>
      </x:c>
      <x:c r="K146" s="30">
        <x:f t="shared" si="55"/>
        <x:v>34</x:v>
      </x:c>
      <x:c r="L146" s="30">
        <x:f t="shared" si="56"/>
        <x:v>2</x:v>
      </x:c>
      <x:c r="M146" s="30">
        <x:f t="shared" si="57"/>
        <x:v>7</x:v>
      </x:c>
      <x:c r="N146" s="30">
        <x:f t="shared" si="44"/>
        <x:v>26</x:v>
      </x:c>
      <x:c r="O146" s="30">
        <x:f t="shared" si="58"/>
        <x:v>13.55</x:v>
      </x:c>
      <x:c r="P146" s="30" t="str" cm="1">
        <x:f t="array" ref="P146">INDEX($C$12:$N$12,G146)</x:f>
        <x:v>0.1″</x:v>
      </x:c>
      <x:c r="Q146" s="30" t="str" cm="1">
        <x:f t="array" ref="Q146">INDEX($C$11:$N$11,G146)</x:f>
        <x:v>92°F</x:v>
      </x:c>
      <x:c r="R146" s="30" cm="1">
        <x:f t="array" ref="R146">INDEX($C$13:$N$13,G146)</x:f>
        <x:v>31</x:v>
      </x:c>
      <x:c r="S146" s="30">
        <x:f t="shared" si="45"/>
        <x:v>3.2258064516129032E-3</x:v>
      </x:c>
      <x:c r="T146" s="30">
        <x:f t="shared" si="46"/>
        <x:v>92</x:v>
      </x:c>
      <x:c r="U146" s="32">
        <x:f t="shared" si="51"/>
        <x:v>0</x:v>
      </x:c>
      <x:c r="V146" s="31">
        <x:f t="shared" si="38"/>
        <x:v>0.05</x:v>
      </x:c>
      <x:c r="W146" s="31">
        <x:f t="shared" si="39"/>
        <x:v>60</x:v>
      </x:c>
      <x:c r="X146" s="32">
        <x:f t="shared" si="40"/>
        <x:v>0.8</x:v>
      </x:c>
      <x:c r="Y146" s="30">
        <x:f t="shared" si="47"/>
        <x:v>0</x:v>
      </x:c>
      <x:c r="Z146" s="33">
        <x:f t="shared" si="48"/>
        <x:v>0.59040000000000004</x:v>
      </x:c>
      <x:c r="AA146" s="31">
        <x:f t="shared" si="60"/>
        <x:v>4.949417384040931</x:v>
      </x:c>
      <x:c r="AB146" s="32">
        <x:f t="shared" si="41"/>
        <x:v>0.1374838162233592</x:v>
      </x:c>
      <x:c r="AC146" s="31">
        <x:f t="shared" si="42"/>
        <x:v>0.5</x:v>
      </x:c>
      <x:c r="AD146" s="30">
        <x:f t="shared" si="50"/>
        <x:v>0</x:v>
      </x:c>
      <x:c r="AE146" s="31">
        <x:f t="shared" si="59"/>
        <x:v>4.949417384040931</x:v>
      </x:c>
    </x:row>
    <x:row r="147" spans="2:31" x14ac:dyDescent="0.35">
      <x:c r="B147" s="27">
        <x:f t="shared" si="52"/>
        <x:v>44686</x:v>
      </x:c>
      <x:c r="C147" s="22" t="str">
        <x:f>IF($C$4="London",Assumptions!C156,Assumptions!E156)</x:f>
        <x:v>1234</x:v>
      </x:c>
      <x:c r="D147" s="22" t="str">
        <x:f>IF($C$4="London",Assumptions!D156,Assumptions!F156)</x:f>
        <x:v>0207</x:v>
      </x:c>
      <x:c r="F147" s="29">
        <x:v>44687</x:v>
      </x:c>
      <x:c r="G147" s="30">
        <x:f t="shared" si="53"/>
        <x:v>5</x:v>
      </x:c>
      <x:c r="H147" s="31" t="str">
        <x:v>1233</x:v>
      </x:c>
      <x:c r="I147" s="31" t="str">
        <x:v>0208</x:v>
      </x:c>
      <x:c r="J147" s="30">
        <x:f t="shared" si="54"/>
        <x:v>12</x:v>
      </x:c>
      <x:c r="K147" s="30">
        <x:f t="shared" si="55"/>
        <x:v>33</x:v>
      </x:c>
      <x:c r="L147" s="30">
        <x:f t="shared" si="56"/>
        <x:v>2</x:v>
      </x:c>
      <x:c r="M147" s="30">
        <x:f t="shared" si="57"/>
        <x:v>8</x:v>
      </x:c>
      <x:c r="N147" s="30">
        <x:f t="shared" si="44"/>
        <x:v>26</x:v>
      </x:c>
      <x:c r="O147" s="30">
        <x:f t="shared" si="58"/>
        <x:v>13.583333333333334</x:v>
      </x:c>
      <x:c r="P147" s="30" t="str" cm="1">
        <x:f t="array" ref="P147">INDEX($C$12:$N$12,G147)</x:f>
        <x:v>0.1″</x:v>
      </x:c>
      <x:c r="Q147" s="30" t="str" cm="1">
        <x:f t="array" ref="Q147">INDEX($C$11:$N$11,G147)</x:f>
        <x:v>92°F</x:v>
      </x:c>
      <x:c r="R147" s="30" cm="1">
        <x:f t="array" ref="R147">INDEX($C$13:$N$13,G147)</x:f>
        <x:v>31</x:v>
      </x:c>
      <x:c r="S147" s="30">
        <x:f t="shared" si="45"/>
        <x:v>3.2258064516129032E-3</x:v>
      </x:c>
      <x:c r="T147" s="30">
        <x:f t="shared" si="46"/>
        <x:v>92</x:v>
      </x:c>
      <x:c r="U147" s="32">
        <x:f t="shared" si="51"/>
        <x:v>0</x:v>
      </x:c>
      <x:c r="V147" s="31">
        <x:f t="shared" si="38"/>
        <x:v>0.05</x:v>
      </x:c>
      <x:c r="W147" s="31">
        <x:f t="shared" si="39"/>
        <x:v>60</x:v>
      </x:c>
      <x:c r="X147" s="32">
        <x:f t="shared" si="40"/>
        <x:v>0.8</x:v>
      </x:c>
      <x:c r="Y147" s="30">
        <x:f t="shared" si="47"/>
        <x:v>0</x:v>
      </x:c>
      <x:c r="Z147" s="33">
        <x:f t="shared" si="48"/>
        <x:v>0.59040000000000004</x:v>
      </x:c>
      <x:c r="AA147" s="31">
        <x:f t="shared" si="60"/>
        <x:v>4.949417384040931</x:v>
      </x:c>
      <x:c r="AB147" s="32">
        <x:f t="shared" si="41"/>
        <x:v>0.1374838162233592</x:v>
      </x:c>
      <x:c r="AC147" s="31">
        <x:f t="shared" si="42"/>
        <x:v>0.5</x:v>
      </x:c>
      <x:c r="AD147" s="30">
        <x:f t="shared" si="50"/>
        <x:v>0</x:v>
      </x:c>
      <x:c r="AE147" s="31">
        <x:f t="shared" si="59"/>
        <x:v>4.949417384040931</x:v>
      </x:c>
    </x:row>
    <x:row r="148" spans="2:31" x14ac:dyDescent="0.35">
      <x:c r="B148" s="27">
        <x:f t="shared" si="52"/>
        <x:v>44687</x:v>
      </x:c>
      <x:c r="C148" s="22" t="str">
        <x:f>IF($C$4="London",Assumptions!C157,Assumptions!E157)</x:f>
        <x:v>1233</x:v>
      </x:c>
      <x:c r="D148" s="22" t="str">
        <x:f>IF($C$4="London",Assumptions!D157,Assumptions!F157)</x:f>
        <x:v>0208</x:v>
      </x:c>
      <x:c r="F148" s="29">
        <x:v>44688</x:v>
      </x:c>
      <x:c r="G148" s="30">
        <x:f t="shared" si="53"/>
        <x:v>5</x:v>
      </x:c>
      <x:c r="H148" s="31" t="str">
        <x:v>1232</x:v>
      </x:c>
      <x:c r="I148" s="31" t="str">
        <x:v>0209</x:v>
      </x:c>
      <x:c r="J148" s="30">
        <x:f t="shared" si="54"/>
        <x:v>12</x:v>
      </x:c>
      <x:c r="K148" s="30">
        <x:f t="shared" si="55"/>
        <x:v>32</x:v>
      </x:c>
      <x:c r="L148" s="30">
        <x:f t="shared" si="56"/>
        <x:v>2</x:v>
      </x:c>
      <x:c r="M148" s="30">
        <x:f t="shared" si="57"/>
        <x:v>9</x:v>
      </x:c>
      <x:c r="N148" s="30">
        <x:f t="shared" si="44"/>
        <x:v>26</x:v>
      </x:c>
      <x:c r="O148" s="30">
        <x:f t="shared" si="58"/>
        <x:v>13.616666666666667</x:v>
      </x:c>
      <x:c r="P148" s="30" t="str" cm="1">
        <x:f t="array" ref="P148">INDEX($C$12:$N$12,G148)</x:f>
        <x:v>0.1″</x:v>
      </x:c>
      <x:c r="Q148" s="30" t="str" cm="1">
        <x:f t="array" ref="Q148">INDEX($C$11:$N$11,G148)</x:f>
        <x:v>92°F</x:v>
      </x:c>
      <x:c r="R148" s="30" cm="1">
        <x:f t="array" ref="R148">INDEX($C$13:$N$13,G148)</x:f>
        <x:v>31</x:v>
      </x:c>
      <x:c r="S148" s="30">
        <x:f t="shared" si="45"/>
        <x:v>3.2258064516129032E-3</x:v>
      </x:c>
      <x:c r="T148" s="30">
        <x:f t="shared" si="46"/>
        <x:v>92</x:v>
      </x:c>
      <x:c r="U148" s="32">
        <x:f t="shared" si="51"/>
        <x:v>0</x:v>
      </x:c>
      <x:c r="V148" s="31">
        <x:f t="shared" si="38"/>
        <x:v>0.05</x:v>
      </x:c>
      <x:c r="W148" s="31">
        <x:f t="shared" si="39"/>
        <x:v>60</x:v>
      </x:c>
      <x:c r="X148" s="32">
        <x:f t="shared" si="40"/>
        <x:v>0.8</x:v>
      </x:c>
      <x:c r="Y148" s="30">
        <x:f t="shared" si="47"/>
        <x:v>0</x:v>
      </x:c>
      <x:c r="Z148" s="33">
        <x:f t="shared" si="48"/>
        <x:v>0.59040000000000004</x:v>
      </x:c>
      <x:c r="AA148" s="31">
        <x:f t="shared" si="60"/>
        <x:v>4.949417384040931</x:v>
      </x:c>
      <x:c r="AB148" s="32">
        <x:f t="shared" si="41"/>
        <x:v>0.1374838162233592</x:v>
      </x:c>
      <x:c r="AC148" s="31">
        <x:f t="shared" si="42"/>
        <x:v>0.5</x:v>
      </x:c>
      <x:c r="AD148" s="30">
        <x:f t="shared" si="50"/>
        <x:v>0</x:v>
      </x:c>
      <x:c r="AE148" s="31">
        <x:f t="shared" si="59"/>
        <x:v>4.949417384040931</x:v>
      </x:c>
    </x:row>
    <x:row r="149" spans="2:31" x14ac:dyDescent="0.35">
      <x:c r="B149" s="27">
        <x:f t="shared" si="52"/>
        <x:v>44688</x:v>
      </x:c>
      <x:c r="C149" s="22" t="str">
        <x:f>IF($C$4="London",Assumptions!C158,Assumptions!E158)</x:f>
        <x:v>1232</x:v>
      </x:c>
      <x:c r="D149" s="22" t="str">
        <x:f>IF($C$4="London",Assumptions!D158,Assumptions!F158)</x:f>
        <x:v>0209</x:v>
      </x:c>
      <x:c r="F149" s="29">
        <x:v>44689</x:v>
      </x:c>
      <x:c r="G149" s="30">
        <x:f t="shared" si="53"/>
        <x:v>5</x:v>
      </x:c>
      <x:c r="H149" s="31" t="str">
        <x:v>1231</x:v>
      </x:c>
      <x:c r="I149" s="31" t="str">
        <x:v>0209</x:v>
      </x:c>
      <x:c r="J149" s="30">
        <x:f t="shared" si="54"/>
        <x:v>12</x:v>
      </x:c>
      <x:c r="K149" s="30">
        <x:f t="shared" si="55"/>
        <x:v>31</x:v>
      </x:c>
      <x:c r="L149" s="30">
        <x:f t="shared" si="56"/>
        <x:v>2</x:v>
      </x:c>
      <x:c r="M149" s="30">
        <x:f t="shared" si="57"/>
        <x:v>9</x:v>
      </x:c>
      <x:c r="N149" s="30">
        <x:f t="shared" si="44"/>
        <x:v>26</x:v>
      </x:c>
      <x:c r="O149" s="30">
        <x:f t="shared" si="58"/>
        <x:v>13.633333333333333</x:v>
      </x:c>
      <x:c r="P149" s="30" t="str" cm="1">
        <x:f t="array" ref="P149">INDEX($C$12:$N$12,G149)</x:f>
        <x:v>0.1″</x:v>
      </x:c>
      <x:c r="Q149" s="30" t="str" cm="1">
        <x:f t="array" ref="Q149">INDEX($C$11:$N$11,G149)</x:f>
        <x:v>92°F</x:v>
      </x:c>
      <x:c r="R149" s="30" cm="1">
        <x:f t="array" ref="R149">INDEX($C$13:$N$13,G149)</x:f>
        <x:v>31</x:v>
      </x:c>
      <x:c r="S149" s="30">
        <x:f t="shared" si="45"/>
        <x:v>3.2258064516129032E-3</x:v>
      </x:c>
      <x:c r="T149" s="30">
        <x:f t="shared" si="46"/>
        <x:v>92</x:v>
      </x:c>
      <x:c r="U149" s="32">
        <x:f t="shared" si="51"/>
        <x:v>0</x:v>
      </x:c>
      <x:c r="V149" s="31">
        <x:f t="shared" si="38"/>
        <x:v>0.05</x:v>
      </x:c>
      <x:c r="W149" s="31">
        <x:f t="shared" si="39"/>
        <x:v>60</x:v>
      </x:c>
      <x:c r="X149" s="32">
        <x:f t="shared" si="40"/>
        <x:v>0.8</x:v>
      </x:c>
      <x:c r="Y149" s="30">
        <x:f t="shared" si="47"/>
        <x:v>0</x:v>
      </x:c>
      <x:c r="Z149" s="33">
        <x:f t="shared" si="48"/>
        <x:v>0.59040000000000004</x:v>
      </x:c>
      <x:c r="AA149" s="31">
        <x:f t="shared" si="60"/>
        <x:v>4.949417384040931</x:v>
      </x:c>
      <x:c r="AB149" s="32">
        <x:f t="shared" si="41"/>
        <x:v>0.1374838162233592</x:v>
      </x:c>
      <x:c r="AC149" s="31">
        <x:f t="shared" si="42"/>
        <x:v>0.5</x:v>
      </x:c>
      <x:c r="AD149" s="30">
        <x:f t="shared" si="50"/>
        <x:v>0</x:v>
      </x:c>
      <x:c r="AE149" s="31">
        <x:f t="shared" si="59"/>
        <x:v>4.949417384040931</x:v>
      </x:c>
    </x:row>
    <x:row r="150" spans="2:31" x14ac:dyDescent="0.35">
      <x:c r="B150" s="27">
        <x:f t="shared" si="52"/>
        <x:v>44689</x:v>
      </x:c>
      <x:c r="C150" s="22" t="str">
        <x:f>IF($C$4="London",Assumptions!C159,Assumptions!E159)</x:f>
        <x:v>1231</x:v>
      </x:c>
      <x:c r="D150" s="22" t="str">
        <x:f>IF($C$4="London",Assumptions!D159,Assumptions!F159)</x:f>
        <x:v>0209</x:v>
      </x:c>
      <x:c r="F150" s="29">
        <x:v>44690</x:v>
      </x:c>
      <x:c r="G150" s="30">
        <x:f t="shared" ref="G150:G181" si="61">MONTH(F150)</x:f>
        <x:v>5</x:v>
      </x:c>
      <x:c r="H150" s="31" t="str">
        <x:v>1230</x:v>
      </x:c>
      <x:c r="I150" s="31" t="str">
        <x:v>0210</x:v>
      </x:c>
      <x:c r="J150" s="30">
        <x:f t="shared" ref="J150:J181" si="62">VALUE(LEFT(H150,2))</x:f>
        <x:v>12</x:v>
      </x:c>
      <x:c r="K150" s="30">
        <x:f t="shared" ref="K150:K181" si="63">VALUE(RIGHT(H150,2))</x:f>
        <x:v>30</x:v>
      </x:c>
      <x:c r="L150" s="30">
        <x:f t="shared" ref="L150:L181" si="64">VALUE(LEFT(I150,2))</x:f>
        <x:v>2</x:v>
      </x:c>
      <x:c r="M150" s="30">
        <x:f t="shared" ref="M150:M181" si="65">VALUE(RIGHT(I150,2))</x:f>
        <x:v>10</x:v>
      </x:c>
      <x:c r="N150" s="30">
        <x:f t="shared" si="44"/>
        <x:v>26</x:v>
      </x:c>
      <x:c r="O150" s="30">
        <x:f t="shared" ref="O150:O181" si="66">N150-J150+(M150-K150)/60</x:f>
        <x:v>13.666666666666666</x:v>
      </x:c>
      <x:c r="P150" s="30" t="str" cm="1">
        <x:f t="array" ref="P150">INDEX($C$12:$N$12,G150)</x:f>
        <x:v>0.1″</x:v>
      </x:c>
      <x:c r="Q150" s="30" t="str" cm="1">
        <x:f t="array" ref="Q150">INDEX($C$11:$N$11,G150)</x:f>
        <x:v>92°F</x:v>
      </x:c>
      <x:c r="R150" s="30" cm="1">
        <x:f t="array" ref="R150">INDEX($C$13:$N$13,G150)</x:f>
        <x:v>31</x:v>
      </x:c>
      <x:c r="S150" s="30">
        <x:f t="shared" si="45"/>
        <x:v>3.2258064516129032E-3</x:v>
      </x:c>
      <x:c r="T150" s="30">
        <x:f t="shared" si="46"/>
        <x:v>92</x:v>
      </x:c>
      <x:c r="U150" s="32">
        <x:f t="shared" si="51"/>
        <x:v>0</x:v>
      </x:c>
      <x:c r="V150" s="31">
        <x:f t="shared" ref="V150:V213" si="67">$G$8</x:f>
        <x:v>0.05</x:v>
      </x:c>
      <x:c r="W150" s="31">
        <x:f t="shared" ref="W150:W213" si="68">$F$8</x:f>
        <x:v>60</x:v>
      </x:c>
      <x:c r="X150" s="32">
        <x:f t="shared" ref="X150:X213" si="69">$C$8</x:f>
        <x:v>0.8</x:v>
      </x:c>
      <x:c r="Y150" s="30">
        <x:f t="shared" si="47"/>
        <x:v>0</x:v>
      </x:c>
      <x:c r="Z150" s="33">
        <x:f t="shared" si="48"/>
        <x:v>0.59040000000000004</x:v>
      </x:c>
      <x:c r="AA150" s="31">
        <x:f t="shared" si="60"/>
        <x:v>4.949417384040931</x:v>
      </x:c>
      <x:c r="AB150" s="32">
        <x:f t="shared" ref="AB150:AB213" si="70">AA150/$D$8</x:f>
        <x:v>0.1374838162233592</x:v>
      </x:c>
      <x:c r="AC150" s="31">
        <x:f t="shared" ref="AC150:AC213" si="71">_xlfn.XLOOKUP(AB150,$I$4:$I$8,$K$4:$K$8,,1)</x:f>
        <x:v>0.5</x:v>
      </x:c>
      <x:c r="AD150" s="30">
        <x:f t="shared" si="50"/>
        <x:v>0</x:v>
      </x:c>
      <x:c r="AE150" s="31">
        <x:f t="shared" ref="AE150:AE181" si="72">AA150+AD150</x:f>
        <x:v>4.949417384040931</x:v>
      </x:c>
    </x:row>
    <x:row r="151" spans="2:31" x14ac:dyDescent="0.35">
      <x:c r="B151" s="27">
        <x:f t="shared" si="52"/>
        <x:v>44690</x:v>
      </x:c>
      <x:c r="C151" s="22" t="str">
        <x:f>IF($C$4="London",Assumptions!C160,Assumptions!E160)</x:f>
        <x:v>1230</x:v>
      </x:c>
      <x:c r="D151" s="22" t="str">
        <x:f>IF($C$4="London",Assumptions!D160,Assumptions!F160)</x:f>
        <x:v>0210</x:v>
      </x:c>
      <x:c r="F151" s="29">
        <x:v>44691</x:v>
      </x:c>
      <x:c r="G151" s="30">
        <x:f t="shared" si="61"/>
        <x:v>5</x:v>
      </x:c>
      <x:c r="H151" s="31" t="str">
        <x:v>1230</x:v>
      </x:c>
      <x:c r="I151" s="31" t="str">
        <x:v>0211</x:v>
      </x:c>
      <x:c r="J151" s="30">
        <x:f t="shared" si="62"/>
        <x:v>12</x:v>
      </x:c>
      <x:c r="K151" s="30">
        <x:f t="shared" si="63"/>
        <x:v>30</x:v>
      </x:c>
      <x:c r="L151" s="30">
        <x:f t="shared" si="64"/>
        <x:v>2</x:v>
      </x:c>
      <x:c r="M151" s="30">
        <x:f t="shared" si="65"/>
        <x:v>11</x:v>
      </x:c>
      <x:c r="N151" s="30">
        <x:f t="shared" ref="N151:N182" si="73">IF(L151&lt;J151,L151+24,L151)</x:f>
        <x:v>26</x:v>
      </x:c>
      <x:c r="O151" s="30">
        <x:f t="shared" si="66"/>
        <x:v>13.683333333333334</x:v>
      </x:c>
      <x:c r="P151" s="30" t="str" cm="1">
        <x:f t="array" ref="P151">INDEX($C$12:$N$12,G151)</x:f>
        <x:v>0.1″</x:v>
      </x:c>
      <x:c r="Q151" s="30" t="str" cm="1">
        <x:f t="array" ref="Q151">INDEX($C$11:$N$11,G151)</x:f>
        <x:v>92°F</x:v>
      </x:c>
      <x:c r="R151" s="30" cm="1">
        <x:f t="array" ref="R151">INDEX($C$13:$N$13,G151)</x:f>
        <x:v>31</x:v>
      </x:c>
      <x:c r="S151" s="30">
        <x:f t="shared" ref="S151:S182" si="74">VALUE(SUBSTITUTE(P151,"″",""))/R151</x:f>
        <x:v>3.2258064516129032E-3</x:v>
      </x:c>
      <x:c r="T151" s="30">
        <x:f t="shared" ref="T151:T182" si="75">VALUE(_xlfn.TEXTBEFORE(Q151,"°"))</x:f>
        <x:v>92</x:v>
      </x:c>
      <x:c r="U151" s="32">
        <x:f t="shared" si="51"/>
        <x:v>0</x:v>
      </x:c>
      <x:c r="V151" s="31">
        <x:f t="shared" si="67"/>
        <x:v>0.05</x:v>
      </x:c>
      <x:c r="W151" s="31">
        <x:f t="shared" si="68"/>
        <x:v>60</x:v>
      </x:c>
      <x:c r="X151" s="32">
        <x:f t="shared" si="69"/>
        <x:v>0.8</x:v>
      </x:c>
      <x:c r="Y151" s="30">
        <x:f t="shared" ref="Y151:Y182" si="76">IF(U151&gt;X151,1,IF(U151&lt;X151/2,0,(U151/X151)^2))</x:f>
        <x:v>0</x:v>
      </x:c>
      <x:c r="Z151" s="33">
        <x:f t="shared" ref="Z151:Z201" si="77">1-((T151-W151)/50)^2</x:f>
        <x:v>0.59040000000000004</x:v>
      </x:c>
      <x:c r="AA151" s="31">
        <x:f t="shared" ref="AA151:AA182" si="78">AE150</x:f>
        <x:v>4.949417384040931</x:v>
      </x:c>
      <x:c r="AB151" s="32">
        <x:f t="shared" si="70"/>
        <x:v>0.1374838162233592</x:v>
      </x:c>
      <x:c r="AC151" s="31">
        <x:f t="shared" si="71"/>
        <x:v>0.5</x:v>
      </x:c>
      <x:c r="AD151" s="30">
        <x:f t="shared" ref="AD151:AD182" si="79">V151*O151*Y151*Z151*AC151</x:f>
        <x:v>0</x:v>
      </x:c>
      <x:c r="AE151" s="31">
        <x:f t="shared" si="72"/>
        <x:v>4.949417384040931</x:v>
      </x:c>
    </x:row>
    <x:row r="152" spans="2:31" x14ac:dyDescent="0.35">
      <x:c r="B152" s="27">
        <x:f t="shared" si="52"/>
        <x:v>44691</x:v>
      </x:c>
      <x:c r="C152" s="22" t="str">
        <x:f>IF($C$4="London",Assumptions!C161,Assumptions!E161)</x:f>
        <x:v>1230</x:v>
      </x:c>
      <x:c r="D152" s="22" t="str">
        <x:f>IF($C$4="London",Assumptions!D161,Assumptions!F161)</x:f>
        <x:v>0211</x:v>
      </x:c>
      <x:c r="F152" s="29">
        <x:v>44692</x:v>
      </x:c>
      <x:c r="G152" s="30">
        <x:f t="shared" si="61"/>
        <x:v>5</x:v>
      </x:c>
      <x:c r="H152" s="31" t="str">
        <x:v>1229</x:v>
      </x:c>
      <x:c r="I152" s="31" t="str">
        <x:v>0211</x:v>
      </x:c>
      <x:c r="J152" s="30">
        <x:f t="shared" si="62"/>
        <x:v>12</x:v>
      </x:c>
      <x:c r="K152" s="30">
        <x:f t="shared" si="63"/>
        <x:v>29</x:v>
      </x:c>
      <x:c r="L152" s="30">
        <x:f t="shared" si="64"/>
        <x:v>2</x:v>
      </x:c>
      <x:c r="M152" s="30">
        <x:f t="shared" si="65"/>
        <x:v>11</x:v>
      </x:c>
      <x:c r="N152" s="30">
        <x:f t="shared" si="73"/>
        <x:v>26</x:v>
      </x:c>
      <x:c r="O152" s="30">
        <x:f t="shared" si="66"/>
        <x:v>13.7</x:v>
      </x:c>
      <x:c r="P152" s="30" t="str" cm="1">
        <x:f t="array" ref="P152">INDEX($C$12:$N$12,G152)</x:f>
        <x:v>0.1″</x:v>
      </x:c>
      <x:c r="Q152" s="30" t="str" cm="1">
        <x:f t="array" ref="Q152">INDEX($C$11:$N$11,G152)</x:f>
        <x:v>92°F</x:v>
      </x:c>
      <x:c r="R152" s="30" cm="1">
        <x:f t="array" ref="R152">INDEX($C$13:$N$13,G152)</x:f>
        <x:v>31</x:v>
      </x:c>
      <x:c r="S152" s="30">
        <x:f t="shared" si="74"/>
        <x:v>3.2258064516129032E-3</x:v>
      </x:c>
      <x:c r="T152" s="30">
        <x:f t="shared" si="75"/>
        <x:v>92</x:v>
      </x:c>
      <x:c r="U152" s="32">
        <x:f t="shared" ref="U152:U201" si="80">MAX(MIN(U151+S152-$C$20,1),0)</x:f>
        <x:v>0</x:v>
      </x:c>
      <x:c r="V152" s="31">
        <x:f t="shared" si="67"/>
        <x:v>0.05</x:v>
      </x:c>
      <x:c r="W152" s="31">
        <x:f t="shared" si="68"/>
        <x:v>60</x:v>
      </x:c>
      <x:c r="X152" s="32">
        <x:f t="shared" si="69"/>
        <x:v>0.8</x:v>
      </x:c>
      <x:c r="Y152" s="30">
        <x:f t="shared" si="76"/>
        <x:v>0</x:v>
      </x:c>
      <x:c r="Z152" s="33">
        <x:f t="shared" si="77"/>
        <x:v>0.59040000000000004</x:v>
      </x:c>
      <x:c r="AA152" s="31">
        <x:f t="shared" si="78"/>
        <x:v>4.949417384040931</x:v>
      </x:c>
      <x:c r="AB152" s="32">
        <x:f t="shared" si="70"/>
        <x:v>0.1374838162233592</x:v>
      </x:c>
      <x:c r="AC152" s="31">
        <x:f t="shared" si="71"/>
        <x:v>0.5</x:v>
      </x:c>
      <x:c r="AD152" s="30">
        <x:f t="shared" si="79"/>
        <x:v>0</x:v>
      </x:c>
      <x:c r="AE152" s="31">
        <x:f t="shared" si="72"/>
        <x:v>4.949417384040931</x:v>
      </x:c>
    </x:row>
    <x:row r="153" spans="2:31" x14ac:dyDescent="0.35">
      <x:c r="B153" s="27">
        <x:f t="shared" ref="B153:B216" si="81">B152+1</x:f>
        <x:v>44692</x:v>
      </x:c>
      <x:c r="C153" s="22" t="str">
        <x:f>IF($C$4="London",Assumptions!C162,Assumptions!E162)</x:f>
        <x:v>1229</x:v>
      </x:c>
      <x:c r="D153" s="22" t="str">
        <x:f>IF($C$4="London",Assumptions!D162,Assumptions!F162)</x:f>
        <x:v>0211</x:v>
      </x:c>
      <x:c r="F153" s="29">
        <x:v>44693</x:v>
      </x:c>
      <x:c r="G153" s="30">
        <x:f t="shared" si="61"/>
        <x:v>5</x:v>
      </x:c>
      <x:c r="H153" s="31" t="str">
        <x:v>1228</x:v>
      </x:c>
      <x:c r="I153" s="31" t="str">
        <x:v>0212</x:v>
      </x:c>
      <x:c r="J153" s="30">
        <x:f t="shared" si="62"/>
        <x:v>12</x:v>
      </x:c>
      <x:c r="K153" s="30">
        <x:f t="shared" si="63"/>
        <x:v>28</x:v>
      </x:c>
      <x:c r="L153" s="30">
        <x:f t="shared" si="64"/>
        <x:v>2</x:v>
      </x:c>
      <x:c r="M153" s="30">
        <x:f t="shared" si="65"/>
        <x:v>12</x:v>
      </x:c>
      <x:c r="N153" s="30">
        <x:f t="shared" si="73"/>
        <x:v>26</x:v>
      </x:c>
      <x:c r="O153" s="30">
        <x:f t="shared" si="66"/>
        <x:v>13.733333333333333</x:v>
      </x:c>
      <x:c r="P153" s="30" t="str" cm="1">
        <x:f t="array" ref="P153">INDEX($C$12:$N$12,G153)</x:f>
        <x:v>0.1″</x:v>
      </x:c>
      <x:c r="Q153" s="30" t="str" cm="1">
        <x:f t="array" ref="Q153">INDEX($C$11:$N$11,G153)</x:f>
        <x:v>92°F</x:v>
      </x:c>
      <x:c r="R153" s="30" cm="1">
        <x:f t="array" ref="R153">INDEX($C$13:$N$13,G153)</x:f>
        <x:v>31</x:v>
      </x:c>
      <x:c r="S153" s="30">
        <x:f t="shared" si="74"/>
        <x:v>3.2258064516129032E-3</x:v>
      </x:c>
      <x:c r="T153" s="30">
        <x:f t="shared" si="75"/>
        <x:v>92</x:v>
      </x:c>
      <x:c r="U153" s="32">
        <x:f t="shared" si="80"/>
        <x:v>0</x:v>
      </x:c>
      <x:c r="V153" s="31">
        <x:f t="shared" si="67"/>
        <x:v>0.05</x:v>
      </x:c>
      <x:c r="W153" s="31">
        <x:f t="shared" si="68"/>
        <x:v>60</x:v>
      </x:c>
      <x:c r="X153" s="32">
        <x:f t="shared" si="69"/>
        <x:v>0.8</x:v>
      </x:c>
      <x:c r="Y153" s="30">
        <x:f t="shared" si="76"/>
        <x:v>0</x:v>
      </x:c>
      <x:c r="Z153" s="33">
        <x:f t="shared" si="77"/>
        <x:v>0.59040000000000004</x:v>
      </x:c>
      <x:c r="AA153" s="31">
        <x:f t="shared" si="78"/>
        <x:v>4.949417384040931</x:v>
      </x:c>
      <x:c r="AB153" s="32">
        <x:f t="shared" si="70"/>
        <x:v>0.1374838162233592</x:v>
      </x:c>
      <x:c r="AC153" s="31">
        <x:f t="shared" si="71"/>
        <x:v>0.5</x:v>
      </x:c>
      <x:c r="AD153" s="30">
        <x:f t="shared" si="79"/>
        <x:v>0</x:v>
      </x:c>
      <x:c r="AE153" s="31">
        <x:f t="shared" si="72"/>
        <x:v>4.949417384040931</x:v>
      </x:c>
    </x:row>
    <x:row r="154" spans="2:31" x14ac:dyDescent="0.35">
      <x:c r="B154" s="27">
        <x:f t="shared" si="81"/>
        <x:v>44693</x:v>
      </x:c>
      <x:c r="C154" s="22" t="str">
        <x:f>IF($C$4="London",Assumptions!C163,Assumptions!E163)</x:f>
        <x:v>1228</x:v>
      </x:c>
      <x:c r="D154" s="22" t="str">
        <x:f>IF($C$4="London",Assumptions!D163,Assumptions!F163)</x:f>
        <x:v>0212</x:v>
      </x:c>
      <x:c r="F154" s="29">
        <x:v>44694</x:v>
      </x:c>
      <x:c r="G154" s="30">
        <x:f t="shared" si="61"/>
        <x:v>5</x:v>
      </x:c>
      <x:c r="H154" s="31" t="str">
        <x:v>1227</x:v>
      </x:c>
      <x:c r="I154" s="31" t="str">
        <x:v>0213</x:v>
      </x:c>
      <x:c r="J154" s="30">
        <x:f t="shared" si="62"/>
        <x:v>12</x:v>
      </x:c>
      <x:c r="K154" s="30">
        <x:f t="shared" si="63"/>
        <x:v>27</x:v>
      </x:c>
      <x:c r="L154" s="30">
        <x:f t="shared" si="64"/>
        <x:v>2</x:v>
      </x:c>
      <x:c r="M154" s="30">
        <x:f t="shared" si="65"/>
        <x:v>13</x:v>
      </x:c>
      <x:c r="N154" s="30">
        <x:f t="shared" si="73"/>
        <x:v>26</x:v>
      </x:c>
      <x:c r="O154" s="30">
        <x:f t="shared" si="66"/>
        <x:v>13.766666666666667</x:v>
      </x:c>
      <x:c r="P154" s="30" t="str" cm="1">
        <x:f t="array" ref="P154">INDEX($C$12:$N$12,G154)</x:f>
        <x:v>0.1″</x:v>
      </x:c>
      <x:c r="Q154" s="30" t="str" cm="1">
        <x:f t="array" ref="Q154">INDEX($C$11:$N$11,G154)</x:f>
        <x:v>92°F</x:v>
      </x:c>
      <x:c r="R154" s="30" cm="1">
        <x:f t="array" ref="R154">INDEX($C$13:$N$13,G154)</x:f>
        <x:v>31</x:v>
      </x:c>
      <x:c r="S154" s="30">
        <x:f t="shared" si="74"/>
        <x:v>3.2258064516129032E-3</x:v>
      </x:c>
      <x:c r="T154" s="30">
        <x:f t="shared" si="75"/>
        <x:v>92</x:v>
      </x:c>
      <x:c r="U154" s="32">
        <x:f t="shared" si="80"/>
        <x:v>0</x:v>
      </x:c>
      <x:c r="V154" s="31">
        <x:f t="shared" si="67"/>
        <x:v>0.05</x:v>
      </x:c>
      <x:c r="W154" s="31">
        <x:f t="shared" si="68"/>
        <x:v>60</x:v>
      </x:c>
      <x:c r="X154" s="32">
        <x:f t="shared" si="69"/>
        <x:v>0.8</x:v>
      </x:c>
      <x:c r="Y154" s="30">
        <x:f t="shared" si="76"/>
        <x:v>0</x:v>
      </x:c>
      <x:c r="Z154" s="33">
        <x:f t="shared" si="77"/>
        <x:v>0.59040000000000004</x:v>
      </x:c>
      <x:c r="AA154" s="31">
        <x:f t="shared" si="78"/>
        <x:v>4.949417384040931</x:v>
      </x:c>
      <x:c r="AB154" s="32">
        <x:f t="shared" si="70"/>
        <x:v>0.1374838162233592</x:v>
      </x:c>
      <x:c r="AC154" s="31">
        <x:f t="shared" si="71"/>
        <x:v>0.5</x:v>
      </x:c>
      <x:c r="AD154" s="30">
        <x:f t="shared" si="79"/>
        <x:v>0</x:v>
      </x:c>
      <x:c r="AE154" s="31">
        <x:f t="shared" si="72"/>
        <x:v>4.949417384040931</x:v>
      </x:c>
    </x:row>
    <x:row r="155" spans="2:31" x14ac:dyDescent="0.35">
      <x:c r="B155" s="27">
        <x:f t="shared" si="81"/>
        <x:v>44694</x:v>
      </x:c>
      <x:c r="C155" s="22" t="str">
        <x:f>IF($C$4="London",Assumptions!C164,Assumptions!E164)</x:f>
        <x:v>1227</x:v>
      </x:c>
      <x:c r="D155" s="22" t="str">
        <x:f>IF($C$4="London",Assumptions!D164,Assumptions!F164)</x:f>
        <x:v>0213</x:v>
      </x:c>
      <x:c r="F155" s="29">
        <x:v>44695</x:v>
      </x:c>
      <x:c r="G155" s="30">
        <x:f t="shared" si="61"/>
        <x:v>5</x:v>
      </x:c>
      <x:c r="H155" s="31" t="str">
        <x:v>1227</x:v>
      </x:c>
      <x:c r="I155" s="31" t="str">
        <x:v>0213</x:v>
      </x:c>
      <x:c r="J155" s="30">
        <x:f t="shared" si="62"/>
        <x:v>12</x:v>
      </x:c>
      <x:c r="K155" s="30">
        <x:f t="shared" si="63"/>
        <x:v>27</x:v>
      </x:c>
      <x:c r="L155" s="30">
        <x:f t="shared" si="64"/>
        <x:v>2</x:v>
      </x:c>
      <x:c r="M155" s="30">
        <x:f t="shared" si="65"/>
        <x:v>13</x:v>
      </x:c>
      <x:c r="N155" s="30">
        <x:f t="shared" si="73"/>
        <x:v>26</x:v>
      </x:c>
      <x:c r="O155" s="30">
        <x:f t="shared" si="66"/>
        <x:v>13.766666666666667</x:v>
      </x:c>
      <x:c r="P155" s="30" t="str" cm="1">
        <x:f t="array" ref="P155">INDEX($C$12:$N$12,G155)</x:f>
        <x:v>0.1″</x:v>
      </x:c>
      <x:c r="Q155" s="30" t="str" cm="1">
        <x:f t="array" ref="Q155">INDEX($C$11:$N$11,G155)</x:f>
        <x:v>92°F</x:v>
      </x:c>
      <x:c r="R155" s="30" cm="1">
        <x:f t="array" ref="R155">INDEX($C$13:$N$13,G155)</x:f>
        <x:v>31</x:v>
      </x:c>
      <x:c r="S155" s="30">
        <x:f t="shared" si="74"/>
        <x:v>3.2258064516129032E-3</x:v>
      </x:c>
      <x:c r="T155" s="30">
        <x:f t="shared" si="75"/>
        <x:v>92</x:v>
      </x:c>
      <x:c r="U155" s="32">
        <x:f t="shared" si="80"/>
        <x:v>0</x:v>
      </x:c>
      <x:c r="V155" s="31">
        <x:f t="shared" si="67"/>
        <x:v>0.05</x:v>
      </x:c>
      <x:c r="W155" s="31">
        <x:f t="shared" si="68"/>
        <x:v>60</x:v>
      </x:c>
      <x:c r="X155" s="32">
        <x:f t="shared" si="69"/>
        <x:v>0.8</x:v>
      </x:c>
      <x:c r="Y155" s="30">
        <x:f t="shared" si="76"/>
        <x:v>0</x:v>
      </x:c>
      <x:c r="Z155" s="33">
        <x:f t="shared" si="77"/>
        <x:v>0.59040000000000004</x:v>
      </x:c>
      <x:c r="AA155" s="31">
        <x:f t="shared" si="78"/>
        <x:v>4.949417384040931</x:v>
      </x:c>
      <x:c r="AB155" s="32">
        <x:f t="shared" si="70"/>
        <x:v>0.1374838162233592</x:v>
      </x:c>
      <x:c r="AC155" s="31">
        <x:f t="shared" si="71"/>
        <x:v>0.5</x:v>
      </x:c>
      <x:c r="AD155" s="30">
        <x:f t="shared" si="79"/>
        <x:v>0</x:v>
      </x:c>
      <x:c r="AE155" s="31">
        <x:f t="shared" si="72"/>
        <x:v>4.949417384040931</x:v>
      </x:c>
    </x:row>
    <x:row r="156" spans="2:31" x14ac:dyDescent="0.35">
      <x:c r="B156" s="27">
        <x:f t="shared" si="81"/>
        <x:v>44695</x:v>
      </x:c>
      <x:c r="C156" s="22" t="str">
        <x:f>IF($C$4="London",Assumptions!C165,Assumptions!E165)</x:f>
        <x:v>1227</x:v>
      </x:c>
      <x:c r="D156" s="22" t="str">
        <x:f>IF($C$4="London",Assumptions!D165,Assumptions!F165)</x:f>
        <x:v>0213</x:v>
      </x:c>
      <x:c r="F156" s="29">
        <x:v>44696</x:v>
      </x:c>
      <x:c r="G156" s="30">
        <x:f t="shared" si="61"/>
        <x:v>5</x:v>
      </x:c>
      <x:c r="H156" s="31" t="str">
        <x:v>1226</x:v>
      </x:c>
      <x:c r="I156" s="31" t="str">
        <x:v>0214</x:v>
      </x:c>
      <x:c r="J156" s="30">
        <x:f t="shared" si="62"/>
        <x:v>12</x:v>
      </x:c>
      <x:c r="K156" s="30">
        <x:f t="shared" si="63"/>
        <x:v>26</x:v>
      </x:c>
      <x:c r="L156" s="30">
        <x:f t="shared" si="64"/>
        <x:v>2</x:v>
      </x:c>
      <x:c r="M156" s="30">
        <x:f t="shared" si="65"/>
        <x:v>14</x:v>
      </x:c>
      <x:c r="N156" s="30">
        <x:f t="shared" si="73"/>
        <x:v>26</x:v>
      </x:c>
      <x:c r="O156" s="30">
        <x:f t="shared" si="66"/>
        <x:v>13.8</x:v>
      </x:c>
      <x:c r="P156" s="30" t="str" cm="1">
        <x:f t="array" ref="P156">INDEX($C$12:$N$12,G156)</x:f>
        <x:v>0.1″</x:v>
      </x:c>
      <x:c r="Q156" s="30" t="str" cm="1">
        <x:f t="array" ref="Q156">INDEX($C$11:$N$11,G156)</x:f>
        <x:v>92°F</x:v>
      </x:c>
      <x:c r="R156" s="30" cm="1">
        <x:f t="array" ref="R156">INDEX($C$13:$N$13,G156)</x:f>
        <x:v>31</x:v>
      </x:c>
      <x:c r="S156" s="30">
        <x:f t="shared" si="74"/>
        <x:v>3.2258064516129032E-3</x:v>
      </x:c>
      <x:c r="T156" s="30">
        <x:f t="shared" si="75"/>
        <x:v>92</x:v>
      </x:c>
      <x:c r="U156" s="32">
        <x:f t="shared" si="80"/>
        <x:v>0</x:v>
      </x:c>
      <x:c r="V156" s="31">
        <x:f t="shared" si="67"/>
        <x:v>0.05</x:v>
      </x:c>
      <x:c r="W156" s="31">
        <x:f t="shared" si="68"/>
        <x:v>60</x:v>
      </x:c>
      <x:c r="X156" s="32">
        <x:f t="shared" si="69"/>
        <x:v>0.8</x:v>
      </x:c>
      <x:c r="Y156" s="30">
        <x:f t="shared" si="76"/>
        <x:v>0</x:v>
      </x:c>
      <x:c r="Z156" s="33">
        <x:f t="shared" si="77"/>
        <x:v>0.59040000000000004</x:v>
      </x:c>
      <x:c r="AA156" s="31">
        <x:f t="shared" si="78"/>
        <x:v>4.949417384040931</x:v>
      </x:c>
      <x:c r="AB156" s="32">
        <x:f t="shared" si="70"/>
        <x:v>0.1374838162233592</x:v>
      </x:c>
      <x:c r="AC156" s="31">
        <x:f t="shared" si="71"/>
        <x:v>0.5</x:v>
      </x:c>
      <x:c r="AD156" s="30">
        <x:f t="shared" si="79"/>
        <x:v>0</x:v>
      </x:c>
      <x:c r="AE156" s="31">
        <x:f t="shared" si="72"/>
        <x:v>4.949417384040931</x:v>
      </x:c>
    </x:row>
    <x:row r="157" spans="2:31" x14ac:dyDescent="0.35">
      <x:c r="B157" s="27">
        <x:f t="shared" si="81"/>
        <x:v>44696</x:v>
      </x:c>
      <x:c r="C157" s="22" t="str">
        <x:f>IF($C$4="London",Assumptions!C166,Assumptions!E166)</x:f>
        <x:v>1226</x:v>
      </x:c>
      <x:c r="D157" s="22" t="str">
        <x:f>IF($C$4="London",Assumptions!D166,Assumptions!F166)</x:f>
        <x:v>0214</x:v>
      </x:c>
      <x:c r="F157" s="29">
        <x:v>44697</x:v>
      </x:c>
      <x:c r="G157" s="30">
        <x:f t="shared" si="61"/>
        <x:v>5</x:v>
      </x:c>
      <x:c r="H157" s="31" t="str">
        <x:v>1225</x:v>
      </x:c>
      <x:c r="I157" s="31" t="str">
        <x:v>0215</x:v>
      </x:c>
      <x:c r="J157" s="30">
        <x:f t="shared" si="62"/>
        <x:v>12</x:v>
      </x:c>
      <x:c r="K157" s="30">
        <x:f t="shared" si="63"/>
        <x:v>25</x:v>
      </x:c>
      <x:c r="L157" s="30">
        <x:f t="shared" si="64"/>
        <x:v>2</x:v>
      </x:c>
      <x:c r="M157" s="30">
        <x:f t="shared" si="65"/>
        <x:v>15</x:v>
      </x:c>
      <x:c r="N157" s="30">
        <x:f t="shared" si="73"/>
        <x:v>26</x:v>
      </x:c>
      <x:c r="O157" s="30">
        <x:f t="shared" si="66"/>
        <x:v>13.833333333333334</x:v>
      </x:c>
      <x:c r="P157" s="30" t="str" cm="1">
        <x:f t="array" ref="P157">INDEX($C$12:$N$12,G157)</x:f>
        <x:v>0.1″</x:v>
      </x:c>
      <x:c r="Q157" s="30" t="str" cm="1">
        <x:f t="array" ref="Q157">INDEX($C$11:$N$11,G157)</x:f>
        <x:v>92°F</x:v>
      </x:c>
      <x:c r="R157" s="30" cm="1">
        <x:f t="array" ref="R157">INDEX($C$13:$N$13,G157)</x:f>
        <x:v>31</x:v>
      </x:c>
      <x:c r="S157" s="30">
        <x:f t="shared" si="74"/>
        <x:v>3.2258064516129032E-3</x:v>
      </x:c>
      <x:c r="T157" s="30">
        <x:f t="shared" si="75"/>
        <x:v>92</x:v>
      </x:c>
      <x:c r="U157" s="32">
        <x:f t="shared" si="80"/>
        <x:v>0</x:v>
      </x:c>
      <x:c r="V157" s="31">
        <x:f t="shared" si="67"/>
        <x:v>0.05</x:v>
      </x:c>
      <x:c r="W157" s="31">
        <x:f t="shared" si="68"/>
        <x:v>60</x:v>
      </x:c>
      <x:c r="X157" s="32">
        <x:f t="shared" si="69"/>
        <x:v>0.8</x:v>
      </x:c>
      <x:c r="Y157" s="30">
        <x:f t="shared" si="76"/>
        <x:v>0</x:v>
      </x:c>
      <x:c r="Z157" s="33">
        <x:f t="shared" si="77"/>
        <x:v>0.59040000000000004</x:v>
      </x:c>
      <x:c r="AA157" s="31">
        <x:f t="shared" si="78"/>
        <x:v>4.949417384040931</x:v>
      </x:c>
      <x:c r="AB157" s="32">
        <x:f t="shared" si="70"/>
        <x:v>0.1374838162233592</x:v>
      </x:c>
      <x:c r="AC157" s="31">
        <x:f t="shared" si="71"/>
        <x:v>0.5</x:v>
      </x:c>
      <x:c r="AD157" s="30">
        <x:f t="shared" si="79"/>
        <x:v>0</x:v>
      </x:c>
      <x:c r="AE157" s="31">
        <x:f t="shared" si="72"/>
        <x:v>4.949417384040931</x:v>
      </x:c>
    </x:row>
    <x:row r="158" spans="2:31" x14ac:dyDescent="0.35">
      <x:c r="B158" s="27">
        <x:f t="shared" si="81"/>
        <x:v>44697</x:v>
      </x:c>
      <x:c r="C158" s="22" t="str">
        <x:f>IF($C$4="London",Assumptions!C167,Assumptions!E167)</x:f>
        <x:v>1225</x:v>
      </x:c>
      <x:c r="D158" s="22" t="str">
        <x:f>IF($C$4="London",Assumptions!D167,Assumptions!F167)</x:f>
        <x:v>0215</x:v>
      </x:c>
      <x:c r="F158" s="29">
        <x:v>44698</x:v>
      </x:c>
      <x:c r="G158" s="30">
        <x:f t="shared" si="61"/>
        <x:v>5</x:v>
      </x:c>
      <x:c r="H158" s="31" t="str">
        <x:v>1225</x:v>
      </x:c>
      <x:c r="I158" s="31" t="str">
        <x:v>0216</x:v>
      </x:c>
      <x:c r="J158" s="30">
        <x:f t="shared" si="62"/>
        <x:v>12</x:v>
      </x:c>
      <x:c r="K158" s="30">
        <x:f t="shared" si="63"/>
        <x:v>25</x:v>
      </x:c>
      <x:c r="L158" s="30">
        <x:f t="shared" si="64"/>
        <x:v>2</x:v>
      </x:c>
      <x:c r="M158" s="30">
        <x:f t="shared" si="65"/>
        <x:v>16</x:v>
      </x:c>
      <x:c r="N158" s="30">
        <x:f t="shared" si="73"/>
        <x:v>26</x:v>
      </x:c>
      <x:c r="O158" s="30">
        <x:f t="shared" si="66"/>
        <x:v>13.85</x:v>
      </x:c>
      <x:c r="P158" s="30" t="str" cm="1">
        <x:f t="array" ref="P158">INDEX($C$12:$N$12,G158)</x:f>
        <x:v>0.1″</x:v>
      </x:c>
      <x:c r="Q158" s="30" t="str" cm="1">
        <x:f t="array" ref="Q158">INDEX($C$11:$N$11,G158)</x:f>
        <x:v>92°F</x:v>
      </x:c>
      <x:c r="R158" s="30" cm="1">
        <x:f t="array" ref="R158">INDEX($C$13:$N$13,G158)</x:f>
        <x:v>31</x:v>
      </x:c>
      <x:c r="S158" s="30">
        <x:f t="shared" si="74"/>
        <x:v>3.2258064516129032E-3</x:v>
      </x:c>
      <x:c r="T158" s="30">
        <x:f t="shared" si="75"/>
        <x:v>92</x:v>
      </x:c>
      <x:c r="U158" s="32">
        <x:f t="shared" si="80"/>
        <x:v>0</x:v>
      </x:c>
      <x:c r="V158" s="31">
        <x:f t="shared" si="67"/>
        <x:v>0.05</x:v>
      </x:c>
      <x:c r="W158" s="31">
        <x:f t="shared" si="68"/>
        <x:v>60</x:v>
      </x:c>
      <x:c r="X158" s="32">
        <x:f t="shared" si="69"/>
        <x:v>0.8</x:v>
      </x:c>
      <x:c r="Y158" s="30">
        <x:f t="shared" si="76"/>
        <x:v>0</x:v>
      </x:c>
      <x:c r="Z158" s="33">
        <x:f t="shared" si="77"/>
        <x:v>0.59040000000000004</x:v>
      </x:c>
      <x:c r="AA158" s="31">
        <x:f t="shared" si="78"/>
        <x:v>4.949417384040931</x:v>
      </x:c>
      <x:c r="AB158" s="32">
        <x:f t="shared" si="70"/>
        <x:v>0.1374838162233592</x:v>
      </x:c>
      <x:c r="AC158" s="31">
        <x:f t="shared" si="71"/>
        <x:v>0.5</x:v>
      </x:c>
      <x:c r="AD158" s="30">
        <x:f t="shared" si="79"/>
        <x:v>0</x:v>
      </x:c>
      <x:c r="AE158" s="31">
        <x:f t="shared" si="72"/>
        <x:v>4.949417384040931</x:v>
      </x:c>
    </x:row>
    <x:row r="159" spans="2:31" x14ac:dyDescent="0.35">
      <x:c r="B159" s="27">
        <x:f t="shared" si="81"/>
        <x:v>44698</x:v>
      </x:c>
      <x:c r="C159" s="22" t="str">
        <x:f>IF($C$4="London",Assumptions!C168,Assumptions!E168)</x:f>
        <x:v>1225</x:v>
      </x:c>
      <x:c r="D159" s="22" t="str">
        <x:f>IF($C$4="London",Assumptions!D168,Assumptions!F168)</x:f>
        <x:v>0216</x:v>
      </x:c>
      <x:c r="F159" s="29">
        <x:v>44699</x:v>
      </x:c>
      <x:c r="G159" s="30">
        <x:f t="shared" si="61"/>
        <x:v>5</x:v>
      </x:c>
      <x:c r="H159" s="31" t="str">
        <x:v>1224</x:v>
      </x:c>
      <x:c r="I159" s="31" t="str">
        <x:v>0216</x:v>
      </x:c>
      <x:c r="J159" s="30">
        <x:f t="shared" si="62"/>
        <x:v>12</x:v>
      </x:c>
      <x:c r="K159" s="30">
        <x:f t="shared" si="63"/>
        <x:v>24</x:v>
      </x:c>
      <x:c r="L159" s="30">
        <x:f t="shared" si="64"/>
        <x:v>2</x:v>
      </x:c>
      <x:c r="M159" s="30">
        <x:f t="shared" si="65"/>
        <x:v>16</x:v>
      </x:c>
      <x:c r="N159" s="30">
        <x:f t="shared" si="73"/>
        <x:v>26</x:v>
      </x:c>
      <x:c r="O159" s="30">
        <x:f t="shared" si="66"/>
        <x:v>13.866666666666667</x:v>
      </x:c>
      <x:c r="P159" s="30" t="str" cm="1">
        <x:f t="array" ref="P159">INDEX($C$12:$N$12,G159)</x:f>
        <x:v>0.1″</x:v>
      </x:c>
      <x:c r="Q159" s="30" t="str" cm="1">
        <x:f t="array" ref="Q159">INDEX($C$11:$N$11,G159)</x:f>
        <x:v>92°F</x:v>
      </x:c>
      <x:c r="R159" s="30" cm="1">
        <x:f t="array" ref="R159">INDEX($C$13:$N$13,G159)</x:f>
        <x:v>31</x:v>
      </x:c>
      <x:c r="S159" s="30">
        <x:f t="shared" si="74"/>
        <x:v>3.2258064516129032E-3</x:v>
      </x:c>
      <x:c r="T159" s="30">
        <x:f t="shared" si="75"/>
        <x:v>92</x:v>
      </x:c>
      <x:c r="U159" s="32">
        <x:f t="shared" si="80"/>
        <x:v>0</x:v>
      </x:c>
      <x:c r="V159" s="31">
        <x:f t="shared" si="67"/>
        <x:v>0.05</x:v>
      </x:c>
      <x:c r="W159" s="31">
        <x:f t="shared" si="68"/>
        <x:v>60</x:v>
      </x:c>
      <x:c r="X159" s="32">
        <x:f t="shared" si="69"/>
        <x:v>0.8</x:v>
      </x:c>
      <x:c r="Y159" s="30">
        <x:f t="shared" si="76"/>
        <x:v>0</x:v>
      </x:c>
      <x:c r="Z159" s="33">
        <x:f t="shared" si="77"/>
        <x:v>0.59040000000000004</x:v>
      </x:c>
      <x:c r="AA159" s="31">
        <x:f t="shared" si="78"/>
        <x:v>4.949417384040931</x:v>
      </x:c>
      <x:c r="AB159" s="32">
        <x:f t="shared" si="70"/>
        <x:v>0.1374838162233592</x:v>
      </x:c>
      <x:c r="AC159" s="31">
        <x:f t="shared" si="71"/>
        <x:v>0.5</x:v>
      </x:c>
      <x:c r="AD159" s="30">
        <x:f t="shared" si="79"/>
        <x:v>0</x:v>
      </x:c>
      <x:c r="AE159" s="31">
        <x:f t="shared" si="72"/>
        <x:v>4.949417384040931</x:v>
      </x:c>
    </x:row>
    <x:row r="160" spans="2:31" x14ac:dyDescent="0.35">
      <x:c r="B160" s="27">
        <x:f t="shared" si="81"/>
        <x:v>44699</x:v>
      </x:c>
      <x:c r="C160" s="22" t="str">
        <x:f>IF($C$4="London",Assumptions!C169,Assumptions!E169)</x:f>
        <x:v>1224</x:v>
      </x:c>
      <x:c r="D160" s="22" t="str">
        <x:f>IF($C$4="London",Assumptions!D169,Assumptions!F169)</x:f>
        <x:v>0216</x:v>
      </x:c>
      <x:c r="F160" s="29">
        <x:v>44700</x:v>
      </x:c>
      <x:c r="G160" s="30">
        <x:f t="shared" si="61"/>
        <x:v>5</x:v>
      </x:c>
      <x:c r="H160" s="31" t="str">
        <x:v>1223</x:v>
      </x:c>
      <x:c r="I160" s="31" t="str">
        <x:v>0217</x:v>
      </x:c>
      <x:c r="J160" s="30">
        <x:f t="shared" si="62"/>
        <x:v>12</x:v>
      </x:c>
      <x:c r="K160" s="30">
        <x:f t="shared" si="63"/>
        <x:v>23</x:v>
      </x:c>
      <x:c r="L160" s="30">
        <x:f t="shared" si="64"/>
        <x:v>2</x:v>
      </x:c>
      <x:c r="M160" s="30">
        <x:f t="shared" si="65"/>
        <x:v>17</x:v>
      </x:c>
      <x:c r="N160" s="30">
        <x:f t="shared" si="73"/>
        <x:v>26</x:v>
      </x:c>
      <x:c r="O160" s="30">
        <x:f t="shared" si="66"/>
        <x:v>13.9</x:v>
      </x:c>
      <x:c r="P160" s="30" t="str" cm="1">
        <x:f t="array" ref="P160">INDEX($C$12:$N$12,G160)</x:f>
        <x:v>0.1″</x:v>
      </x:c>
      <x:c r="Q160" s="30" t="str" cm="1">
        <x:f t="array" ref="Q160">INDEX($C$11:$N$11,G160)</x:f>
        <x:v>92°F</x:v>
      </x:c>
      <x:c r="R160" s="30" cm="1">
        <x:f t="array" ref="R160">INDEX($C$13:$N$13,G160)</x:f>
        <x:v>31</x:v>
      </x:c>
      <x:c r="S160" s="30">
        <x:f t="shared" si="74"/>
        <x:v>3.2258064516129032E-3</x:v>
      </x:c>
      <x:c r="T160" s="30">
        <x:f t="shared" si="75"/>
        <x:v>92</x:v>
      </x:c>
      <x:c r="U160" s="32">
        <x:f t="shared" si="80"/>
        <x:v>0</x:v>
      </x:c>
      <x:c r="V160" s="31">
        <x:f t="shared" si="67"/>
        <x:v>0.05</x:v>
      </x:c>
      <x:c r="W160" s="31">
        <x:f t="shared" si="68"/>
        <x:v>60</x:v>
      </x:c>
      <x:c r="X160" s="32">
        <x:f t="shared" si="69"/>
        <x:v>0.8</x:v>
      </x:c>
      <x:c r="Y160" s="30">
        <x:f t="shared" si="76"/>
        <x:v>0</x:v>
      </x:c>
      <x:c r="Z160" s="33">
        <x:f t="shared" si="77"/>
        <x:v>0.59040000000000004</x:v>
      </x:c>
      <x:c r="AA160" s="31">
        <x:f t="shared" si="78"/>
        <x:v>4.949417384040931</x:v>
      </x:c>
      <x:c r="AB160" s="32">
        <x:f t="shared" si="70"/>
        <x:v>0.1374838162233592</x:v>
      </x:c>
      <x:c r="AC160" s="31">
        <x:f t="shared" si="71"/>
        <x:v>0.5</x:v>
      </x:c>
      <x:c r="AD160" s="30">
        <x:f t="shared" si="79"/>
        <x:v>0</x:v>
      </x:c>
      <x:c r="AE160" s="31">
        <x:f t="shared" si="72"/>
        <x:v>4.949417384040931</x:v>
      </x:c>
    </x:row>
    <x:row r="161" spans="2:31" x14ac:dyDescent="0.35">
      <x:c r="B161" s="27">
        <x:f t="shared" si="81"/>
        <x:v>44700</x:v>
      </x:c>
      <x:c r="C161" s="22" t="str">
        <x:f>IF($C$4="London",Assumptions!C170,Assumptions!E170)</x:f>
        <x:v>1223</x:v>
      </x:c>
      <x:c r="D161" s="22" t="str">
        <x:f>IF($C$4="London",Assumptions!D170,Assumptions!F170)</x:f>
        <x:v>0217</x:v>
      </x:c>
      <x:c r="F161" s="29">
        <x:v>44701</x:v>
      </x:c>
      <x:c r="G161" s="30">
        <x:f t="shared" si="61"/>
        <x:v>5</x:v>
      </x:c>
      <x:c r="H161" s="31" t="str">
        <x:v>1223</x:v>
      </x:c>
      <x:c r="I161" s="31" t="str">
        <x:v>0218</x:v>
      </x:c>
      <x:c r="J161" s="30">
        <x:f t="shared" si="62"/>
        <x:v>12</x:v>
      </x:c>
      <x:c r="K161" s="30">
        <x:f t="shared" si="63"/>
        <x:v>23</x:v>
      </x:c>
      <x:c r="L161" s="30">
        <x:f t="shared" si="64"/>
        <x:v>2</x:v>
      </x:c>
      <x:c r="M161" s="30">
        <x:f t="shared" si="65"/>
        <x:v>18</x:v>
      </x:c>
      <x:c r="N161" s="30">
        <x:f t="shared" si="73"/>
        <x:v>26</x:v>
      </x:c>
      <x:c r="O161" s="30">
        <x:f t="shared" si="66"/>
        <x:v>13.916666666666666</x:v>
      </x:c>
      <x:c r="P161" s="30" t="str" cm="1">
        <x:f t="array" ref="P161">INDEX($C$12:$N$12,G161)</x:f>
        <x:v>0.1″</x:v>
      </x:c>
      <x:c r="Q161" s="30" t="str" cm="1">
        <x:f t="array" ref="Q161">INDEX($C$11:$N$11,G161)</x:f>
        <x:v>92°F</x:v>
      </x:c>
      <x:c r="R161" s="30" cm="1">
        <x:f t="array" ref="R161">INDEX($C$13:$N$13,G161)</x:f>
        <x:v>31</x:v>
      </x:c>
      <x:c r="S161" s="30">
        <x:f t="shared" si="74"/>
        <x:v>3.2258064516129032E-3</x:v>
      </x:c>
      <x:c r="T161" s="30">
        <x:f t="shared" si="75"/>
        <x:v>92</x:v>
      </x:c>
      <x:c r="U161" s="32">
        <x:f t="shared" si="80"/>
        <x:v>0</x:v>
      </x:c>
      <x:c r="V161" s="31">
        <x:f t="shared" si="67"/>
        <x:v>0.05</x:v>
      </x:c>
      <x:c r="W161" s="31">
        <x:f t="shared" si="68"/>
        <x:v>60</x:v>
      </x:c>
      <x:c r="X161" s="32">
        <x:f t="shared" si="69"/>
        <x:v>0.8</x:v>
      </x:c>
      <x:c r="Y161" s="30">
        <x:f t="shared" si="76"/>
        <x:v>0</x:v>
      </x:c>
      <x:c r="Z161" s="33">
        <x:f t="shared" si="77"/>
        <x:v>0.59040000000000004</x:v>
      </x:c>
      <x:c r="AA161" s="31">
        <x:f t="shared" si="78"/>
        <x:v>4.949417384040931</x:v>
      </x:c>
      <x:c r="AB161" s="32">
        <x:f t="shared" si="70"/>
        <x:v>0.1374838162233592</x:v>
      </x:c>
      <x:c r="AC161" s="31">
        <x:f t="shared" si="71"/>
        <x:v>0.5</x:v>
      </x:c>
      <x:c r="AD161" s="30">
        <x:f t="shared" si="79"/>
        <x:v>0</x:v>
      </x:c>
      <x:c r="AE161" s="31">
        <x:f t="shared" si="72"/>
        <x:v>4.949417384040931</x:v>
      </x:c>
    </x:row>
    <x:row r="162" spans="2:31" x14ac:dyDescent="0.35">
      <x:c r="B162" s="27">
        <x:f t="shared" si="81"/>
        <x:v>44701</x:v>
      </x:c>
      <x:c r="C162" s="22" t="str">
        <x:f>IF($C$4="London",Assumptions!C171,Assumptions!E171)</x:f>
        <x:v>1223</x:v>
      </x:c>
      <x:c r="D162" s="22" t="str">
        <x:f>IF($C$4="London",Assumptions!D171,Assumptions!F171)</x:f>
        <x:v>0218</x:v>
      </x:c>
      <x:c r="F162" s="29">
        <x:v>44702</x:v>
      </x:c>
      <x:c r="G162" s="30">
        <x:f t="shared" si="61"/>
        <x:v>5</x:v>
      </x:c>
      <x:c r="H162" s="31" t="str">
        <x:v>1222</x:v>
      </x:c>
      <x:c r="I162" s="31" t="str">
        <x:v>0218</x:v>
      </x:c>
      <x:c r="J162" s="30">
        <x:f t="shared" si="62"/>
        <x:v>12</x:v>
      </x:c>
      <x:c r="K162" s="30">
        <x:f t="shared" si="63"/>
        <x:v>22</x:v>
      </x:c>
      <x:c r="L162" s="30">
        <x:f t="shared" si="64"/>
        <x:v>2</x:v>
      </x:c>
      <x:c r="M162" s="30">
        <x:f t="shared" si="65"/>
        <x:v>18</x:v>
      </x:c>
      <x:c r="N162" s="30">
        <x:f t="shared" si="73"/>
        <x:v>26</x:v>
      </x:c>
      <x:c r="O162" s="30">
        <x:f t="shared" si="66"/>
        <x:v>13.933333333333334</x:v>
      </x:c>
      <x:c r="P162" s="30" t="str" cm="1">
        <x:f t="array" ref="P162">INDEX($C$12:$N$12,G162)</x:f>
        <x:v>0.1″</x:v>
      </x:c>
      <x:c r="Q162" s="30" t="str" cm="1">
        <x:f t="array" ref="Q162">INDEX($C$11:$N$11,G162)</x:f>
        <x:v>92°F</x:v>
      </x:c>
      <x:c r="R162" s="30" cm="1">
        <x:f t="array" ref="R162">INDEX($C$13:$N$13,G162)</x:f>
        <x:v>31</x:v>
      </x:c>
      <x:c r="S162" s="30">
        <x:f t="shared" si="74"/>
        <x:v>3.2258064516129032E-3</x:v>
      </x:c>
      <x:c r="T162" s="30">
        <x:f t="shared" si="75"/>
        <x:v>92</x:v>
      </x:c>
      <x:c r="U162" s="32">
        <x:f t="shared" si="80"/>
        <x:v>0</x:v>
      </x:c>
      <x:c r="V162" s="31">
        <x:f t="shared" si="67"/>
        <x:v>0.05</x:v>
      </x:c>
      <x:c r="W162" s="31">
        <x:f t="shared" si="68"/>
        <x:v>60</x:v>
      </x:c>
      <x:c r="X162" s="32">
        <x:f t="shared" si="69"/>
        <x:v>0.8</x:v>
      </x:c>
      <x:c r="Y162" s="30">
        <x:f t="shared" si="76"/>
        <x:v>0</x:v>
      </x:c>
      <x:c r="Z162" s="33">
        <x:f t="shared" si="77"/>
        <x:v>0.59040000000000004</x:v>
      </x:c>
      <x:c r="AA162" s="31">
        <x:f t="shared" si="78"/>
        <x:v>4.949417384040931</x:v>
      </x:c>
      <x:c r="AB162" s="32">
        <x:f t="shared" si="70"/>
        <x:v>0.1374838162233592</x:v>
      </x:c>
      <x:c r="AC162" s="31">
        <x:f t="shared" si="71"/>
        <x:v>0.5</x:v>
      </x:c>
      <x:c r="AD162" s="30">
        <x:f t="shared" si="79"/>
        <x:v>0</x:v>
      </x:c>
      <x:c r="AE162" s="31">
        <x:f t="shared" si="72"/>
        <x:v>4.949417384040931</x:v>
      </x:c>
    </x:row>
    <x:row r="163" spans="2:31" x14ac:dyDescent="0.35">
      <x:c r="B163" s="27">
        <x:f t="shared" si="81"/>
        <x:v>44702</x:v>
      </x:c>
      <x:c r="C163" s="22" t="str">
        <x:f>IF($C$4="London",Assumptions!C172,Assumptions!E172)</x:f>
        <x:v>1222</x:v>
      </x:c>
      <x:c r="D163" s="22" t="str">
        <x:f>IF($C$4="London",Assumptions!D172,Assumptions!F172)</x:f>
        <x:v>0218</x:v>
      </x:c>
      <x:c r="F163" s="29">
        <x:v>44703</x:v>
      </x:c>
      <x:c r="G163" s="30">
        <x:f t="shared" si="61"/>
        <x:v>5</x:v>
      </x:c>
      <x:c r="H163" s="31" t="str">
        <x:v>1222</x:v>
      </x:c>
      <x:c r="I163" s="31" t="str">
        <x:v>0219</x:v>
      </x:c>
      <x:c r="J163" s="30">
        <x:f t="shared" si="62"/>
        <x:v>12</x:v>
      </x:c>
      <x:c r="K163" s="30">
        <x:f t="shared" si="63"/>
        <x:v>22</x:v>
      </x:c>
      <x:c r="L163" s="30">
        <x:f t="shared" si="64"/>
        <x:v>2</x:v>
      </x:c>
      <x:c r="M163" s="30">
        <x:f t="shared" si="65"/>
        <x:v>19</x:v>
      </x:c>
      <x:c r="N163" s="30">
        <x:f t="shared" si="73"/>
        <x:v>26</x:v>
      </x:c>
      <x:c r="O163" s="30">
        <x:f t="shared" si="66"/>
        <x:v>13.95</x:v>
      </x:c>
      <x:c r="P163" s="30" t="str" cm="1">
        <x:f t="array" ref="P163">INDEX($C$12:$N$12,G163)</x:f>
        <x:v>0.1″</x:v>
      </x:c>
      <x:c r="Q163" s="30" t="str" cm="1">
        <x:f t="array" ref="Q163">INDEX($C$11:$N$11,G163)</x:f>
        <x:v>92°F</x:v>
      </x:c>
      <x:c r="R163" s="30" cm="1">
        <x:f t="array" ref="R163">INDEX($C$13:$N$13,G163)</x:f>
        <x:v>31</x:v>
      </x:c>
      <x:c r="S163" s="30">
        <x:f t="shared" si="74"/>
        <x:v>3.2258064516129032E-3</x:v>
      </x:c>
      <x:c r="T163" s="30">
        <x:f t="shared" si="75"/>
        <x:v>92</x:v>
      </x:c>
      <x:c r="U163" s="32">
        <x:f t="shared" si="80"/>
        <x:v>0</x:v>
      </x:c>
      <x:c r="V163" s="31">
        <x:f t="shared" si="67"/>
        <x:v>0.05</x:v>
      </x:c>
      <x:c r="W163" s="31">
        <x:f t="shared" si="68"/>
        <x:v>60</x:v>
      </x:c>
      <x:c r="X163" s="32">
        <x:f t="shared" si="69"/>
        <x:v>0.8</x:v>
      </x:c>
      <x:c r="Y163" s="30">
        <x:f t="shared" si="76"/>
        <x:v>0</x:v>
      </x:c>
      <x:c r="Z163" s="33">
        <x:f t="shared" si="77"/>
        <x:v>0.59040000000000004</x:v>
      </x:c>
      <x:c r="AA163" s="31">
        <x:f t="shared" si="78"/>
        <x:v>4.949417384040931</x:v>
      </x:c>
      <x:c r="AB163" s="32">
        <x:f t="shared" si="70"/>
        <x:v>0.1374838162233592</x:v>
      </x:c>
      <x:c r="AC163" s="31">
        <x:f t="shared" si="71"/>
        <x:v>0.5</x:v>
      </x:c>
      <x:c r="AD163" s="30">
        <x:f t="shared" si="79"/>
        <x:v>0</x:v>
      </x:c>
      <x:c r="AE163" s="31">
        <x:f t="shared" si="72"/>
        <x:v>4.949417384040931</x:v>
      </x:c>
    </x:row>
    <x:row r="164" spans="2:31" x14ac:dyDescent="0.35">
      <x:c r="B164" s="27">
        <x:f t="shared" si="81"/>
        <x:v>44703</x:v>
      </x:c>
      <x:c r="C164" s="22" t="str">
        <x:f>IF($C$4="London",Assumptions!C173,Assumptions!E173)</x:f>
        <x:v>1222</x:v>
      </x:c>
      <x:c r="D164" s="22" t="str">
        <x:f>IF($C$4="London",Assumptions!D173,Assumptions!F173)</x:f>
        <x:v>0219</x:v>
      </x:c>
      <x:c r="F164" s="29">
        <x:v>44704</x:v>
      </x:c>
      <x:c r="G164" s="30">
        <x:f t="shared" si="61"/>
        <x:v>5</x:v>
      </x:c>
      <x:c r="H164" s="31" t="str">
        <x:v>1221</x:v>
      </x:c>
      <x:c r="I164" s="31" t="str">
        <x:v>0220</x:v>
      </x:c>
      <x:c r="J164" s="30">
        <x:f t="shared" si="62"/>
        <x:v>12</x:v>
      </x:c>
      <x:c r="K164" s="30">
        <x:f t="shared" si="63"/>
        <x:v>21</x:v>
      </x:c>
      <x:c r="L164" s="30">
        <x:f t="shared" si="64"/>
        <x:v>2</x:v>
      </x:c>
      <x:c r="M164" s="30">
        <x:f t="shared" si="65"/>
        <x:v>20</x:v>
      </x:c>
      <x:c r="N164" s="30">
        <x:f t="shared" si="73"/>
        <x:v>26</x:v>
      </x:c>
      <x:c r="O164" s="30">
        <x:f t="shared" si="66"/>
        <x:v>13.983333333333333</x:v>
      </x:c>
      <x:c r="P164" s="30" t="str" cm="1">
        <x:f t="array" ref="P164">INDEX($C$12:$N$12,G164)</x:f>
        <x:v>0.1″</x:v>
      </x:c>
      <x:c r="Q164" s="30" t="str" cm="1">
        <x:f t="array" ref="Q164">INDEX($C$11:$N$11,G164)</x:f>
        <x:v>92°F</x:v>
      </x:c>
      <x:c r="R164" s="30" cm="1">
        <x:f t="array" ref="R164">INDEX($C$13:$N$13,G164)</x:f>
        <x:v>31</x:v>
      </x:c>
      <x:c r="S164" s="30">
        <x:f t="shared" si="74"/>
        <x:v>3.2258064516129032E-3</x:v>
      </x:c>
      <x:c r="T164" s="30">
        <x:f t="shared" si="75"/>
        <x:v>92</x:v>
      </x:c>
      <x:c r="U164" s="32">
        <x:f t="shared" si="80"/>
        <x:v>0</x:v>
      </x:c>
      <x:c r="V164" s="31">
        <x:f t="shared" si="67"/>
        <x:v>0.05</x:v>
      </x:c>
      <x:c r="W164" s="31">
        <x:f t="shared" si="68"/>
        <x:v>60</x:v>
      </x:c>
      <x:c r="X164" s="32">
        <x:f t="shared" si="69"/>
        <x:v>0.8</x:v>
      </x:c>
      <x:c r="Y164" s="30">
        <x:f t="shared" si="76"/>
        <x:v>0</x:v>
      </x:c>
      <x:c r="Z164" s="33">
        <x:f t="shared" si="77"/>
        <x:v>0.59040000000000004</x:v>
      </x:c>
      <x:c r="AA164" s="31">
        <x:f t="shared" si="78"/>
        <x:v>4.949417384040931</x:v>
      </x:c>
      <x:c r="AB164" s="32">
        <x:f t="shared" si="70"/>
        <x:v>0.1374838162233592</x:v>
      </x:c>
      <x:c r="AC164" s="31">
        <x:f t="shared" si="71"/>
        <x:v>0.5</x:v>
      </x:c>
      <x:c r="AD164" s="30">
        <x:f t="shared" si="79"/>
        <x:v>0</x:v>
      </x:c>
      <x:c r="AE164" s="31">
        <x:f t="shared" si="72"/>
        <x:v>4.949417384040931</x:v>
      </x:c>
    </x:row>
    <x:row r="165" spans="2:31" x14ac:dyDescent="0.35">
      <x:c r="B165" s="27">
        <x:f t="shared" si="81"/>
        <x:v>44704</x:v>
      </x:c>
      <x:c r="C165" s="22" t="str">
        <x:f>IF($C$4="London",Assumptions!C174,Assumptions!E174)</x:f>
        <x:v>1221</x:v>
      </x:c>
      <x:c r="D165" s="22" t="str">
        <x:f>IF($C$4="London",Assumptions!D174,Assumptions!F174)</x:f>
        <x:v>0220</x:v>
      </x:c>
      <x:c r="F165" s="29">
        <x:v>44705</x:v>
      </x:c>
      <x:c r="G165" s="30">
        <x:f t="shared" si="61"/>
        <x:v>5</x:v>
      </x:c>
      <x:c r="H165" s="31" t="str">
        <x:v>1221</x:v>
      </x:c>
      <x:c r="I165" s="31" t="str">
        <x:v>0220</x:v>
      </x:c>
      <x:c r="J165" s="30">
        <x:f t="shared" si="62"/>
        <x:v>12</x:v>
      </x:c>
      <x:c r="K165" s="30">
        <x:f t="shared" si="63"/>
        <x:v>21</x:v>
      </x:c>
      <x:c r="L165" s="30">
        <x:f t="shared" si="64"/>
        <x:v>2</x:v>
      </x:c>
      <x:c r="M165" s="30">
        <x:f t="shared" si="65"/>
        <x:v>20</x:v>
      </x:c>
      <x:c r="N165" s="30">
        <x:f t="shared" si="73"/>
        <x:v>26</x:v>
      </x:c>
      <x:c r="O165" s="30">
        <x:f t="shared" si="66"/>
        <x:v>13.983333333333333</x:v>
      </x:c>
      <x:c r="P165" s="30" t="str" cm="1">
        <x:f t="array" ref="P165">INDEX($C$12:$N$12,G165)</x:f>
        <x:v>0.1″</x:v>
      </x:c>
      <x:c r="Q165" s="30" t="str" cm="1">
        <x:f t="array" ref="Q165">INDEX($C$11:$N$11,G165)</x:f>
        <x:v>92°F</x:v>
      </x:c>
      <x:c r="R165" s="30" cm="1">
        <x:f t="array" ref="R165">INDEX($C$13:$N$13,G165)</x:f>
        <x:v>31</x:v>
      </x:c>
      <x:c r="S165" s="30">
        <x:f t="shared" si="74"/>
        <x:v>3.2258064516129032E-3</x:v>
      </x:c>
      <x:c r="T165" s="30">
        <x:f t="shared" si="75"/>
        <x:v>92</x:v>
      </x:c>
      <x:c r="U165" s="32">
        <x:f t="shared" si="80"/>
        <x:v>0</x:v>
      </x:c>
      <x:c r="V165" s="31">
        <x:f t="shared" si="67"/>
        <x:v>0.05</x:v>
      </x:c>
      <x:c r="W165" s="31">
        <x:f t="shared" si="68"/>
        <x:v>60</x:v>
      </x:c>
      <x:c r="X165" s="32">
        <x:f t="shared" si="69"/>
        <x:v>0.8</x:v>
      </x:c>
      <x:c r="Y165" s="30">
        <x:f t="shared" si="76"/>
        <x:v>0</x:v>
      </x:c>
      <x:c r="Z165" s="33">
        <x:f t="shared" si="77"/>
        <x:v>0.59040000000000004</x:v>
      </x:c>
      <x:c r="AA165" s="31">
        <x:f t="shared" si="78"/>
        <x:v>4.949417384040931</x:v>
      </x:c>
      <x:c r="AB165" s="32">
        <x:f t="shared" si="70"/>
        <x:v>0.1374838162233592</x:v>
      </x:c>
      <x:c r="AC165" s="31">
        <x:f t="shared" si="71"/>
        <x:v>0.5</x:v>
      </x:c>
      <x:c r="AD165" s="30">
        <x:f t="shared" si="79"/>
        <x:v>0</x:v>
      </x:c>
      <x:c r="AE165" s="31">
        <x:f t="shared" si="72"/>
        <x:v>4.949417384040931</x:v>
      </x:c>
    </x:row>
    <x:row r="166" spans="2:31" x14ac:dyDescent="0.35">
      <x:c r="B166" s="27">
        <x:f t="shared" si="81"/>
        <x:v>44705</x:v>
      </x:c>
      <x:c r="C166" s="22" t="str">
        <x:f>IF($C$4="London",Assumptions!C175,Assumptions!E175)</x:f>
        <x:v>1221</x:v>
      </x:c>
      <x:c r="D166" s="22" t="str">
        <x:f>IF($C$4="London",Assumptions!D175,Assumptions!F175)</x:f>
        <x:v>0220</x:v>
      </x:c>
      <x:c r="F166" s="29">
        <x:v>44706</x:v>
      </x:c>
      <x:c r="G166" s="30">
        <x:f t="shared" si="61"/>
        <x:v>5</x:v>
      </x:c>
      <x:c r="H166" s="31" t="str">
        <x:v>1220</x:v>
      </x:c>
      <x:c r="I166" s="31" t="str">
        <x:v>0221</x:v>
      </x:c>
      <x:c r="J166" s="30">
        <x:f t="shared" si="62"/>
        <x:v>12</x:v>
      </x:c>
      <x:c r="K166" s="30">
        <x:f t="shared" si="63"/>
        <x:v>20</x:v>
      </x:c>
      <x:c r="L166" s="30">
        <x:f t="shared" si="64"/>
        <x:v>2</x:v>
      </x:c>
      <x:c r="M166" s="30">
        <x:f t="shared" si="65"/>
        <x:v>21</x:v>
      </x:c>
      <x:c r="N166" s="30">
        <x:f t="shared" si="73"/>
        <x:v>26</x:v>
      </x:c>
      <x:c r="O166" s="30">
        <x:f t="shared" si="66"/>
        <x:v>14.016666666666667</x:v>
      </x:c>
      <x:c r="P166" s="30" t="str" cm="1">
        <x:f t="array" ref="P166">INDEX($C$12:$N$12,G166)</x:f>
        <x:v>0.1″</x:v>
      </x:c>
      <x:c r="Q166" s="30" t="str" cm="1">
        <x:f t="array" ref="Q166">INDEX($C$11:$N$11,G166)</x:f>
        <x:v>92°F</x:v>
      </x:c>
      <x:c r="R166" s="30" cm="1">
        <x:f t="array" ref="R166">INDEX($C$13:$N$13,G166)</x:f>
        <x:v>31</x:v>
      </x:c>
      <x:c r="S166" s="30">
        <x:f t="shared" si="74"/>
        <x:v>3.2258064516129032E-3</x:v>
      </x:c>
      <x:c r="T166" s="30">
        <x:f t="shared" si="75"/>
        <x:v>92</x:v>
      </x:c>
      <x:c r="U166" s="32">
        <x:f t="shared" si="80"/>
        <x:v>0</x:v>
      </x:c>
      <x:c r="V166" s="31">
        <x:f t="shared" si="67"/>
        <x:v>0.05</x:v>
      </x:c>
      <x:c r="W166" s="31">
        <x:f t="shared" si="68"/>
        <x:v>60</x:v>
      </x:c>
      <x:c r="X166" s="32">
        <x:f t="shared" si="69"/>
        <x:v>0.8</x:v>
      </x:c>
      <x:c r="Y166" s="30">
        <x:f t="shared" si="76"/>
        <x:v>0</x:v>
      </x:c>
      <x:c r="Z166" s="33">
        <x:f t="shared" si="77"/>
        <x:v>0.59040000000000004</x:v>
      </x:c>
      <x:c r="AA166" s="31">
        <x:f t="shared" si="78"/>
        <x:v>4.949417384040931</x:v>
      </x:c>
      <x:c r="AB166" s="32">
        <x:f t="shared" si="70"/>
        <x:v>0.1374838162233592</x:v>
      </x:c>
      <x:c r="AC166" s="31">
        <x:f t="shared" si="71"/>
        <x:v>0.5</x:v>
      </x:c>
      <x:c r="AD166" s="30">
        <x:f t="shared" si="79"/>
        <x:v>0</x:v>
      </x:c>
      <x:c r="AE166" s="31">
        <x:f t="shared" si="72"/>
        <x:v>4.949417384040931</x:v>
      </x:c>
    </x:row>
    <x:row r="167" spans="2:31" x14ac:dyDescent="0.35">
      <x:c r="B167" s="27">
        <x:f t="shared" si="81"/>
        <x:v>44706</x:v>
      </x:c>
      <x:c r="C167" s="22" t="str">
        <x:f>IF($C$4="London",Assumptions!C176,Assumptions!E176)</x:f>
        <x:v>1220</x:v>
      </x:c>
      <x:c r="D167" s="22" t="str">
        <x:f>IF($C$4="London",Assumptions!D176,Assumptions!F176)</x:f>
        <x:v>0221</x:v>
      </x:c>
      <x:c r="F167" s="29">
        <x:v>44707</x:v>
      </x:c>
      <x:c r="G167" s="30">
        <x:f t="shared" si="61"/>
        <x:v>5</x:v>
      </x:c>
      <x:c r="H167" s="31" t="str">
        <x:v>1220</x:v>
      </x:c>
      <x:c r="I167" s="31" t="str">
        <x:v>0222</x:v>
      </x:c>
      <x:c r="J167" s="30">
        <x:f t="shared" si="62"/>
        <x:v>12</x:v>
      </x:c>
      <x:c r="K167" s="30">
        <x:f t="shared" si="63"/>
        <x:v>20</x:v>
      </x:c>
      <x:c r="L167" s="30">
        <x:f t="shared" si="64"/>
        <x:v>2</x:v>
      </x:c>
      <x:c r="M167" s="30">
        <x:f t="shared" si="65"/>
        <x:v>22</x:v>
      </x:c>
      <x:c r="N167" s="30">
        <x:f t="shared" si="73"/>
        <x:v>26</x:v>
      </x:c>
      <x:c r="O167" s="30">
        <x:f t="shared" si="66"/>
        <x:v>14.033333333333333</x:v>
      </x:c>
      <x:c r="P167" s="30" t="str" cm="1">
        <x:f t="array" ref="P167">INDEX($C$12:$N$12,G167)</x:f>
        <x:v>0.1″</x:v>
      </x:c>
      <x:c r="Q167" s="30" t="str" cm="1">
        <x:f t="array" ref="Q167">INDEX($C$11:$N$11,G167)</x:f>
        <x:v>92°F</x:v>
      </x:c>
      <x:c r="R167" s="30" cm="1">
        <x:f t="array" ref="R167">INDEX($C$13:$N$13,G167)</x:f>
        <x:v>31</x:v>
      </x:c>
      <x:c r="S167" s="30">
        <x:f t="shared" si="74"/>
        <x:v>3.2258064516129032E-3</x:v>
      </x:c>
      <x:c r="T167" s="30">
        <x:f t="shared" si="75"/>
        <x:v>92</x:v>
      </x:c>
      <x:c r="U167" s="32">
        <x:f t="shared" si="80"/>
        <x:v>0</x:v>
      </x:c>
      <x:c r="V167" s="31">
        <x:f t="shared" si="67"/>
        <x:v>0.05</x:v>
      </x:c>
      <x:c r="W167" s="31">
        <x:f t="shared" si="68"/>
        <x:v>60</x:v>
      </x:c>
      <x:c r="X167" s="32">
        <x:f t="shared" si="69"/>
        <x:v>0.8</x:v>
      </x:c>
      <x:c r="Y167" s="30">
        <x:f t="shared" si="76"/>
        <x:v>0</x:v>
      </x:c>
      <x:c r="Z167" s="33">
        <x:f t="shared" si="77"/>
        <x:v>0.59040000000000004</x:v>
      </x:c>
      <x:c r="AA167" s="31">
        <x:f t="shared" si="78"/>
        <x:v>4.949417384040931</x:v>
      </x:c>
      <x:c r="AB167" s="32">
        <x:f t="shared" si="70"/>
        <x:v>0.1374838162233592</x:v>
      </x:c>
      <x:c r="AC167" s="31">
        <x:f t="shared" si="71"/>
        <x:v>0.5</x:v>
      </x:c>
      <x:c r="AD167" s="30">
        <x:f t="shared" si="79"/>
        <x:v>0</x:v>
      </x:c>
      <x:c r="AE167" s="31">
        <x:f t="shared" si="72"/>
        <x:v>4.949417384040931</x:v>
      </x:c>
    </x:row>
    <x:row r="168" spans="2:31" x14ac:dyDescent="0.35">
      <x:c r="B168" s="27">
        <x:f t="shared" si="81"/>
        <x:v>44707</x:v>
      </x:c>
      <x:c r="C168" s="22" t="str">
        <x:f>IF($C$4="London",Assumptions!C177,Assumptions!E177)</x:f>
        <x:v>1220</x:v>
      </x:c>
      <x:c r="D168" s="22" t="str">
        <x:f>IF($C$4="London",Assumptions!D177,Assumptions!F177)</x:f>
        <x:v>0222</x:v>
      </x:c>
      <x:c r="F168" s="29">
        <x:v>44708</x:v>
      </x:c>
      <x:c r="G168" s="30">
        <x:f t="shared" si="61"/>
        <x:v>5</x:v>
      </x:c>
      <x:c r="H168" s="31" t="str">
        <x:v>1220</x:v>
      </x:c>
      <x:c r="I168" s="31" t="str">
        <x:v>0222</x:v>
      </x:c>
      <x:c r="J168" s="30">
        <x:f t="shared" si="62"/>
        <x:v>12</x:v>
      </x:c>
      <x:c r="K168" s="30">
        <x:f t="shared" si="63"/>
        <x:v>20</x:v>
      </x:c>
      <x:c r="L168" s="30">
        <x:f t="shared" si="64"/>
        <x:v>2</x:v>
      </x:c>
      <x:c r="M168" s="30">
        <x:f t="shared" si="65"/>
        <x:v>22</x:v>
      </x:c>
      <x:c r="N168" s="30">
        <x:f t="shared" si="73"/>
        <x:v>26</x:v>
      </x:c>
      <x:c r="O168" s="30">
        <x:f t="shared" si="66"/>
        <x:v>14.033333333333333</x:v>
      </x:c>
      <x:c r="P168" s="30" t="str" cm="1">
        <x:f t="array" ref="P168">INDEX($C$12:$N$12,G168)</x:f>
        <x:v>0.1″</x:v>
      </x:c>
      <x:c r="Q168" s="30" t="str" cm="1">
        <x:f t="array" ref="Q168">INDEX($C$11:$N$11,G168)</x:f>
        <x:v>92°F</x:v>
      </x:c>
      <x:c r="R168" s="30" cm="1">
        <x:f t="array" ref="R168">INDEX($C$13:$N$13,G168)</x:f>
        <x:v>31</x:v>
      </x:c>
      <x:c r="S168" s="30">
        <x:f t="shared" si="74"/>
        <x:v>3.2258064516129032E-3</x:v>
      </x:c>
      <x:c r="T168" s="30">
        <x:f t="shared" si="75"/>
        <x:v>92</x:v>
      </x:c>
      <x:c r="U168" s="32">
        <x:f t="shared" si="80"/>
        <x:v>0</x:v>
      </x:c>
      <x:c r="V168" s="31">
        <x:f t="shared" si="67"/>
        <x:v>0.05</x:v>
      </x:c>
      <x:c r="W168" s="31">
        <x:f t="shared" si="68"/>
        <x:v>60</x:v>
      </x:c>
      <x:c r="X168" s="32">
        <x:f t="shared" si="69"/>
        <x:v>0.8</x:v>
      </x:c>
      <x:c r="Y168" s="30">
        <x:f t="shared" si="76"/>
        <x:v>0</x:v>
      </x:c>
      <x:c r="Z168" s="33">
        <x:f t="shared" si="77"/>
        <x:v>0.59040000000000004</x:v>
      </x:c>
      <x:c r="AA168" s="31">
        <x:f t="shared" si="78"/>
        <x:v>4.949417384040931</x:v>
      </x:c>
      <x:c r="AB168" s="32">
        <x:f t="shared" si="70"/>
        <x:v>0.1374838162233592</x:v>
      </x:c>
      <x:c r="AC168" s="31">
        <x:f t="shared" si="71"/>
        <x:v>0.5</x:v>
      </x:c>
      <x:c r="AD168" s="30">
        <x:f t="shared" si="79"/>
        <x:v>0</x:v>
      </x:c>
      <x:c r="AE168" s="31">
        <x:f t="shared" si="72"/>
        <x:v>4.949417384040931</x:v>
      </x:c>
    </x:row>
    <x:row r="169" spans="2:31" x14ac:dyDescent="0.35">
      <x:c r="B169" s="27">
        <x:f t="shared" si="81"/>
        <x:v>44708</x:v>
      </x:c>
      <x:c r="C169" s="22" t="str">
        <x:f>IF($C$4="London",Assumptions!C178,Assumptions!E178)</x:f>
        <x:v>1220</x:v>
      </x:c>
      <x:c r="D169" s="22" t="str">
        <x:f>IF($C$4="London",Assumptions!D178,Assumptions!F178)</x:f>
        <x:v>0222</x:v>
      </x:c>
      <x:c r="F169" s="29">
        <x:v>44709</x:v>
      </x:c>
      <x:c r="G169" s="30">
        <x:f t="shared" si="61"/>
        <x:v>5</x:v>
      </x:c>
      <x:c r="H169" s="31" t="str">
        <x:v>1219</x:v>
      </x:c>
      <x:c r="I169" s="31" t="str">
        <x:v>0223</x:v>
      </x:c>
      <x:c r="J169" s="30">
        <x:f t="shared" si="62"/>
        <x:v>12</x:v>
      </x:c>
      <x:c r="K169" s="30">
        <x:f t="shared" si="63"/>
        <x:v>19</x:v>
      </x:c>
      <x:c r="L169" s="30">
        <x:f t="shared" si="64"/>
        <x:v>2</x:v>
      </x:c>
      <x:c r="M169" s="30">
        <x:f t="shared" si="65"/>
        <x:v>23</x:v>
      </x:c>
      <x:c r="N169" s="30">
        <x:f t="shared" si="73"/>
        <x:v>26</x:v>
      </x:c>
      <x:c r="O169" s="30">
        <x:f t="shared" si="66"/>
        <x:v>14.066666666666666</x:v>
      </x:c>
      <x:c r="P169" s="30" t="str" cm="1">
        <x:f t="array" ref="P169">INDEX($C$12:$N$12,G169)</x:f>
        <x:v>0.1″</x:v>
      </x:c>
      <x:c r="Q169" s="30" t="str" cm="1">
        <x:f t="array" ref="Q169">INDEX($C$11:$N$11,G169)</x:f>
        <x:v>92°F</x:v>
      </x:c>
      <x:c r="R169" s="30" cm="1">
        <x:f t="array" ref="R169">INDEX($C$13:$N$13,G169)</x:f>
        <x:v>31</x:v>
      </x:c>
      <x:c r="S169" s="30">
        <x:f t="shared" si="74"/>
        <x:v>3.2258064516129032E-3</x:v>
      </x:c>
      <x:c r="T169" s="30">
        <x:f t="shared" si="75"/>
        <x:v>92</x:v>
      </x:c>
      <x:c r="U169" s="32">
        <x:f t="shared" si="80"/>
        <x:v>0</x:v>
      </x:c>
      <x:c r="V169" s="31">
        <x:f t="shared" si="67"/>
        <x:v>0.05</x:v>
      </x:c>
      <x:c r="W169" s="31">
        <x:f t="shared" si="68"/>
        <x:v>60</x:v>
      </x:c>
      <x:c r="X169" s="32">
        <x:f t="shared" si="69"/>
        <x:v>0.8</x:v>
      </x:c>
      <x:c r="Y169" s="30">
        <x:f t="shared" si="76"/>
        <x:v>0</x:v>
      </x:c>
      <x:c r="Z169" s="33">
        <x:f t="shared" si="77"/>
        <x:v>0.59040000000000004</x:v>
      </x:c>
      <x:c r="AA169" s="31">
        <x:f t="shared" si="78"/>
        <x:v>4.949417384040931</x:v>
      </x:c>
      <x:c r="AB169" s="32">
        <x:f t="shared" si="70"/>
        <x:v>0.1374838162233592</x:v>
      </x:c>
      <x:c r="AC169" s="31">
        <x:f t="shared" si="71"/>
        <x:v>0.5</x:v>
      </x:c>
      <x:c r="AD169" s="30">
        <x:f t="shared" si="79"/>
        <x:v>0</x:v>
      </x:c>
      <x:c r="AE169" s="31">
        <x:f t="shared" si="72"/>
        <x:v>4.949417384040931</x:v>
      </x:c>
    </x:row>
    <x:row r="170" spans="2:31" x14ac:dyDescent="0.35">
      <x:c r="B170" s="27">
        <x:f t="shared" si="81"/>
        <x:v>44709</x:v>
      </x:c>
      <x:c r="C170" s="22" t="str">
        <x:f>IF($C$4="London",Assumptions!C179,Assumptions!E179)</x:f>
        <x:v>1219</x:v>
      </x:c>
      <x:c r="D170" s="22" t="str">
        <x:f>IF($C$4="London",Assumptions!D179,Assumptions!F179)</x:f>
        <x:v>0223</x:v>
      </x:c>
      <x:c r="F170" s="29">
        <x:v>44710</x:v>
      </x:c>
      <x:c r="G170" s="30">
        <x:f t="shared" si="61"/>
        <x:v>5</x:v>
      </x:c>
      <x:c r="H170" s="31" t="str">
        <x:v>1219</x:v>
      </x:c>
      <x:c r="I170" s="31" t="str">
        <x:v>0223</x:v>
      </x:c>
      <x:c r="J170" s="30">
        <x:f t="shared" si="62"/>
        <x:v>12</x:v>
      </x:c>
      <x:c r="K170" s="30">
        <x:f t="shared" si="63"/>
        <x:v>19</x:v>
      </x:c>
      <x:c r="L170" s="30">
        <x:f t="shared" si="64"/>
        <x:v>2</x:v>
      </x:c>
      <x:c r="M170" s="30">
        <x:f t="shared" si="65"/>
        <x:v>23</x:v>
      </x:c>
      <x:c r="N170" s="30">
        <x:f t="shared" si="73"/>
        <x:v>26</x:v>
      </x:c>
      <x:c r="O170" s="30">
        <x:f t="shared" si="66"/>
        <x:v>14.066666666666666</x:v>
      </x:c>
      <x:c r="P170" s="30" t="str" cm="1">
        <x:f t="array" ref="P170">INDEX($C$12:$N$12,G170)</x:f>
        <x:v>0.1″</x:v>
      </x:c>
      <x:c r="Q170" s="30" t="str" cm="1">
        <x:f t="array" ref="Q170">INDEX($C$11:$N$11,G170)</x:f>
        <x:v>92°F</x:v>
      </x:c>
      <x:c r="R170" s="30" cm="1">
        <x:f t="array" ref="R170">INDEX($C$13:$N$13,G170)</x:f>
        <x:v>31</x:v>
      </x:c>
      <x:c r="S170" s="30">
        <x:f t="shared" si="74"/>
        <x:v>3.2258064516129032E-3</x:v>
      </x:c>
      <x:c r="T170" s="30">
        <x:f t="shared" si="75"/>
        <x:v>92</x:v>
      </x:c>
      <x:c r="U170" s="32">
        <x:f t="shared" si="80"/>
        <x:v>0</x:v>
      </x:c>
      <x:c r="V170" s="31">
        <x:f t="shared" si="67"/>
        <x:v>0.05</x:v>
      </x:c>
      <x:c r="W170" s="31">
        <x:f t="shared" si="68"/>
        <x:v>60</x:v>
      </x:c>
      <x:c r="X170" s="32">
        <x:f t="shared" si="69"/>
        <x:v>0.8</x:v>
      </x:c>
      <x:c r="Y170" s="30">
        <x:f t="shared" si="76"/>
        <x:v>0</x:v>
      </x:c>
      <x:c r="Z170" s="33">
        <x:f t="shared" si="77"/>
        <x:v>0.59040000000000004</x:v>
      </x:c>
      <x:c r="AA170" s="31">
        <x:f t="shared" si="78"/>
        <x:v>4.949417384040931</x:v>
      </x:c>
      <x:c r="AB170" s="32">
        <x:f t="shared" si="70"/>
        <x:v>0.1374838162233592</x:v>
      </x:c>
      <x:c r="AC170" s="31">
        <x:f t="shared" si="71"/>
        <x:v>0.5</x:v>
      </x:c>
      <x:c r="AD170" s="30">
        <x:f t="shared" si="79"/>
        <x:v>0</x:v>
      </x:c>
      <x:c r="AE170" s="31">
        <x:f t="shared" si="72"/>
        <x:v>4.949417384040931</x:v>
      </x:c>
    </x:row>
    <x:row r="171" spans="2:31" x14ac:dyDescent="0.35">
      <x:c r="B171" s="27">
        <x:f t="shared" si="81"/>
        <x:v>44710</x:v>
      </x:c>
      <x:c r="C171" s="22" t="str">
        <x:f>IF($C$4="London",Assumptions!C180,Assumptions!E180)</x:f>
        <x:v>1219</x:v>
      </x:c>
      <x:c r="D171" s="22" t="str">
        <x:f>IF($C$4="London",Assumptions!D180,Assumptions!F180)</x:f>
        <x:v>0223</x:v>
      </x:c>
      <x:c r="F171" s="29">
        <x:v>44711</x:v>
      </x:c>
      <x:c r="G171" s="30">
        <x:f t="shared" si="61"/>
        <x:v>5</x:v>
      </x:c>
      <x:c r="H171" s="31" t="str">
        <x:v>1219</x:v>
      </x:c>
      <x:c r="I171" s="31" t="str">
        <x:v>0224</x:v>
      </x:c>
      <x:c r="J171" s="30">
        <x:f t="shared" si="62"/>
        <x:v>12</x:v>
      </x:c>
      <x:c r="K171" s="30">
        <x:f t="shared" si="63"/>
        <x:v>19</x:v>
      </x:c>
      <x:c r="L171" s="30">
        <x:f t="shared" si="64"/>
        <x:v>2</x:v>
      </x:c>
      <x:c r="M171" s="30">
        <x:f t="shared" si="65"/>
        <x:v>24</x:v>
      </x:c>
      <x:c r="N171" s="30">
        <x:f t="shared" si="73"/>
        <x:v>26</x:v>
      </x:c>
      <x:c r="O171" s="30">
        <x:f t="shared" si="66"/>
        <x:v>14.083333333333334</x:v>
      </x:c>
      <x:c r="P171" s="30" t="str" cm="1">
        <x:f t="array" ref="P171">INDEX($C$12:$N$12,G171)</x:f>
        <x:v>0.1″</x:v>
      </x:c>
      <x:c r="Q171" s="30" t="str" cm="1">
        <x:f t="array" ref="Q171">INDEX($C$11:$N$11,G171)</x:f>
        <x:v>92°F</x:v>
      </x:c>
      <x:c r="R171" s="30" cm="1">
        <x:f t="array" ref="R171">INDEX($C$13:$N$13,G171)</x:f>
        <x:v>31</x:v>
      </x:c>
      <x:c r="S171" s="30">
        <x:f t="shared" si="74"/>
        <x:v>3.2258064516129032E-3</x:v>
      </x:c>
      <x:c r="T171" s="30">
        <x:f t="shared" si="75"/>
        <x:v>92</x:v>
      </x:c>
      <x:c r="U171" s="32">
        <x:f t="shared" si="80"/>
        <x:v>0</x:v>
      </x:c>
      <x:c r="V171" s="31">
        <x:f t="shared" si="67"/>
        <x:v>0.05</x:v>
      </x:c>
      <x:c r="W171" s="31">
        <x:f t="shared" si="68"/>
        <x:v>60</x:v>
      </x:c>
      <x:c r="X171" s="32">
        <x:f t="shared" si="69"/>
        <x:v>0.8</x:v>
      </x:c>
      <x:c r="Y171" s="30">
        <x:f t="shared" si="76"/>
        <x:v>0</x:v>
      </x:c>
      <x:c r="Z171" s="33">
        <x:f t="shared" si="77"/>
        <x:v>0.59040000000000004</x:v>
      </x:c>
      <x:c r="AA171" s="31">
        <x:f t="shared" si="78"/>
        <x:v>4.949417384040931</x:v>
      </x:c>
      <x:c r="AB171" s="32">
        <x:f t="shared" si="70"/>
        <x:v>0.1374838162233592</x:v>
      </x:c>
      <x:c r="AC171" s="31">
        <x:f t="shared" si="71"/>
        <x:v>0.5</x:v>
      </x:c>
      <x:c r="AD171" s="30">
        <x:f t="shared" si="79"/>
        <x:v>0</x:v>
      </x:c>
      <x:c r="AE171" s="31">
        <x:f t="shared" si="72"/>
        <x:v>4.949417384040931</x:v>
      </x:c>
    </x:row>
    <x:row r="172" spans="2:31" x14ac:dyDescent="0.35">
      <x:c r="B172" s="27">
        <x:f t="shared" si="81"/>
        <x:v>44711</x:v>
      </x:c>
      <x:c r="C172" s="22" t="str">
        <x:f>IF($C$4="London",Assumptions!C181,Assumptions!E181)</x:f>
        <x:v>1219</x:v>
      </x:c>
      <x:c r="D172" s="22" t="str">
        <x:f>IF($C$4="London",Assumptions!D181,Assumptions!F181)</x:f>
        <x:v>0224</x:v>
      </x:c>
      <x:c r="F172" s="29">
        <x:v>44712</x:v>
      </x:c>
      <x:c r="G172" s="30">
        <x:f t="shared" si="61"/>
        <x:v>5</x:v>
      </x:c>
      <x:c r="H172" s="31" t="str">
        <x:v>1218</x:v>
      </x:c>
      <x:c r="I172" s="31" t="str">
        <x:v>0225</x:v>
      </x:c>
      <x:c r="J172" s="30">
        <x:f t="shared" si="62"/>
        <x:v>12</x:v>
      </x:c>
      <x:c r="K172" s="30">
        <x:f t="shared" si="63"/>
        <x:v>18</x:v>
      </x:c>
      <x:c r="L172" s="30">
        <x:f t="shared" si="64"/>
        <x:v>2</x:v>
      </x:c>
      <x:c r="M172" s="30">
        <x:f t="shared" si="65"/>
        <x:v>25</x:v>
      </x:c>
      <x:c r="N172" s="30">
        <x:f t="shared" si="73"/>
        <x:v>26</x:v>
      </x:c>
      <x:c r="O172" s="30">
        <x:f t="shared" si="66"/>
        <x:v>14.116666666666667</x:v>
      </x:c>
      <x:c r="P172" s="30" t="str" cm="1">
        <x:f t="array" ref="P172">INDEX($C$12:$N$12,G172)</x:f>
        <x:v>0.1″</x:v>
      </x:c>
      <x:c r="Q172" s="30" t="str" cm="1">
        <x:f t="array" ref="Q172">INDEX($C$11:$N$11,G172)</x:f>
        <x:v>92°F</x:v>
      </x:c>
      <x:c r="R172" s="30" cm="1">
        <x:f t="array" ref="R172">INDEX($C$13:$N$13,G172)</x:f>
        <x:v>31</x:v>
      </x:c>
      <x:c r="S172" s="30">
        <x:f t="shared" si="74"/>
        <x:v>3.2258064516129032E-3</x:v>
      </x:c>
      <x:c r="T172" s="30">
        <x:f t="shared" si="75"/>
        <x:v>92</x:v>
      </x:c>
      <x:c r="U172" s="32">
        <x:f t="shared" si="80"/>
        <x:v>0</x:v>
      </x:c>
      <x:c r="V172" s="31">
        <x:f t="shared" si="67"/>
        <x:v>0.05</x:v>
      </x:c>
      <x:c r="W172" s="31">
        <x:f t="shared" si="68"/>
        <x:v>60</x:v>
      </x:c>
      <x:c r="X172" s="32">
        <x:f t="shared" si="69"/>
        <x:v>0.8</x:v>
      </x:c>
      <x:c r="Y172" s="30">
        <x:f t="shared" si="76"/>
        <x:v>0</x:v>
      </x:c>
      <x:c r="Z172" s="33">
        <x:f t="shared" si="77"/>
        <x:v>0.59040000000000004</x:v>
      </x:c>
      <x:c r="AA172" s="31">
        <x:f t="shared" si="78"/>
        <x:v>4.949417384040931</x:v>
      </x:c>
      <x:c r="AB172" s="32">
        <x:f t="shared" si="70"/>
        <x:v>0.1374838162233592</x:v>
      </x:c>
      <x:c r="AC172" s="31">
        <x:f t="shared" si="71"/>
        <x:v>0.5</x:v>
      </x:c>
      <x:c r="AD172" s="30">
        <x:f t="shared" si="79"/>
        <x:v>0</x:v>
      </x:c>
      <x:c r="AE172" s="31">
        <x:f t="shared" si="72"/>
        <x:v>4.949417384040931</x:v>
      </x:c>
    </x:row>
    <x:row r="173" spans="2:31" x14ac:dyDescent="0.35">
      <x:c r="B173" s="27">
        <x:f t="shared" si="81"/>
        <x:v>44712</x:v>
      </x:c>
      <x:c r="C173" s="22" t="str">
        <x:f>IF($C$4="London",Assumptions!C182,Assumptions!E182)</x:f>
        <x:v>1218</x:v>
      </x:c>
      <x:c r="D173" s="22" t="str">
        <x:f>IF($C$4="London",Assumptions!D182,Assumptions!F182)</x:f>
        <x:v>0225</x:v>
      </x:c>
      <x:c r="F173" s="29">
        <x:v>44713</x:v>
      </x:c>
      <x:c r="G173" s="30">
        <x:f t="shared" si="61"/>
        <x:v>6</x:v>
      </x:c>
      <x:c r="H173" s="31" t="str">
        <x:v>1218</x:v>
      </x:c>
      <x:c r="I173" s="31" t="str">
        <x:v>0225</x:v>
      </x:c>
      <x:c r="J173" s="30">
        <x:f t="shared" si="62"/>
        <x:v>12</x:v>
      </x:c>
      <x:c r="K173" s="30">
        <x:f t="shared" si="63"/>
        <x:v>18</x:v>
      </x:c>
      <x:c r="L173" s="30">
        <x:f t="shared" si="64"/>
        <x:v>2</x:v>
      </x:c>
      <x:c r="M173" s="30">
        <x:f t="shared" si="65"/>
        <x:v>25</x:v>
      </x:c>
      <x:c r="N173" s="30">
        <x:f t="shared" si="73"/>
        <x:v>26</x:v>
      </x:c>
      <x:c r="O173" s="30">
        <x:f t="shared" si="66"/>
        <x:v>14.116666666666667</x:v>
      </x:c>
      <x:c r="P173" s="30" t="str" cm="1">
        <x:f t="array" ref="P173">INDEX($C$12:$N$12,G173)</x:f>
        <x:v>0.4″</x:v>
      </x:c>
      <x:c r="Q173" s="30" t="str" cm="1">
        <x:f t="array" ref="Q173">INDEX($C$11:$N$11,G173)</x:f>
        <x:v>100°F</x:v>
      </x:c>
      <x:c r="R173" s="30" cm="1">
        <x:f t="array" ref="R173">INDEX($C$13:$N$13,G173)</x:f>
        <x:v>30</x:v>
      </x:c>
      <x:c r="S173" s="30">
        <x:f t="shared" si="74"/>
        <x:v>1.3333333333333334E-2</x:v>
      </x:c>
      <x:c r="T173" s="30">
        <x:f t="shared" si="75"/>
        <x:v>100</x:v>
      </x:c>
      <x:c r="U173" s="32">
        <x:f t="shared" si="80"/>
        <x:v>0</x:v>
      </x:c>
      <x:c r="V173" s="31">
        <x:f t="shared" si="67"/>
        <x:v>0.05</x:v>
      </x:c>
      <x:c r="W173" s="31">
        <x:f t="shared" si="68"/>
        <x:v>60</x:v>
      </x:c>
      <x:c r="X173" s="32">
        <x:f t="shared" si="69"/>
        <x:v>0.8</x:v>
      </x:c>
      <x:c r="Y173" s="30">
        <x:f t="shared" si="76"/>
        <x:v>0</x:v>
      </x:c>
      <x:c r="Z173" s="33">
        <x:f t="shared" si="77"/>
        <x:v>0.35999999999999988</x:v>
      </x:c>
      <x:c r="AA173" s="31">
        <x:f t="shared" si="78"/>
        <x:v>4.949417384040931</x:v>
      </x:c>
      <x:c r="AB173" s="32">
        <x:f t="shared" si="70"/>
        <x:v>0.1374838162233592</x:v>
      </x:c>
      <x:c r="AC173" s="31">
        <x:f t="shared" si="71"/>
        <x:v>0.5</x:v>
      </x:c>
      <x:c r="AD173" s="30">
        <x:f t="shared" si="79"/>
        <x:v>0</x:v>
      </x:c>
      <x:c r="AE173" s="31">
        <x:f t="shared" si="72"/>
        <x:v>4.949417384040931</x:v>
      </x:c>
    </x:row>
    <x:row r="174" spans="2:31" x14ac:dyDescent="0.35">
      <x:c r="B174" s="27">
        <x:f t="shared" si="81"/>
        <x:v>44713</x:v>
      </x:c>
      <x:c r="C174" s="22" t="str">
        <x:f>IF($C$4="London",Assumptions!C183,Assumptions!E183)</x:f>
        <x:v>1218</x:v>
      </x:c>
      <x:c r="D174" s="22" t="str">
        <x:f>IF($C$4="London",Assumptions!D183,Assumptions!F183)</x:f>
        <x:v>0225</x:v>
      </x:c>
      <x:c r="F174" s="29">
        <x:v>44714</x:v>
      </x:c>
      <x:c r="G174" s="30">
        <x:f t="shared" si="61"/>
        <x:v>6</x:v>
      </x:c>
      <x:c r="H174" s="31" t="str">
        <x:v>1218</x:v>
      </x:c>
      <x:c r="I174" s="31" t="str">
        <x:v>0226</x:v>
      </x:c>
      <x:c r="J174" s="30">
        <x:f t="shared" si="62"/>
        <x:v>12</x:v>
      </x:c>
      <x:c r="K174" s="30">
        <x:f t="shared" si="63"/>
        <x:v>18</x:v>
      </x:c>
      <x:c r="L174" s="30">
        <x:f t="shared" si="64"/>
        <x:v>2</x:v>
      </x:c>
      <x:c r="M174" s="30">
        <x:f t="shared" si="65"/>
        <x:v>26</x:v>
      </x:c>
      <x:c r="N174" s="30">
        <x:f t="shared" si="73"/>
        <x:v>26</x:v>
      </x:c>
      <x:c r="O174" s="30">
        <x:f t="shared" si="66"/>
        <x:v>14.133333333333333</x:v>
      </x:c>
      <x:c r="P174" s="30" t="str" cm="1">
        <x:f t="array" ref="P174">INDEX($C$12:$N$12,G174)</x:f>
        <x:v>0.4″</x:v>
      </x:c>
      <x:c r="Q174" s="30" t="str" cm="1">
        <x:f t="array" ref="Q174">INDEX($C$11:$N$11,G174)</x:f>
        <x:v>100°F</x:v>
      </x:c>
      <x:c r="R174" s="30" cm="1">
        <x:f t="array" ref="R174">INDEX($C$13:$N$13,G174)</x:f>
        <x:v>30</x:v>
      </x:c>
      <x:c r="S174" s="30">
        <x:f t="shared" si="74"/>
        <x:v>1.3333333333333334E-2</x:v>
      </x:c>
      <x:c r="T174" s="30">
        <x:f t="shared" si="75"/>
        <x:v>100</x:v>
      </x:c>
      <x:c r="U174" s="32">
        <x:f t="shared" si="80"/>
        <x:v>0</x:v>
      </x:c>
      <x:c r="V174" s="31">
        <x:f t="shared" si="67"/>
        <x:v>0.05</x:v>
      </x:c>
      <x:c r="W174" s="31">
        <x:f t="shared" si="68"/>
        <x:v>60</x:v>
      </x:c>
      <x:c r="X174" s="32">
        <x:f t="shared" si="69"/>
        <x:v>0.8</x:v>
      </x:c>
      <x:c r="Y174" s="30">
        <x:f t="shared" si="76"/>
        <x:v>0</x:v>
      </x:c>
      <x:c r="Z174" s="33">
        <x:f t="shared" si="77"/>
        <x:v>0.35999999999999988</x:v>
      </x:c>
      <x:c r="AA174" s="31">
        <x:f t="shared" si="78"/>
        <x:v>4.949417384040931</x:v>
      </x:c>
      <x:c r="AB174" s="32">
        <x:f t="shared" si="70"/>
        <x:v>0.1374838162233592</x:v>
      </x:c>
      <x:c r="AC174" s="31">
        <x:f t="shared" si="71"/>
        <x:v>0.5</x:v>
      </x:c>
      <x:c r="AD174" s="30">
        <x:f t="shared" si="79"/>
        <x:v>0</x:v>
      </x:c>
      <x:c r="AE174" s="31">
        <x:f t="shared" si="72"/>
        <x:v>4.949417384040931</x:v>
      </x:c>
    </x:row>
    <x:row r="175" spans="2:31" x14ac:dyDescent="0.35">
      <x:c r="B175" s="27">
        <x:f t="shared" si="81"/>
        <x:v>44714</x:v>
      </x:c>
      <x:c r="C175" s="22" t="str">
        <x:f>IF($C$4="London",Assumptions!C184,Assumptions!E184)</x:f>
        <x:v>1218</x:v>
      </x:c>
      <x:c r="D175" s="22" t="str">
        <x:f>IF($C$4="London",Assumptions!D184,Assumptions!F184)</x:f>
        <x:v>0226</x:v>
      </x:c>
      <x:c r="F175" s="29">
        <x:v>44715</x:v>
      </x:c>
      <x:c r="G175" s="30">
        <x:f t="shared" si="61"/>
        <x:v>6</x:v>
      </x:c>
      <x:c r="H175" s="31" t="str">
        <x:v>1218</x:v>
      </x:c>
      <x:c r="I175" s="31" t="str">
        <x:v>0226</x:v>
      </x:c>
      <x:c r="J175" s="30">
        <x:f t="shared" si="62"/>
        <x:v>12</x:v>
      </x:c>
      <x:c r="K175" s="30">
        <x:f t="shared" si="63"/>
        <x:v>18</x:v>
      </x:c>
      <x:c r="L175" s="30">
        <x:f t="shared" si="64"/>
        <x:v>2</x:v>
      </x:c>
      <x:c r="M175" s="30">
        <x:f t="shared" si="65"/>
        <x:v>26</x:v>
      </x:c>
      <x:c r="N175" s="30">
        <x:f t="shared" si="73"/>
        <x:v>26</x:v>
      </x:c>
      <x:c r="O175" s="30">
        <x:f t="shared" si="66"/>
        <x:v>14.133333333333333</x:v>
      </x:c>
      <x:c r="P175" s="30" t="str" cm="1">
        <x:f t="array" ref="P175">INDEX($C$12:$N$12,G175)</x:f>
        <x:v>0.4″</x:v>
      </x:c>
      <x:c r="Q175" s="30" t="str" cm="1">
        <x:f t="array" ref="Q175">INDEX($C$11:$N$11,G175)</x:f>
        <x:v>100°F</x:v>
      </x:c>
      <x:c r="R175" s="30" cm="1">
        <x:f t="array" ref="R175">INDEX($C$13:$N$13,G175)</x:f>
        <x:v>30</x:v>
      </x:c>
      <x:c r="S175" s="30">
        <x:f t="shared" si="74"/>
        <x:v>1.3333333333333334E-2</x:v>
      </x:c>
      <x:c r="T175" s="30">
        <x:f t="shared" si="75"/>
        <x:v>100</x:v>
      </x:c>
      <x:c r="U175" s="32">
        <x:f t="shared" si="80"/>
        <x:v>0</x:v>
      </x:c>
      <x:c r="V175" s="31">
        <x:f t="shared" si="67"/>
        <x:v>0.05</x:v>
      </x:c>
      <x:c r="W175" s="31">
        <x:f t="shared" si="68"/>
        <x:v>60</x:v>
      </x:c>
      <x:c r="X175" s="32">
        <x:f t="shared" si="69"/>
        <x:v>0.8</x:v>
      </x:c>
      <x:c r="Y175" s="30">
        <x:f t="shared" si="76"/>
        <x:v>0</x:v>
      </x:c>
      <x:c r="Z175" s="33">
        <x:f t="shared" si="77"/>
        <x:v>0.35999999999999988</x:v>
      </x:c>
      <x:c r="AA175" s="31">
        <x:f t="shared" si="78"/>
        <x:v>4.949417384040931</x:v>
      </x:c>
      <x:c r="AB175" s="32">
        <x:f t="shared" si="70"/>
        <x:v>0.1374838162233592</x:v>
      </x:c>
      <x:c r="AC175" s="31">
        <x:f t="shared" si="71"/>
        <x:v>0.5</x:v>
      </x:c>
      <x:c r="AD175" s="30">
        <x:f t="shared" si="79"/>
        <x:v>0</x:v>
      </x:c>
      <x:c r="AE175" s="31">
        <x:f t="shared" si="72"/>
        <x:v>4.949417384040931</x:v>
      </x:c>
    </x:row>
    <x:row r="176" spans="2:31" x14ac:dyDescent="0.35">
      <x:c r="B176" s="27">
        <x:f t="shared" si="81"/>
        <x:v>44715</x:v>
      </x:c>
      <x:c r="C176" s="22" t="str">
        <x:f>IF($C$4="London",Assumptions!C185,Assumptions!E185)</x:f>
        <x:v>1218</x:v>
      </x:c>
      <x:c r="D176" s="22" t="str">
        <x:f>IF($C$4="London",Assumptions!D185,Assumptions!F185)</x:f>
        <x:v>0226</x:v>
      </x:c>
      <x:c r="F176" s="29">
        <x:v>44716</x:v>
      </x:c>
      <x:c r="G176" s="30">
        <x:f t="shared" si="61"/>
        <x:v>6</x:v>
      </x:c>
      <x:c r="H176" s="31" t="str">
        <x:v>1217</x:v>
      </x:c>
      <x:c r="I176" s="31" t="str">
        <x:v>0227</x:v>
      </x:c>
      <x:c r="J176" s="30">
        <x:f t="shared" si="62"/>
        <x:v>12</x:v>
      </x:c>
      <x:c r="K176" s="30">
        <x:f t="shared" si="63"/>
        <x:v>17</x:v>
      </x:c>
      <x:c r="L176" s="30">
        <x:f t="shared" si="64"/>
        <x:v>2</x:v>
      </x:c>
      <x:c r="M176" s="30">
        <x:f t="shared" si="65"/>
        <x:v>27</x:v>
      </x:c>
      <x:c r="N176" s="30">
        <x:f t="shared" si="73"/>
        <x:v>26</x:v>
      </x:c>
      <x:c r="O176" s="30">
        <x:f t="shared" si="66"/>
        <x:v>14.166666666666666</x:v>
      </x:c>
      <x:c r="P176" s="30" t="str" cm="1">
        <x:f t="array" ref="P176">INDEX($C$12:$N$12,G176)</x:f>
        <x:v>0.4″</x:v>
      </x:c>
      <x:c r="Q176" s="30" t="str" cm="1">
        <x:f t="array" ref="Q176">INDEX($C$11:$N$11,G176)</x:f>
        <x:v>100°F</x:v>
      </x:c>
      <x:c r="R176" s="30" cm="1">
        <x:f t="array" ref="R176">INDEX($C$13:$N$13,G176)</x:f>
        <x:v>30</x:v>
      </x:c>
      <x:c r="S176" s="30">
        <x:f t="shared" si="74"/>
        <x:v>1.3333333333333334E-2</x:v>
      </x:c>
      <x:c r="T176" s="30">
        <x:f t="shared" si="75"/>
        <x:v>100</x:v>
      </x:c>
      <x:c r="U176" s="32">
        <x:f t="shared" si="80"/>
        <x:v>0</x:v>
      </x:c>
      <x:c r="V176" s="31">
        <x:f t="shared" si="67"/>
        <x:v>0.05</x:v>
      </x:c>
      <x:c r="W176" s="31">
        <x:f t="shared" si="68"/>
        <x:v>60</x:v>
      </x:c>
      <x:c r="X176" s="32">
        <x:f t="shared" si="69"/>
        <x:v>0.8</x:v>
      </x:c>
      <x:c r="Y176" s="30">
        <x:f t="shared" si="76"/>
        <x:v>0</x:v>
      </x:c>
      <x:c r="Z176" s="33">
        <x:f t="shared" si="77"/>
        <x:v>0.35999999999999988</x:v>
      </x:c>
      <x:c r="AA176" s="31">
        <x:f t="shared" si="78"/>
        <x:v>4.949417384040931</x:v>
      </x:c>
      <x:c r="AB176" s="32">
        <x:f t="shared" si="70"/>
        <x:v>0.1374838162233592</x:v>
      </x:c>
      <x:c r="AC176" s="31">
        <x:f t="shared" si="71"/>
        <x:v>0.5</x:v>
      </x:c>
      <x:c r="AD176" s="30">
        <x:f t="shared" si="79"/>
        <x:v>0</x:v>
      </x:c>
      <x:c r="AE176" s="31">
        <x:f t="shared" si="72"/>
        <x:v>4.949417384040931</x:v>
      </x:c>
    </x:row>
    <x:row r="177" spans="2:31" x14ac:dyDescent="0.35">
      <x:c r="B177" s="27">
        <x:f t="shared" si="81"/>
        <x:v>44716</x:v>
      </x:c>
      <x:c r="C177" s="22" t="str">
        <x:f>IF($C$4="London",Assumptions!C186,Assumptions!E186)</x:f>
        <x:v>1217</x:v>
      </x:c>
      <x:c r="D177" s="22" t="str">
        <x:f>IF($C$4="London",Assumptions!D186,Assumptions!F186)</x:f>
        <x:v>0227</x:v>
      </x:c>
      <x:c r="F177" s="29">
        <x:v>44717</x:v>
      </x:c>
      <x:c r="G177" s="30">
        <x:f t="shared" si="61"/>
        <x:v>6</x:v>
      </x:c>
      <x:c r="H177" s="31" t="str">
        <x:v>1217</x:v>
      </x:c>
      <x:c r="I177" s="31" t="str">
        <x:v>0227</x:v>
      </x:c>
      <x:c r="J177" s="30">
        <x:f t="shared" si="62"/>
        <x:v>12</x:v>
      </x:c>
      <x:c r="K177" s="30">
        <x:f t="shared" si="63"/>
        <x:v>17</x:v>
      </x:c>
      <x:c r="L177" s="30">
        <x:f t="shared" si="64"/>
        <x:v>2</x:v>
      </x:c>
      <x:c r="M177" s="30">
        <x:f t="shared" si="65"/>
        <x:v>27</x:v>
      </x:c>
      <x:c r="N177" s="30">
        <x:f t="shared" si="73"/>
        <x:v>26</x:v>
      </x:c>
      <x:c r="O177" s="30">
        <x:f t="shared" si="66"/>
        <x:v>14.166666666666666</x:v>
      </x:c>
      <x:c r="P177" s="30" t="str" cm="1">
        <x:f t="array" ref="P177">INDEX($C$12:$N$12,G177)</x:f>
        <x:v>0.4″</x:v>
      </x:c>
      <x:c r="Q177" s="30" t="str" cm="1">
        <x:f t="array" ref="Q177">INDEX($C$11:$N$11,G177)</x:f>
        <x:v>100°F</x:v>
      </x:c>
      <x:c r="R177" s="30" cm="1">
        <x:f t="array" ref="R177">INDEX($C$13:$N$13,G177)</x:f>
        <x:v>30</x:v>
      </x:c>
      <x:c r="S177" s="30">
        <x:f t="shared" si="74"/>
        <x:v>1.3333333333333334E-2</x:v>
      </x:c>
      <x:c r="T177" s="30">
        <x:f t="shared" si="75"/>
        <x:v>100</x:v>
      </x:c>
      <x:c r="U177" s="32">
        <x:f t="shared" si="80"/>
        <x:v>0</x:v>
      </x:c>
      <x:c r="V177" s="31">
        <x:f t="shared" si="67"/>
        <x:v>0.05</x:v>
      </x:c>
      <x:c r="W177" s="31">
        <x:f t="shared" si="68"/>
        <x:v>60</x:v>
      </x:c>
      <x:c r="X177" s="32">
        <x:f t="shared" si="69"/>
        <x:v>0.8</x:v>
      </x:c>
      <x:c r="Y177" s="30">
        <x:f t="shared" si="76"/>
        <x:v>0</x:v>
      </x:c>
      <x:c r="Z177" s="33">
        <x:f t="shared" si="77"/>
        <x:v>0.35999999999999988</x:v>
      </x:c>
      <x:c r="AA177" s="31">
        <x:f t="shared" si="78"/>
        <x:v>4.949417384040931</x:v>
      </x:c>
      <x:c r="AB177" s="32">
        <x:f t="shared" si="70"/>
        <x:v>0.1374838162233592</x:v>
      </x:c>
      <x:c r="AC177" s="31">
        <x:f t="shared" si="71"/>
        <x:v>0.5</x:v>
      </x:c>
      <x:c r="AD177" s="30">
        <x:f t="shared" si="79"/>
        <x:v>0</x:v>
      </x:c>
      <x:c r="AE177" s="31">
        <x:f t="shared" si="72"/>
        <x:v>4.949417384040931</x:v>
      </x:c>
    </x:row>
    <x:row r="178" spans="2:31" x14ac:dyDescent="0.35">
      <x:c r="B178" s="27">
        <x:f t="shared" si="81"/>
        <x:v>44717</x:v>
      </x:c>
      <x:c r="C178" s="22" t="str">
        <x:f>IF($C$4="London",Assumptions!C187,Assumptions!E187)</x:f>
        <x:v>1217</x:v>
      </x:c>
      <x:c r="D178" s="22" t="str">
        <x:f>IF($C$4="London",Assumptions!D187,Assumptions!F187)</x:f>
        <x:v>0227</x:v>
      </x:c>
      <x:c r="F178" s="29">
        <x:v>44718</x:v>
      </x:c>
      <x:c r="G178" s="30">
        <x:f t="shared" si="61"/>
        <x:v>6</x:v>
      </x:c>
      <x:c r="H178" s="31" t="str">
        <x:v>1217</x:v>
      </x:c>
      <x:c r="I178" s="31" t="str">
        <x:v>0228</x:v>
      </x:c>
      <x:c r="J178" s="30">
        <x:f t="shared" si="62"/>
        <x:v>12</x:v>
      </x:c>
      <x:c r="K178" s="30">
        <x:f t="shared" si="63"/>
        <x:v>17</x:v>
      </x:c>
      <x:c r="L178" s="30">
        <x:f t="shared" si="64"/>
        <x:v>2</x:v>
      </x:c>
      <x:c r="M178" s="30">
        <x:f t="shared" si="65"/>
        <x:v>28</x:v>
      </x:c>
      <x:c r="N178" s="30">
        <x:f t="shared" si="73"/>
        <x:v>26</x:v>
      </x:c>
      <x:c r="O178" s="30">
        <x:f t="shared" si="66"/>
        <x:v>14.183333333333334</x:v>
      </x:c>
      <x:c r="P178" s="30" t="str" cm="1">
        <x:f t="array" ref="P178">INDEX($C$12:$N$12,G178)</x:f>
        <x:v>0.4″</x:v>
      </x:c>
      <x:c r="Q178" s="30" t="str" cm="1">
        <x:f t="array" ref="Q178">INDEX($C$11:$N$11,G178)</x:f>
        <x:v>100°F</x:v>
      </x:c>
      <x:c r="R178" s="30" cm="1">
        <x:f t="array" ref="R178">INDEX($C$13:$N$13,G178)</x:f>
        <x:v>30</x:v>
      </x:c>
      <x:c r="S178" s="30">
        <x:f t="shared" si="74"/>
        <x:v>1.3333333333333334E-2</x:v>
      </x:c>
      <x:c r="T178" s="30">
        <x:f t="shared" si="75"/>
        <x:v>100</x:v>
      </x:c>
      <x:c r="U178" s="32">
        <x:f t="shared" si="80"/>
        <x:v>0</x:v>
      </x:c>
      <x:c r="V178" s="31">
        <x:f t="shared" si="67"/>
        <x:v>0.05</x:v>
      </x:c>
      <x:c r="W178" s="31">
        <x:f t="shared" si="68"/>
        <x:v>60</x:v>
      </x:c>
      <x:c r="X178" s="32">
        <x:f t="shared" si="69"/>
        <x:v>0.8</x:v>
      </x:c>
      <x:c r="Y178" s="30">
        <x:f t="shared" si="76"/>
        <x:v>0</x:v>
      </x:c>
      <x:c r="Z178" s="33">
        <x:f t="shared" si="77"/>
        <x:v>0.35999999999999988</x:v>
      </x:c>
      <x:c r="AA178" s="31">
        <x:f t="shared" si="78"/>
        <x:v>4.949417384040931</x:v>
      </x:c>
      <x:c r="AB178" s="32">
        <x:f t="shared" si="70"/>
        <x:v>0.1374838162233592</x:v>
      </x:c>
      <x:c r="AC178" s="31">
        <x:f t="shared" si="71"/>
        <x:v>0.5</x:v>
      </x:c>
      <x:c r="AD178" s="30">
        <x:f t="shared" si="79"/>
        <x:v>0</x:v>
      </x:c>
      <x:c r="AE178" s="31">
        <x:f t="shared" si="72"/>
        <x:v>4.949417384040931</x:v>
      </x:c>
    </x:row>
    <x:row r="179" spans="2:31" x14ac:dyDescent="0.35">
      <x:c r="B179" s="27">
        <x:f t="shared" si="81"/>
        <x:v>44718</x:v>
      </x:c>
      <x:c r="C179" s="22" t="str">
        <x:f>IF($C$4="London",Assumptions!C188,Assumptions!E188)</x:f>
        <x:v>1217</x:v>
      </x:c>
      <x:c r="D179" s="22" t="str">
        <x:f>IF($C$4="London",Assumptions!D188,Assumptions!F188)</x:f>
        <x:v>0228</x:v>
      </x:c>
      <x:c r="F179" s="29">
        <x:v>44719</x:v>
      </x:c>
      <x:c r="G179" s="30">
        <x:f t="shared" si="61"/>
        <x:v>6</x:v>
      </x:c>
      <x:c r="H179" s="31" t="str">
        <x:v>1217</x:v>
      </x:c>
      <x:c r="I179" s="31" t="str">
        <x:v>0228</x:v>
      </x:c>
      <x:c r="J179" s="30">
        <x:f t="shared" si="62"/>
        <x:v>12</x:v>
      </x:c>
      <x:c r="K179" s="30">
        <x:f t="shared" si="63"/>
        <x:v>17</x:v>
      </x:c>
      <x:c r="L179" s="30">
        <x:f t="shared" si="64"/>
        <x:v>2</x:v>
      </x:c>
      <x:c r="M179" s="30">
        <x:f t="shared" si="65"/>
        <x:v>28</x:v>
      </x:c>
      <x:c r="N179" s="30">
        <x:f t="shared" si="73"/>
        <x:v>26</x:v>
      </x:c>
      <x:c r="O179" s="30">
        <x:f t="shared" si="66"/>
        <x:v>14.183333333333334</x:v>
      </x:c>
      <x:c r="P179" s="30" t="str" cm="1">
        <x:f t="array" ref="P179">INDEX($C$12:$N$12,G179)</x:f>
        <x:v>0.4″</x:v>
      </x:c>
      <x:c r="Q179" s="30" t="str" cm="1">
        <x:f t="array" ref="Q179">INDEX($C$11:$N$11,G179)</x:f>
        <x:v>100°F</x:v>
      </x:c>
      <x:c r="R179" s="30" cm="1">
        <x:f t="array" ref="R179">INDEX($C$13:$N$13,G179)</x:f>
        <x:v>30</x:v>
      </x:c>
      <x:c r="S179" s="30">
        <x:f t="shared" si="74"/>
        <x:v>1.3333333333333334E-2</x:v>
      </x:c>
      <x:c r="T179" s="30">
        <x:f t="shared" si="75"/>
        <x:v>100</x:v>
      </x:c>
      <x:c r="U179" s="32">
        <x:f t="shared" si="80"/>
        <x:v>0</x:v>
      </x:c>
      <x:c r="V179" s="31">
        <x:f t="shared" si="67"/>
        <x:v>0.05</x:v>
      </x:c>
      <x:c r="W179" s="31">
        <x:f t="shared" si="68"/>
        <x:v>60</x:v>
      </x:c>
      <x:c r="X179" s="32">
        <x:f t="shared" si="69"/>
        <x:v>0.8</x:v>
      </x:c>
      <x:c r="Y179" s="30">
        <x:f t="shared" si="76"/>
        <x:v>0</x:v>
      </x:c>
      <x:c r="Z179" s="33">
        <x:f t="shared" si="77"/>
        <x:v>0.35999999999999988</x:v>
      </x:c>
      <x:c r="AA179" s="31">
        <x:f t="shared" si="78"/>
        <x:v>4.949417384040931</x:v>
      </x:c>
      <x:c r="AB179" s="32">
        <x:f t="shared" si="70"/>
        <x:v>0.1374838162233592</x:v>
      </x:c>
      <x:c r="AC179" s="31">
        <x:f t="shared" si="71"/>
        <x:v>0.5</x:v>
      </x:c>
      <x:c r="AD179" s="30">
        <x:f t="shared" si="79"/>
        <x:v>0</x:v>
      </x:c>
      <x:c r="AE179" s="31">
        <x:f t="shared" si="72"/>
        <x:v>4.949417384040931</x:v>
      </x:c>
    </x:row>
    <x:row r="180" spans="2:31" x14ac:dyDescent="0.35">
      <x:c r="B180" s="27">
        <x:f t="shared" si="81"/>
        <x:v>44719</x:v>
      </x:c>
      <x:c r="C180" s="22" t="str">
        <x:f>IF($C$4="London",Assumptions!C189,Assumptions!E189)</x:f>
        <x:v>1217</x:v>
      </x:c>
      <x:c r="D180" s="22" t="str">
        <x:f>IF($C$4="London",Assumptions!D189,Assumptions!F189)</x:f>
        <x:v>0228</x:v>
      </x:c>
      <x:c r="F180" s="29">
        <x:v>44720</x:v>
      </x:c>
      <x:c r="G180" s="30">
        <x:f t="shared" si="61"/>
        <x:v>6</x:v>
      </x:c>
      <x:c r="H180" s="31" t="str">
        <x:v>1217</x:v>
      </x:c>
      <x:c r="I180" s="31" t="str">
        <x:v>0229</x:v>
      </x:c>
      <x:c r="J180" s="30">
        <x:f t="shared" si="62"/>
        <x:v>12</x:v>
      </x:c>
      <x:c r="K180" s="30">
        <x:f t="shared" si="63"/>
        <x:v>17</x:v>
      </x:c>
      <x:c r="L180" s="30">
        <x:f t="shared" si="64"/>
        <x:v>2</x:v>
      </x:c>
      <x:c r="M180" s="30">
        <x:f t="shared" si="65"/>
        <x:v>29</x:v>
      </x:c>
      <x:c r="N180" s="30">
        <x:f t="shared" si="73"/>
        <x:v>26</x:v>
      </x:c>
      <x:c r="O180" s="30">
        <x:f t="shared" si="66"/>
        <x:v>14.2</x:v>
      </x:c>
      <x:c r="P180" s="30" t="str" cm="1">
        <x:f t="array" ref="P180">INDEX($C$12:$N$12,G180)</x:f>
        <x:v>0.4″</x:v>
      </x:c>
      <x:c r="Q180" s="30" t="str" cm="1">
        <x:f t="array" ref="Q180">INDEX($C$11:$N$11,G180)</x:f>
        <x:v>100°F</x:v>
      </x:c>
      <x:c r="R180" s="30" cm="1">
        <x:f t="array" ref="R180">INDEX($C$13:$N$13,G180)</x:f>
        <x:v>30</x:v>
      </x:c>
      <x:c r="S180" s="30">
        <x:f t="shared" si="74"/>
        <x:v>1.3333333333333334E-2</x:v>
      </x:c>
      <x:c r="T180" s="30">
        <x:f t="shared" si="75"/>
        <x:v>100</x:v>
      </x:c>
      <x:c r="U180" s="32">
        <x:f t="shared" si="80"/>
        <x:v>0</x:v>
      </x:c>
      <x:c r="V180" s="31">
        <x:f t="shared" si="67"/>
        <x:v>0.05</x:v>
      </x:c>
      <x:c r="W180" s="31">
        <x:f t="shared" si="68"/>
        <x:v>60</x:v>
      </x:c>
      <x:c r="X180" s="32">
        <x:f t="shared" si="69"/>
        <x:v>0.8</x:v>
      </x:c>
      <x:c r="Y180" s="30">
        <x:f t="shared" si="76"/>
        <x:v>0</x:v>
      </x:c>
      <x:c r="Z180" s="33">
        <x:f t="shared" si="77"/>
        <x:v>0.35999999999999988</x:v>
      </x:c>
      <x:c r="AA180" s="31">
        <x:f t="shared" si="78"/>
        <x:v>4.949417384040931</x:v>
      </x:c>
      <x:c r="AB180" s="32">
        <x:f t="shared" si="70"/>
        <x:v>0.1374838162233592</x:v>
      </x:c>
      <x:c r="AC180" s="31">
        <x:f t="shared" si="71"/>
        <x:v>0.5</x:v>
      </x:c>
      <x:c r="AD180" s="30">
        <x:f t="shared" si="79"/>
        <x:v>0</x:v>
      </x:c>
      <x:c r="AE180" s="31">
        <x:f t="shared" si="72"/>
        <x:v>4.949417384040931</x:v>
      </x:c>
    </x:row>
    <x:row r="181" spans="2:31" x14ac:dyDescent="0.35">
      <x:c r="B181" s="27">
        <x:f t="shared" si="81"/>
        <x:v>44720</x:v>
      </x:c>
      <x:c r="C181" s="22" t="str">
        <x:f>IF($C$4="London",Assumptions!C190,Assumptions!E190)</x:f>
        <x:v>1217</x:v>
      </x:c>
      <x:c r="D181" s="22" t="str">
        <x:f>IF($C$4="London",Assumptions!D190,Assumptions!F190)</x:f>
        <x:v>0229</x:v>
      </x:c>
      <x:c r="F181" s="29">
        <x:v>44721</x:v>
      </x:c>
      <x:c r="G181" s="30">
        <x:f t="shared" si="61"/>
        <x:v>6</x:v>
      </x:c>
      <x:c r="H181" s="31" t="str">
        <x:v>1217</x:v>
      </x:c>
      <x:c r="I181" s="31" t="str">
        <x:v>0229</x:v>
      </x:c>
      <x:c r="J181" s="30">
        <x:f t="shared" si="62"/>
        <x:v>12</x:v>
      </x:c>
      <x:c r="K181" s="30">
        <x:f t="shared" si="63"/>
        <x:v>17</x:v>
      </x:c>
      <x:c r="L181" s="30">
        <x:f t="shared" si="64"/>
        <x:v>2</x:v>
      </x:c>
      <x:c r="M181" s="30">
        <x:f t="shared" si="65"/>
        <x:v>29</x:v>
      </x:c>
      <x:c r="N181" s="30">
        <x:f t="shared" si="73"/>
        <x:v>26</x:v>
      </x:c>
      <x:c r="O181" s="30">
        <x:f t="shared" si="66"/>
        <x:v>14.2</x:v>
      </x:c>
      <x:c r="P181" s="30" t="str" cm="1">
        <x:f t="array" ref="P181">INDEX($C$12:$N$12,G181)</x:f>
        <x:v>0.4″</x:v>
      </x:c>
      <x:c r="Q181" s="30" t="str" cm="1">
        <x:f t="array" ref="Q181">INDEX($C$11:$N$11,G181)</x:f>
        <x:v>100°F</x:v>
      </x:c>
      <x:c r="R181" s="30" cm="1">
        <x:f t="array" ref="R181">INDEX($C$13:$N$13,G181)</x:f>
        <x:v>30</x:v>
      </x:c>
      <x:c r="S181" s="30">
        <x:f t="shared" si="74"/>
        <x:v>1.3333333333333334E-2</x:v>
      </x:c>
      <x:c r="T181" s="30">
        <x:f t="shared" si="75"/>
        <x:v>100</x:v>
      </x:c>
      <x:c r="U181" s="32">
        <x:f t="shared" si="80"/>
        <x:v>0</x:v>
      </x:c>
      <x:c r="V181" s="31">
        <x:f t="shared" si="67"/>
        <x:v>0.05</x:v>
      </x:c>
      <x:c r="W181" s="31">
        <x:f t="shared" si="68"/>
        <x:v>60</x:v>
      </x:c>
      <x:c r="X181" s="32">
        <x:f t="shared" si="69"/>
        <x:v>0.8</x:v>
      </x:c>
      <x:c r="Y181" s="30">
        <x:f t="shared" si="76"/>
        <x:v>0</x:v>
      </x:c>
      <x:c r="Z181" s="33">
        <x:f t="shared" si="77"/>
        <x:v>0.35999999999999988</x:v>
      </x:c>
      <x:c r="AA181" s="31">
        <x:f t="shared" si="78"/>
        <x:v>4.949417384040931</x:v>
      </x:c>
      <x:c r="AB181" s="32">
        <x:f t="shared" si="70"/>
        <x:v>0.1374838162233592</x:v>
      </x:c>
      <x:c r="AC181" s="31">
        <x:f t="shared" si="71"/>
        <x:v>0.5</x:v>
      </x:c>
      <x:c r="AD181" s="30">
        <x:f t="shared" si="79"/>
        <x:v>0</x:v>
      </x:c>
      <x:c r="AE181" s="31">
        <x:f t="shared" si="72"/>
        <x:v>4.949417384040931</x:v>
      </x:c>
    </x:row>
    <x:row r="182" spans="2:31" x14ac:dyDescent="0.35">
      <x:c r="B182" s="27">
        <x:f t="shared" si="81"/>
        <x:v>44721</x:v>
      </x:c>
      <x:c r="C182" s="22" t="str">
        <x:f>IF($C$4="London",Assumptions!C191,Assumptions!E191)</x:f>
        <x:v>1217</x:v>
      </x:c>
      <x:c r="D182" s="22" t="str">
        <x:f>IF($C$4="London",Assumptions!D191,Assumptions!F191)</x:f>
        <x:v>0229</x:v>
      </x:c>
      <x:c r="F182" s="29">
        <x:v>44722</x:v>
      </x:c>
      <x:c r="G182" s="30">
        <x:f t="shared" ref="G182:G201" si="82">MONTH(F182)</x:f>
        <x:v>6</x:v>
      </x:c>
      <x:c r="H182" s="31" t="str">
        <x:v>1217</x:v>
      </x:c>
      <x:c r="I182" s="31" t="str">
        <x:v>0230</x:v>
      </x:c>
      <x:c r="J182" s="30">
        <x:f t="shared" ref="J182:J201" si="83">VALUE(LEFT(H182,2))</x:f>
        <x:v>12</x:v>
      </x:c>
      <x:c r="K182" s="30">
        <x:f t="shared" ref="K182:K201" si="84">VALUE(RIGHT(H182,2))</x:f>
        <x:v>17</x:v>
      </x:c>
      <x:c r="L182" s="30">
        <x:f t="shared" ref="L182:L201" si="85">VALUE(LEFT(I182,2))</x:f>
        <x:v>2</x:v>
      </x:c>
      <x:c r="M182" s="30">
        <x:f t="shared" ref="M182:M201" si="86">VALUE(RIGHT(I182,2))</x:f>
        <x:v>30</x:v>
      </x:c>
      <x:c r="N182" s="30">
        <x:f t="shared" si="73"/>
        <x:v>26</x:v>
      </x:c>
      <x:c r="O182" s="30">
        <x:f t="shared" ref="O182:O201" si="87">N182-J182+(M182-K182)/60</x:f>
        <x:v>14.216666666666667</x:v>
      </x:c>
      <x:c r="P182" s="30" t="str" cm="1">
        <x:f t="array" ref="P182">INDEX($C$12:$N$12,G182)</x:f>
        <x:v>0.4″</x:v>
      </x:c>
      <x:c r="Q182" s="30" t="str" cm="1">
        <x:f t="array" ref="Q182">INDEX($C$11:$N$11,G182)</x:f>
        <x:v>100°F</x:v>
      </x:c>
      <x:c r="R182" s="30" cm="1">
        <x:f t="array" ref="R182">INDEX($C$13:$N$13,G182)</x:f>
        <x:v>30</x:v>
      </x:c>
      <x:c r="S182" s="30">
        <x:f t="shared" si="74"/>
        <x:v>1.3333333333333334E-2</x:v>
      </x:c>
      <x:c r="T182" s="30">
        <x:f t="shared" si="75"/>
        <x:v>100</x:v>
      </x:c>
      <x:c r="U182" s="32">
        <x:f t="shared" si="80"/>
        <x:v>0</x:v>
      </x:c>
      <x:c r="V182" s="31">
        <x:f t="shared" si="67"/>
        <x:v>0.05</x:v>
      </x:c>
      <x:c r="W182" s="31">
        <x:f t="shared" si="68"/>
        <x:v>60</x:v>
      </x:c>
      <x:c r="X182" s="32">
        <x:f t="shared" si="69"/>
        <x:v>0.8</x:v>
      </x:c>
      <x:c r="Y182" s="30">
        <x:f t="shared" si="76"/>
        <x:v>0</x:v>
      </x:c>
      <x:c r="Z182" s="33">
        <x:f t="shared" si="77"/>
        <x:v>0.35999999999999988</x:v>
      </x:c>
      <x:c r="AA182" s="31">
        <x:f t="shared" si="78"/>
        <x:v>4.949417384040931</x:v>
      </x:c>
      <x:c r="AB182" s="32">
        <x:f t="shared" si="70"/>
        <x:v>0.1374838162233592</x:v>
      </x:c>
      <x:c r="AC182" s="31">
        <x:f t="shared" si="71"/>
        <x:v>0.5</x:v>
      </x:c>
      <x:c r="AD182" s="30">
        <x:f t="shared" si="79"/>
        <x:v>0</x:v>
      </x:c>
      <x:c r="AE182" s="31">
        <x:f t="shared" ref="AE182:AE201" si="88">AA182+AD182</x:f>
        <x:v>4.949417384040931</x:v>
      </x:c>
    </x:row>
    <x:row r="183" spans="2:31" x14ac:dyDescent="0.35">
      <x:c r="B183" s="27">
        <x:f t="shared" si="81"/>
        <x:v>44722</x:v>
      </x:c>
      <x:c r="C183" s="22" t="str">
        <x:f>IF($C$4="London",Assumptions!C192,Assumptions!E192)</x:f>
        <x:v>1217</x:v>
      </x:c>
      <x:c r="D183" s="22" t="str">
        <x:f>IF($C$4="London",Assumptions!D192,Assumptions!F192)</x:f>
        <x:v>0230</x:v>
      </x:c>
      <x:c r="F183" s="29">
        <x:v>44723</x:v>
      </x:c>
      <x:c r="G183" s="30">
        <x:f t="shared" si="82"/>
        <x:v>6</x:v>
      </x:c>
      <x:c r="H183" s="31" t="str">
        <x:v>1217</x:v>
      </x:c>
      <x:c r="I183" s="31" t="str">
        <x:v>0230</x:v>
      </x:c>
      <x:c r="J183" s="30">
        <x:f t="shared" si="83"/>
        <x:v>12</x:v>
      </x:c>
      <x:c r="K183" s="30">
        <x:f t="shared" si="84"/>
        <x:v>17</x:v>
      </x:c>
      <x:c r="L183" s="30">
        <x:f t="shared" si="85"/>
        <x:v>2</x:v>
      </x:c>
      <x:c r="M183" s="30">
        <x:f t="shared" si="86"/>
        <x:v>30</x:v>
      </x:c>
      <x:c r="N183" s="30">
        <x:f t="shared" ref="N183:N201" si="89">IF(L183&lt;J183,L183+24,L183)</x:f>
        <x:v>26</x:v>
      </x:c>
      <x:c r="O183" s="30">
        <x:f t="shared" si="87"/>
        <x:v>14.216666666666667</x:v>
      </x:c>
      <x:c r="P183" s="30" t="str" cm="1">
        <x:f t="array" ref="P183">INDEX($C$12:$N$12,G183)</x:f>
        <x:v>0.4″</x:v>
      </x:c>
      <x:c r="Q183" s="30" t="str" cm="1">
        <x:f t="array" ref="Q183">INDEX($C$11:$N$11,G183)</x:f>
        <x:v>100°F</x:v>
      </x:c>
      <x:c r="R183" s="30" cm="1">
        <x:f t="array" ref="R183">INDEX($C$13:$N$13,G183)</x:f>
        <x:v>30</x:v>
      </x:c>
      <x:c r="S183" s="30">
        <x:f t="shared" ref="S183:S201" si="90">VALUE(SUBSTITUTE(P183,"″",""))/R183</x:f>
        <x:v>1.3333333333333334E-2</x:v>
      </x:c>
      <x:c r="T183" s="30">
        <x:f t="shared" ref="T183:T201" si="91">VALUE(_xlfn.TEXTBEFORE(Q183,"°"))</x:f>
        <x:v>100</x:v>
      </x:c>
      <x:c r="U183" s="32">
        <x:f t="shared" si="80"/>
        <x:v>0</x:v>
      </x:c>
      <x:c r="V183" s="31">
        <x:f t="shared" si="67"/>
        <x:v>0.05</x:v>
      </x:c>
      <x:c r="W183" s="31">
        <x:f t="shared" si="68"/>
        <x:v>60</x:v>
      </x:c>
      <x:c r="X183" s="32">
        <x:f t="shared" si="69"/>
        <x:v>0.8</x:v>
      </x:c>
      <x:c r="Y183" s="30">
        <x:f t="shared" ref="Y183:Y201" si="92">IF(U183&gt;X183,1,IF(U183&lt;X183/2,0,(U183/X183)^2))</x:f>
        <x:v>0</x:v>
      </x:c>
      <x:c r="Z183" s="33">
        <x:f t="shared" si="77"/>
        <x:v>0.35999999999999988</x:v>
      </x:c>
      <x:c r="AA183" s="31">
        <x:f t="shared" ref="AA183:AA201" si="93">AE182</x:f>
        <x:v>4.949417384040931</x:v>
      </x:c>
      <x:c r="AB183" s="32">
        <x:f t="shared" si="70"/>
        <x:v>0.1374838162233592</x:v>
      </x:c>
      <x:c r="AC183" s="31">
        <x:f t="shared" si="71"/>
        <x:v>0.5</x:v>
      </x:c>
      <x:c r="AD183" s="30">
        <x:f t="shared" ref="AD183:AD201" si="94">V183*O183*Y183*Z183*AC183</x:f>
        <x:v>0</x:v>
      </x:c>
      <x:c r="AE183" s="31">
        <x:f t="shared" si="88"/>
        <x:v>4.949417384040931</x:v>
      </x:c>
    </x:row>
    <x:row r="184" spans="2:31" x14ac:dyDescent="0.35">
      <x:c r="B184" s="27">
        <x:f t="shared" si="81"/>
        <x:v>44723</x:v>
      </x:c>
      <x:c r="C184" s="22" t="str">
        <x:f>IF($C$4="London",Assumptions!C193,Assumptions!E193)</x:f>
        <x:v>1217</x:v>
      </x:c>
      <x:c r="D184" s="22" t="str">
        <x:f>IF($C$4="London",Assumptions!D193,Assumptions!F193)</x:f>
        <x:v>0230</x:v>
      </x:c>
      <x:c r="F184" s="29">
        <x:v>44724</x:v>
      </x:c>
      <x:c r="G184" s="30">
        <x:f t="shared" si="82"/>
        <x:v>6</x:v>
      </x:c>
      <x:c r="H184" s="31" t="str">
        <x:v>1217</x:v>
      </x:c>
      <x:c r="I184" s="31" t="str">
        <x:v>0231</x:v>
      </x:c>
      <x:c r="J184" s="30">
        <x:f t="shared" si="83"/>
        <x:v>12</x:v>
      </x:c>
      <x:c r="K184" s="30">
        <x:f t="shared" si="84"/>
        <x:v>17</x:v>
      </x:c>
      <x:c r="L184" s="30">
        <x:f t="shared" si="85"/>
        <x:v>2</x:v>
      </x:c>
      <x:c r="M184" s="30">
        <x:f t="shared" si="86"/>
        <x:v>31</x:v>
      </x:c>
      <x:c r="N184" s="30">
        <x:f t="shared" si="89"/>
        <x:v>26</x:v>
      </x:c>
      <x:c r="O184" s="30">
        <x:f t="shared" si="87"/>
        <x:v>14.233333333333333</x:v>
      </x:c>
      <x:c r="P184" s="30" t="str" cm="1">
        <x:f t="array" ref="P184">INDEX($C$12:$N$12,G184)</x:f>
        <x:v>0.4″</x:v>
      </x:c>
      <x:c r="Q184" s="30" t="str" cm="1">
        <x:f t="array" ref="Q184">INDEX($C$11:$N$11,G184)</x:f>
        <x:v>100°F</x:v>
      </x:c>
      <x:c r="R184" s="30" cm="1">
        <x:f t="array" ref="R184">INDEX($C$13:$N$13,G184)</x:f>
        <x:v>30</x:v>
      </x:c>
      <x:c r="S184" s="30">
        <x:f t="shared" si="90"/>
        <x:v>1.3333333333333334E-2</x:v>
      </x:c>
      <x:c r="T184" s="30">
        <x:f t="shared" si="91"/>
        <x:v>100</x:v>
      </x:c>
      <x:c r="U184" s="32">
        <x:f t="shared" si="80"/>
        <x:v>0</x:v>
      </x:c>
      <x:c r="V184" s="31">
        <x:f t="shared" si="67"/>
        <x:v>0.05</x:v>
      </x:c>
      <x:c r="W184" s="31">
        <x:f t="shared" si="68"/>
        <x:v>60</x:v>
      </x:c>
      <x:c r="X184" s="32">
        <x:f t="shared" si="69"/>
        <x:v>0.8</x:v>
      </x:c>
      <x:c r="Y184" s="30">
        <x:f t="shared" si="92"/>
        <x:v>0</x:v>
      </x:c>
      <x:c r="Z184" s="33">
        <x:f t="shared" si="77"/>
        <x:v>0.35999999999999988</x:v>
      </x:c>
      <x:c r="AA184" s="31">
        <x:f t="shared" si="93"/>
        <x:v>4.949417384040931</x:v>
      </x:c>
      <x:c r="AB184" s="32">
        <x:f t="shared" si="70"/>
        <x:v>0.1374838162233592</x:v>
      </x:c>
      <x:c r="AC184" s="31">
        <x:f t="shared" si="71"/>
        <x:v>0.5</x:v>
      </x:c>
      <x:c r="AD184" s="30">
        <x:f t="shared" si="94"/>
        <x:v>0</x:v>
      </x:c>
      <x:c r="AE184" s="31">
        <x:f t="shared" si="88"/>
        <x:v>4.949417384040931</x:v>
      </x:c>
    </x:row>
    <x:row r="185" spans="2:31" x14ac:dyDescent="0.35">
      <x:c r="B185" s="27">
        <x:f t="shared" si="81"/>
        <x:v>44724</x:v>
      </x:c>
      <x:c r="C185" s="22" t="str">
        <x:f>IF($C$4="London",Assumptions!C194,Assumptions!E194)</x:f>
        <x:v>1217</x:v>
      </x:c>
      <x:c r="D185" s="22" t="str">
        <x:f>IF($C$4="London",Assumptions!D194,Assumptions!F194)</x:f>
        <x:v>0231</x:v>
      </x:c>
      <x:c r="F185" s="29">
        <x:v>44725</x:v>
      </x:c>
      <x:c r="G185" s="30">
        <x:f t="shared" si="82"/>
        <x:v>6</x:v>
      </x:c>
      <x:c r="H185" s="31" t="str">
        <x:v>1217</x:v>
      </x:c>
      <x:c r="I185" s="31" t="str">
        <x:v>0231</x:v>
      </x:c>
      <x:c r="J185" s="30">
        <x:f t="shared" si="83"/>
        <x:v>12</x:v>
      </x:c>
      <x:c r="K185" s="30">
        <x:f t="shared" si="84"/>
        <x:v>17</x:v>
      </x:c>
      <x:c r="L185" s="30">
        <x:f t="shared" si="85"/>
        <x:v>2</x:v>
      </x:c>
      <x:c r="M185" s="30">
        <x:f t="shared" si="86"/>
        <x:v>31</x:v>
      </x:c>
      <x:c r="N185" s="30">
        <x:f t="shared" si="89"/>
        <x:v>26</x:v>
      </x:c>
      <x:c r="O185" s="30">
        <x:f t="shared" si="87"/>
        <x:v>14.233333333333333</x:v>
      </x:c>
      <x:c r="P185" s="30" t="str" cm="1">
        <x:f t="array" ref="P185">INDEX($C$12:$N$12,G185)</x:f>
        <x:v>0.4″</x:v>
      </x:c>
      <x:c r="Q185" s="30" t="str" cm="1">
        <x:f t="array" ref="Q185">INDEX($C$11:$N$11,G185)</x:f>
        <x:v>100°F</x:v>
      </x:c>
      <x:c r="R185" s="30" cm="1">
        <x:f t="array" ref="R185">INDEX($C$13:$N$13,G185)</x:f>
        <x:v>30</x:v>
      </x:c>
      <x:c r="S185" s="30">
        <x:f t="shared" si="90"/>
        <x:v>1.3333333333333334E-2</x:v>
      </x:c>
      <x:c r="T185" s="30">
        <x:f t="shared" si="91"/>
        <x:v>100</x:v>
      </x:c>
      <x:c r="U185" s="32">
        <x:f t="shared" si="80"/>
        <x:v>0</x:v>
      </x:c>
      <x:c r="V185" s="31">
        <x:f t="shared" si="67"/>
        <x:v>0.05</x:v>
      </x:c>
      <x:c r="W185" s="31">
        <x:f t="shared" si="68"/>
        <x:v>60</x:v>
      </x:c>
      <x:c r="X185" s="32">
        <x:f t="shared" si="69"/>
        <x:v>0.8</x:v>
      </x:c>
      <x:c r="Y185" s="30">
        <x:f t="shared" si="92"/>
        <x:v>0</x:v>
      </x:c>
      <x:c r="Z185" s="33">
        <x:f t="shared" si="77"/>
        <x:v>0.35999999999999988</x:v>
      </x:c>
      <x:c r="AA185" s="31">
        <x:f t="shared" si="93"/>
        <x:v>4.949417384040931</x:v>
      </x:c>
      <x:c r="AB185" s="32">
        <x:f t="shared" si="70"/>
        <x:v>0.1374838162233592</x:v>
      </x:c>
      <x:c r="AC185" s="31">
        <x:f t="shared" si="71"/>
        <x:v>0.5</x:v>
      </x:c>
      <x:c r="AD185" s="30">
        <x:f t="shared" si="94"/>
        <x:v>0</x:v>
      </x:c>
      <x:c r="AE185" s="31">
        <x:f t="shared" si="88"/>
        <x:v>4.949417384040931</x:v>
      </x:c>
    </x:row>
    <x:row r="186" spans="2:31" x14ac:dyDescent="0.35">
      <x:c r="B186" s="27">
        <x:f t="shared" si="81"/>
        <x:v>44725</x:v>
      </x:c>
      <x:c r="C186" s="22" t="str">
        <x:f>IF($C$4="London",Assumptions!C195,Assumptions!E195)</x:f>
        <x:v>1217</x:v>
      </x:c>
      <x:c r="D186" s="22" t="str">
        <x:f>IF($C$4="London",Assumptions!D195,Assumptions!F195)</x:f>
        <x:v>0231</x:v>
      </x:c>
      <x:c r="F186" s="29">
        <x:v>44726</x:v>
      </x:c>
      <x:c r="G186" s="30">
        <x:f t="shared" si="82"/>
        <x:v>6</x:v>
      </x:c>
      <x:c r="H186" s="31" t="str">
        <x:v>1217</x:v>
      </x:c>
      <x:c r="I186" s="31" t="str">
        <x:v>0231</x:v>
      </x:c>
      <x:c r="J186" s="30">
        <x:f t="shared" si="83"/>
        <x:v>12</x:v>
      </x:c>
      <x:c r="K186" s="30">
        <x:f t="shared" si="84"/>
        <x:v>17</x:v>
      </x:c>
      <x:c r="L186" s="30">
        <x:f t="shared" si="85"/>
        <x:v>2</x:v>
      </x:c>
      <x:c r="M186" s="30">
        <x:f t="shared" si="86"/>
        <x:v>31</x:v>
      </x:c>
      <x:c r="N186" s="30">
        <x:f t="shared" si="89"/>
        <x:v>26</x:v>
      </x:c>
      <x:c r="O186" s="30">
        <x:f t="shared" si="87"/>
        <x:v>14.233333333333333</x:v>
      </x:c>
      <x:c r="P186" s="30" t="str" cm="1">
        <x:f t="array" ref="P186">INDEX($C$12:$N$12,G186)</x:f>
        <x:v>0.4″</x:v>
      </x:c>
      <x:c r="Q186" s="30" t="str" cm="1">
        <x:f t="array" ref="Q186">INDEX($C$11:$N$11,G186)</x:f>
        <x:v>100°F</x:v>
      </x:c>
      <x:c r="R186" s="30" cm="1">
        <x:f t="array" ref="R186">INDEX($C$13:$N$13,G186)</x:f>
        <x:v>30</x:v>
      </x:c>
      <x:c r="S186" s="30">
        <x:f t="shared" si="90"/>
        <x:v>1.3333333333333334E-2</x:v>
      </x:c>
      <x:c r="T186" s="30">
        <x:f t="shared" si="91"/>
        <x:v>100</x:v>
      </x:c>
      <x:c r="U186" s="32">
        <x:f t="shared" si="80"/>
        <x:v>0</x:v>
      </x:c>
      <x:c r="V186" s="31">
        <x:f t="shared" si="67"/>
        <x:v>0.05</x:v>
      </x:c>
      <x:c r="W186" s="31">
        <x:f t="shared" si="68"/>
        <x:v>60</x:v>
      </x:c>
      <x:c r="X186" s="32">
        <x:f t="shared" si="69"/>
        <x:v>0.8</x:v>
      </x:c>
      <x:c r="Y186" s="30">
        <x:f t="shared" si="92"/>
        <x:v>0</x:v>
      </x:c>
      <x:c r="Z186" s="33">
        <x:f t="shared" si="77"/>
        <x:v>0.35999999999999988</x:v>
      </x:c>
      <x:c r="AA186" s="31">
        <x:f t="shared" si="93"/>
        <x:v>4.949417384040931</x:v>
      </x:c>
      <x:c r="AB186" s="32">
        <x:f t="shared" si="70"/>
        <x:v>0.1374838162233592</x:v>
      </x:c>
      <x:c r="AC186" s="31">
        <x:f t="shared" si="71"/>
        <x:v>0.5</x:v>
      </x:c>
      <x:c r="AD186" s="30">
        <x:f t="shared" si="94"/>
        <x:v>0</x:v>
      </x:c>
      <x:c r="AE186" s="31">
        <x:f t="shared" si="88"/>
        <x:v>4.949417384040931</x:v>
      </x:c>
    </x:row>
    <x:row r="187" spans="2:31" x14ac:dyDescent="0.35">
      <x:c r="B187" s="27">
        <x:f t="shared" si="81"/>
        <x:v>44726</x:v>
      </x:c>
      <x:c r="C187" s="22" t="str">
        <x:f>IF($C$4="London",Assumptions!C196,Assumptions!E196)</x:f>
        <x:v>1217</x:v>
      </x:c>
      <x:c r="D187" s="22" t="str">
        <x:f>IF($C$4="London",Assumptions!D196,Assumptions!F196)</x:f>
        <x:v>0231</x:v>
      </x:c>
      <x:c r="F187" s="29">
        <x:v>44727</x:v>
      </x:c>
      <x:c r="G187" s="30">
        <x:f t="shared" si="82"/>
        <x:v>6</x:v>
      </x:c>
      <x:c r="H187" s="31" t="str">
        <x:v>1217</x:v>
      </x:c>
      <x:c r="I187" s="31" t="str">
        <x:v>0232</x:v>
      </x:c>
      <x:c r="J187" s="30">
        <x:f t="shared" si="83"/>
        <x:v>12</x:v>
      </x:c>
      <x:c r="K187" s="30">
        <x:f t="shared" si="84"/>
        <x:v>17</x:v>
      </x:c>
      <x:c r="L187" s="30">
        <x:f t="shared" si="85"/>
        <x:v>2</x:v>
      </x:c>
      <x:c r="M187" s="30">
        <x:f t="shared" si="86"/>
        <x:v>32</x:v>
      </x:c>
      <x:c r="N187" s="30">
        <x:f t="shared" si="89"/>
        <x:v>26</x:v>
      </x:c>
      <x:c r="O187" s="30">
        <x:f t="shared" si="87"/>
        <x:v>14.25</x:v>
      </x:c>
      <x:c r="P187" s="30" t="str" cm="1">
        <x:f t="array" ref="P187">INDEX($C$12:$N$12,G187)</x:f>
        <x:v>0.4″</x:v>
      </x:c>
      <x:c r="Q187" s="30" t="str" cm="1">
        <x:f t="array" ref="Q187">INDEX($C$11:$N$11,G187)</x:f>
        <x:v>100°F</x:v>
      </x:c>
      <x:c r="R187" s="30" cm="1">
        <x:f t="array" ref="R187">INDEX($C$13:$N$13,G187)</x:f>
        <x:v>30</x:v>
      </x:c>
      <x:c r="S187" s="30">
        <x:f t="shared" si="90"/>
        <x:v>1.3333333333333334E-2</x:v>
      </x:c>
      <x:c r="T187" s="30">
        <x:f t="shared" si="91"/>
        <x:v>100</x:v>
      </x:c>
      <x:c r="U187" s="32">
        <x:f t="shared" si="80"/>
        <x:v>0</x:v>
      </x:c>
      <x:c r="V187" s="31">
        <x:f t="shared" si="67"/>
        <x:v>0.05</x:v>
      </x:c>
      <x:c r="W187" s="31">
        <x:f t="shared" si="68"/>
        <x:v>60</x:v>
      </x:c>
      <x:c r="X187" s="32">
        <x:f t="shared" si="69"/>
        <x:v>0.8</x:v>
      </x:c>
      <x:c r="Y187" s="30">
        <x:f t="shared" si="92"/>
        <x:v>0</x:v>
      </x:c>
      <x:c r="Z187" s="33">
        <x:f t="shared" si="77"/>
        <x:v>0.35999999999999988</x:v>
      </x:c>
      <x:c r="AA187" s="31">
        <x:f t="shared" si="93"/>
        <x:v>4.949417384040931</x:v>
      </x:c>
      <x:c r="AB187" s="32">
        <x:f t="shared" si="70"/>
        <x:v>0.1374838162233592</x:v>
      </x:c>
      <x:c r="AC187" s="31">
        <x:f t="shared" si="71"/>
        <x:v>0.5</x:v>
      </x:c>
      <x:c r="AD187" s="30">
        <x:f t="shared" si="94"/>
        <x:v>0</x:v>
      </x:c>
      <x:c r="AE187" s="31">
        <x:f t="shared" si="88"/>
        <x:v>4.949417384040931</x:v>
      </x:c>
    </x:row>
    <x:row r="188" spans="2:31" x14ac:dyDescent="0.35">
      <x:c r="B188" s="27">
        <x:f t="shared" si="81"/>
        <x:v>44727</x:v>
      </x:c>
      <x:c r="C188" s="22" t="str">
        <x:f>IF($C$4="London",Assumptions!C197,Assumptions!E197)</x:f>
        <x:v>1217</x:v>
      </x:c>
      <x:c r="D188" s="22" t="str">
        <x:f>IF($C$4="London",Assumptions!D197,Assumptions!F197)</x:f>
        <x:v>0232</x:v>
      </x:c>
      <x:c r="F188" s="29">
        <x:v>44728</x:v>
      </x:c>
      <x:c r="G188" s="30">
        <x:f t="shared" si="82"/>
        <x:v>6</x:v>
      </x:c>
      <x:c r="H188" s="31" t="str">
        <x:v>1217</x:v>
      </x:c>
      <x:c r="I188" s="31" t="str">
        <x:v>0232</x:v>
      </x:c>
      <x:c r="J188" s="30">
        <x:f t="shared" si="83"/>
        <x:v>12</x:v>
      </x:c>
      <x:c r="K188" s="30">
        <x:f t="shared" si="84"/>
        <x:v>17</x:v>
      </x:c>
      <x:c r="L188" s="30">
        <x:f t="shared" si="85"/>
        <x:v>2</x:v>
      </x:c>
      <x:c r="M188" s="30">
        <x:f t="shared" si="86"/>
        <x:v>32</x:v>
      </x:c>
      <x:c r="N188" s="30">
        <x:f t="shared" si="89"/>
        <x:v>26</x:v>
      </x:c>
      <x:c r="O188" s="30">
        <x:f t="shared" si="87"/>
        <x:v>14.25</x:v>
      </x:c>
      <x:c r="P188" s="30" t="str" cm="1">
        <x:f t="array" ref="P188">INDEX($C$12:$N$12,G188)</x:f>
        <x:v>0.4″</x:v>
      </x:c>
      <x:c r="Q188" s="30" t="str" cm="1">
        <x:f t="array" ref="Q188">INDEX($C$11:$N$11,G188)</x:f>
        <x:v>100°F</x:v>
      </x:c>
      <x:c r="R188" s="30" cm="1">
        <x:f t="array" ref="R188">INDEX($C$13:$N$13,G188)</x:f>
        <x:v>30</x:v>
      </x:c>
      <x:c r="S188" s="30">
        <x:f t="shared" si="90"/>
        <x:v>1.3333333333333334E-2</x:v>
      </x:c>
      <x:c r="T188" s="30">
        <x:f t="shared" si="91"/>
        <x:v>100</x:v>
      </x:c>
      <x:c r="U188" s="32">
        <x:f t="shared" si="80"/>
        <x:v>0</x:v>
      </x:c>
      <x:c r="V188" s="31">
        <x:f t="shared" si="67"/>
        <x:v>0.05</x:v>
      </x:c>
      <x:c r="W188" s="31">
        <x:f t="shared" si="68"/>
        <x:v>60</x:v>
      </x:c>
      <x:c r="X188" s="32">
        <x:f t="shared" si="69"/>
        <x:v>0.8</x:v>
      </x:c>
      <x:c r="Y188" s="30">
        <x:f t="shared" si="92"/>
        <x:v>0</x:v>
      </x:c>
      <x:c r="Z188" s="33">
        <x:f t="shared" si="77"/>
        <x:v>0.35999999999999988</x:v>
      </x:c>
      <x:c r="AA188" s="31">
        <x:f t="shared" si="93"/>
        <x:v>4.949417384040931</x:v>
      </x:c>
      <x:c r="AB188" s="32">
        <x:f t="shared" si="70"/>
        <x:v>0.1374838162233592</x:v>
      </x:c>
      <x:c r="AC188" s="31">
        <x:f t="shared" si="71"/>
        <x:v>0.5</x:v>
      </x:c>
      <x:c r="AD188" s="30">
        <x:f t="shared" si="94"/>
        <x:v>0</x:v>
      </x:c>
      <x:c r="AE188" s="31">
        <x:f t="shared" si="88"/>
        <x:v>4.949417384040931</x:v>
      </x:c>
    </x:row>
    <x:row r="189" spans="2:31" x14ac:dyDescent="0.35">
      <x:c r="B189" s="27">
        <x:f t="shared" si="81"/>
        <x:v>44728</x:v>
      </x:c>
      <x:c r="C189" s="22" t="str">
        <x:f>IF($C$4="London",Assumptions!C198,Assumptions!E198)</x:f>
        <x:v>1217</x:v>
      </x:c>
      <x:c r="D189" s="22" t="str">
        <x:f>IF($C$4="London",Assumptions!D198,Assumptions!F198)</x:f>
        <x:v>0232</x:v>
      </x:c>
      <x:c r="F189" s="29">
        <x:v>44729</x:v>
      </x:c>
      <x:c r="G189" s="30">
        <x:f t="shared" si="82"/>
        <x:v>6</x:v>
      </x:c>
      <x:c r="H189" s="31" t="str">
        <x:v>1217</x:v>
      </x:c>
      <x:c r="I189" s="31" t="str">
        <x:v>0232</x:v>
      </x:c>
      <x:c r="J189" s="30">
        <x:f t="shared" si="83"/>
        <x:v>12</x:v>
      </x:c>
      <x:c r="K189" s="30">
        <x:f t="shared" si="84"/>
        <x:v>17</x:v>
      </x:c>
      <x:c r="L189" s="30">
        <x:f t="shared" si="85"/>
        <x:v>2</x:v>
      </x:c>
      <x:c r="M189" s="30">
        <x:f t="shared" si="86"/>
        <x:v>32</x:v>
      </x:c>
      <x:c r="N189" s="30">
        <x:f t="shared" si="89"/>
        <x:v>26</x:v>
      </x:c>
      <x:c r="O189" s="30">
        <x:f t="shared" si="87"/>
        <x:v>14.25</x:v>
      </x:c>
      <x:c r="P189" s="30" t="str" cm="1">
        <x:f t="array" ref="P189">INDEX($C$12:$N$12,G189)</x:f>
        <x:v>0.4″</x:v>
      </x:c>
      <x:c r="Q189" s="30" t="str" cm="1">
        <x:f t="array" ref="Q189">INDEX($C$11:$N$11,G189)</x:f>
        <x:v>100°F</x:v>
      </x:c>
      <x:c r="R189" s="30" cm="1">
        <x:f t="array" ref="R189">INDEX($C$13:$N$13,G189)</x:f>
        <x:v>30</x:v>
      </x:c>
      <x:c r="S189" s="30">
        <x:f t="shared" si="90"/>
        <x:v>1.3333333333333334E-2</x:v>
      </x:c>
      <x:c r="T189" s="30">
        <x:f t="shared" si="91"/>
        <x:v>100</x:v>
      </x:c>
      <x:c r="U189" s="32">
        <x:f t="shared" si="80"/>
        <x:v>0</x:v>
      </x:c>
      <x:c r="V189" s="31">
        <x:f t="shared" si="67"/>
        <x:v>0.05</x:v>
      </x:c>
      <x:c r="W189" s="31">
        <x:f t="shared" si="68"/>
        <x:v>60</x:v>
      </x:c>
      <x:c r="X189" s="32">
        <x:f t="shared" si="69"/>
        <x:v>0.8</x:v>
      </x:c>
      <x:c r="Y189" s="30">
        <x:f t="shared" si="92"/>
        <x:v>0</x:v>
      </x:c>
      <x:c r="Z189" s="33">
        <x:f t="shared" si="77"/>
        <x:v>0.35999999999999988</x:v>
      </x:c>
      <x:c r="AA189" s="31">
        <x:f t="shared" si="93"/>
        <x:v>4.949417384040931</x:v>
      </x:c>
      <x:c r="AB189" s="32">
        <x:f t="shared" si="70"/>
        <x:v>0.1374838162233592</x:v>
      </x:c>
      <x:c r="AC189" s="31">
        <x:f t="shared" si="71"/>
        <x:v>0.5</x:v>
      </x:c>
      <x:c r="AD189" s="30">
        <x:f t="shared" si="94"/>
        <x:v>0</x:v>
      </x:c>
      <x:c r="AE189" s="31">
        <x:f t="shared" si="88"/>
        <x:v>4.949417384040931</x:v>
      </x:c>
    </x:row>
    <x:row r="190" spans="2:31" x14ac:dyDescent="0.35">
      <x:c r="B190" s="27">
        <x:f t="shared" si="81"/>
        <x:v>44729</x:v>
      </x:c>
      <x:c r="C190" s="22" t="str">
        <x:f>IF($C$4="London",Assumptions!C199,Assumptions!E199)</x:f>
        <x:v>1217</x:v>
      </x:c>
      <x:c r="D190" s="22" t="str">
        <x:f>IF($C$4="London",Assumptions!D199,Assumptions!F199)</x:f>
        <x:v>0232</x:v>
      </x:c>
      <x:c r="F190" s="29">
        <x:v>44730</x:v>
      </x:c>
      <x:c r="G190" s="30">
        <x:f t="shared" si="82"/>
        <x:v>6</x:v>
      </x:c>
      <x:c r="H190" s="31" t="str">
        <x:v>1217</x:v>
      </x:c>
      <x:c r="I190" s="31" t="str">
        <x:v>0233</x:v>
      </x:c>
      <x:c r="J190" s="30">
        <x:f t="shared" si="83"/>
        <x:v>12</x:v>
      </x:c>
      <x:c r="K190" s="30">
        <x:f t="shared" si="84"/>
        <x:v>17</x:v>
      </x:c>
      <x:c r="L190" s="30">
        <x:f t="shared" si="85"/>
        <x:v>2</x:v>
      </x:c>
      <x:c r="M190" s="30">
        <x:f t="shared" si="86"/>
        <x:v>33</x:v>
      </x:c>
      <x:c r="N190" s="30">
        <x:f t="shared" si="89"/>
        <x:v>26</x:v>
      </x:c>
      <x:c r="O190" s="30">
        <x:f t="shared" si="87"/>
        <x:v>14.266666666666667</x:v>
      </x:c>
      <x:c r="P190" s="30" t="str" cm="1">
        <x:f t="array" ref="P190">INDEX($C$12:$N$12,G190)</x:f>
        <x:v>0.4″</x:v>
      </x:c>
      <x:c r="Q190" s="30" t="str" cm="1">
        <x:f t="array" ref="Q190">INDEX($C$11:$N$11,G190)</x:f>
        <x:v>100°F</x:v>
      </x:c>
      <x:c r="R190" s="30" cm="1">
        <x:f t="array" ref="R190">INDEX($C$13:$N$13,G190)</x:f>
        <x:v>30</x:v>
      </x:c>
      <x:c r="S190" s="30">
        <x:f t="shared" si="90"/>
        <x:v>1.3333333333333334E-2</x:v>
      </x:c>
      <x:c r="T190" s="30">
        <x:f t="shared" si="91"/>
        <x:v>100</x:v>
      </x:c>
      <x:c r="U190" s="32">
        <x:f t="shared" si="80"/>
        <x:v>0</x:v>
      </x:c>
      <x:c r="V190" s="31">
        <x:f t="shared" si="67"/>
        <x:v>0.05</x:v>
      </x:c>
      <x:c r="W190" s="31">
        <x:f t="shared" si="68"/>
        <x:v>60</x:v>
      </x:c>
      <x:c r="X190" s="32">
        <x:f t="shared" si="69"/>
        <x:v>0.8</x:v>
      </x:c>
      <x:c r="Y190" s="30">
        <x:f t="shared" si="92"/>
        <x:v>0</x:v>
      </x:c>
      <x:c r="Z190" s="33">
        <x:f t="shared" si="77"/>
        <x:v>0.35999999999999988</x:v>
      </x:c>
      <x:c r="AA190" s="31">
        <x:f t="shared" si="93"/>
        <x:v>4.949417384040931</x:v>
      </x:c>
      <x:c r="AB190" s="32">
        <x:f t="shared" si="70"/>
        <x:v>0.1374838162233592</x:v>
      </x:c>
      <x:c r="AC190" s="31">
        <x:f t="shared" si="71"/>
        <x:v>0.5</x:v>
      </x:c>
      <x:c r="AD190" s="30">
        <x:f t="shared" si="94"/>
        <x:v>0</x:v>
      </x:c>
      <x:c r="AE190" s="31">
        <x:f t="shared" si="88"/>
        <x:v>4.949417384040931</x:v>
      </x:c>
    </x:row>
    <x:row r="191" spans="2:31" x14ac:dyDescent="0.35">
      <x:c r="B191" s="27">
        <x:f t="shared" si="81"/>
        <x:v>44730</x:v>
      </x:c>
      <x:c r="C191" s="22" t="str">
        <x:f>IF($C$4="London",Assumptions!C200,Assumptions!E200)</x:f>
        <x:v>1217</x:v>
      </x:c>
      <x:c r="D191" s="22" t="str">
        <x:f>IF($C$4="London",Assumptions!D200,Assumptions!F200)</x:f>
        <x:v>0233</x:v>
      </x:c>
      <x:c r="F191" s="29">
        <x:v>44731</x:v>
      </x:c>
      <x:c r="G191" s="30">
        <x:f t="shared" si="82"/>
        <x:v>6</x:v>
      </x:c>
      <x:c r="H191" s="31" t="str">
        <x:v>1217</x:v>
      </x:c>
      <x:c r="I191" s="31" t="str">
        <x:v>0233</x:v>
      </x:c>
      <x:c r="J191" s="30">
        <x:f t="shared" si="83"/>
        <x:v>12</x:v>
      </x:c>
      <x:c r="K191" s="30">
        <x:f t="shared" si="84"/>
        <x:v>17</x:v>
      </x:c>
      <x:c r="L191" s="30">
        <x:f t="shared" si="85"/>
        <x:v>2</x:v>
      </x:c>
      <x:c r="M191" s="30">
        <x:f t="shared" si="86"/>
        <x:v>33</x:v>
      </x:c>
      <x:c r="N191" s="30">
        <x:f t="shared" si="89"/>
        <x:v>26</x:v>
      </x:c>
      <x:c r="O191" s="30">
        <x:f t="shared" si="87"/>
        <x:v>14.266666666666667</x:v>
      </x:c>
      <x:c r="P191" s="30" t="str" cm="1">
        <x:f t="array" ref="P191">INDEX($C$12:$N$12,G191)</x:f>
        <x:v>0.4″</x:v>
      </x:c>
      <x:c r="Q191" s="30" t="str" cm="1">
        <x:f t="array" ref="Q191">INDEX($C$11:$N$11,G191)</x:f>
        <x:v>100°F</x:v>
      </x:c>
      <x:c r="R191" s="30" cm="1">
        <x:f t="array" ref="R191">INDEX($C$13:$N$13,G191)</x:f>
        <x:v>30</x:v>
      </x:c>
      <x:c r="S191" s="30">
        <x:f t="shared" si="90"/>
        <x:v>1.3333333333333334E-2</x:v>
      </x:c>
      <x:c r="T191" s="30">
        <x:f t="shared" si="91"/>
        <x:v>100</x:v>
      </x:c>
      <x:c r="U191" s="32">
        <x:f t="shared" si="80"/>
        <x:v>0</x:v>
      </x:c>
      <x:c r="V191" s="31">
        <x:f t="shared" si="67"/>
        <x:v>0.05</x:v>
      </x:c>
      <x:c r="W191" s="31">
        <x:f t="shared" si="68"/>
        <x:v>60</x:v>
      </x:c>
      <x:c r="X191" s="32">
        <x:f t="shared" si="69"/>
        <x:v>0.8</x:v>
      </x:c>
      <x:c r="Y191" s="30">
        <x:f t="shared" si="92"/>
        <x:v>0</x:v>
      </x:c>
      <x:c r="Z191" s="33">
        <x:f t="shared" si="77"/>
        <x:v>0.35999999999999988</x:v>
      </x:c>
      <x:c r="AA191" s="31">
        <x:f t="shared" si="93"/>
        <x:v>4.949417384040931</x:v>
      </x:c>
      <x:c r="AB191" s="32">
        <x:f t="shared" si="70"/>
        <x:v>0.1374838162233592</x:v>
      </x:c>
      <x:c r="AC191" s="31">
        <x:f t="shared" si="71"/>
        <x:v>0.5</x:v>
      </x:c>
      <x:c r="AD191" s="30">
        <x:f t="shared" si="94"/>
        <x:v>0</x:v>
      </x:c>
      <x:c r="AE191" s="31">
        <x:f t="shared" si="88"/>
        <x:v>4.949417384040931</x:v>
      </x:c>
    </x:row>
    <x:row r="192" spans="2:31" x14ac:dyDescent="0.35">
      <x:c r="B192" s="27">
        <x:f t="shared" si="81"/>
        <x:v>44731</x:v>
      </x:c>
      <x:c r="C192" s="22" t="str">
        <x:f>IF($C$4="London",Assumptions!C201,Assumptions!E201)</x:f>
        <x:v>1217</x:v>
      </x:c>
      <x:c r="D192" s="22" t="str">
        <x:f>IF($C$4="London",Assumptions!D201,Assumptions!F201)</x:f>
        <x:v>0233</x:v>
      </x:c>
      <x:c r="F192" s="29">
        <x:v>44732</x:v>
      </x:c>
      <x:c r="G192" s="30">
        <x:f t="shared" si="82"/>
        <x:v>6</x:v>
      </x:c>
      <x:c r="H192" s="31" t="str">
        <x:v>1218</x:v>
      </x:c>
      <x:c r="I192" s="31" t="str">
        <x:v>0233</x:v>
      </x:c>
      <x:c r="J192" s="30">
        <x:f t="shared" si="83"/>
        <x:v>12</x:v>
      </x:c>
      <x:c r="K192" s="30">
        <x:f t="shared" si="84"/>
        <x:v>18</x:v>
      </x:c>
      <x:c r="L192" s="30">
        <x:f t="shared" si="85"/>
        <x:v>2</x:v>
      </x:c>
      <x:c r="M192" s="30">
        <x:f t="shared" si="86"/>
        <x:v>33</x:v>
      </x:c>
      <x:c r="N192" s="30">
        <x:f t="shared" si="89"/>
        <x:v>26</x:v>
      </x:c>
      <x:c r="O192" s="30">
        <x:f t="shared" si="87"/>
        <x:v>14.25</x:v>
      </x:c>
      <x:c r="P192" s="30" t="str" cm="1">
        <x:f t="array" ref="P192">INDEX($C$12:$N$12,G192)</x:f>
        <x:v>0.4″</x:v>
      </x:c>
      <x:c r="Q192" s="30" t="str" cm="1">
        <x:f t="array" ref="Q192">INDEX($C$11:$N$11,G192)</x:f>
        <x:v>100°F</x:v>
      </x:c>
      <x:c r="R192" s="30" cm="1">
        <x:f t="array" ref="R192">INDEX($C$13:$N$13,G192)</x:f>
        <x:v>30</x:v>
      </x:c>
      <x:c r="S192" s="30">
        <x:f t="shared" si="90"/>
        <x:v>1.3333333333333334E-2</x:v>
      </x:c>
      <x:c r="T192" s="30">
        <x:f t="shared" si="91"/>
        <x:v>100</x:v>
      </x:c>
      <x:c r="U192" s="32">
        <x:f t="shared" si="80"/>
        <x:v>0</x:v>
      </x:c>
      <x:c r="V192" s="31">
        <x:f t="shared" si="67"/>
        <x:v>0.05</x:v>
      </x:c>
      <x:c r="W192" s="31">
        <x:f t="shared" si="68"/>
        <x:v>60</x:v>
      </x:c>
      <x:c r="X192" s="32">
        <x:f t="shared" si="69"/>
        <x:v>0.8</x:v>
      </x:c>
      <x:c r="Y192" s="30">
        <x:f t="shared" si="92"/>
        <x:v>0</x:v>
      </x:c>
      <x:c r="Z192" s="33">
        <x:f t="shared" si="77"/>
        <x:v>0.35999999999999988</x:v>
      </x:c>
      <x:c r="AA192" s="31">
        <x:f t="shared" si="93"/>
        <x:v>4.949417384040931</x:v>
      </x:c>
      <x:c r="AB192" s="32">
        <x:f t="shared" si="70"/>
        <x:v>0.1374838162233592</x:v>
      </x:c>
      <x:c r="AC192" s="31">
        <x:f t="shared" si="71"/>
        <x:v>0.5</x:v>
      </x:c>
      <x:c r="AD192" s="30">
        <x:f t="shared" si="94"/>
        <x:v>0</x:v>
      </x:c>
      <x:c r="AE192" s="31">
        <x:f t="shared" si="88"/>
        <x:v>4.949417384040931</x:v>
      </x:c>
    </x:row>
    <x:row r="193" spans="2:32" x14ac:dyDescent="0.35">
      <x:c r="B193" s="27">
        <x:f t="shared" si="81"/>
        <x:v>44732</x:v>
      </x:c>
      <x:c r="C193" s="22" t="str">
        <x:f>IF($C$4="London",Assumptions!C202,Assumptions!E202)</x:f>
        <x:v>1218</x:v>
      </x:c>
      <x:c r="D193" s="22" t="str">
        <x:f>IF($C$4="London",Assumptions!D202,Assumptions!F202)</x:f>
        <x:v>0233</x:v>
      </x:c>
      <x:c r="F193" s="29">
        <x:v>44733</x:v>
      </x:c>
      <x:c r="G193" s="30">
        <x:f t="shared" si="82"/>
        <x:v>6</x:v>
      </x:c>
      <x:c r="H193" s="31" t="str">
        <x:v>1218</x:v>
      </x:c>
      <x:c r="I193" s="31" t="str">
        <x:v>0234</x:v>
      </x:c>
      <x:c r="J193" s="30">
        <x:f t="shared" si="83"/>
        <x:v>12</x:v>
      </x:c>
      <x:c r="K193" s="30">
        <x:f t="shared" si="84"/>
        <x:v>18</x:v>
      </x:c>
      <x:c r="L193" s="30">
        <x:f t="shared" si="85"/>
        <x:v>2</x:v>
      </x:c>
      <x:c r="M193" s="30">
        <x:f t="shared" si="86"/>
        <x:v>34</x:v>
      </x:c>
      <x:c r="N193" s="30">
        <x:f t="shared" si="89"/>
        <x:v>26</x:v>
      </x:c>
      <x:c r="O193" s="30">
        <x:f t="shared" si="87"/>
        <x:v>14.266666666666667</x:v>
      </x:c>
      <x:c r="P193" s="30" t="str" cm="1">
        <x:f t="array" ref="P193">INDEX($C$12:$N$12,G193)</x:f>
        <x:v>0.4″</x:v>
      </x:c>
      <x:c r="Q193" s="30" t="str" cm="1">
        <x:f t="array" ref="Q193">INDEX($C$11:$N$11,G193)</x:f>
        <x:v>100°F</x:v>
      </x:c>
      <x:c r="R193" s="30" cm="1">
        <x:f t="array" ref="R193">INDEX($C$13:$N$13,G193)</x:f>
        <x:v>30</x:v>
      </x:c>
      <x:c r="S193" s="30">
        <x:f t="shared" si="90"/>
        <x:v>1.3333333333333334E-2</x:v>
      </x:c>
      <x:c r="T193" s="30">
        <x:f t="shared" si="91"/>
        <x:v>100</x:v>
      </x:c>
      <x:c r="U193" s="32">
        <x:f t="shared" si="80"/>
        <x:v>0</x:v>
      </x:c>
      <x:c r="V193" s="31">
        <x:f t="shared" si="67"/>
        <x:v>0.05</x:v>
      </x:c>
      <x:c r="W193" s="31">
        <x:f t="shared" si="68"/>
        <x:v>60</x:v>
      </x:c>
      <x:c r="X193" s="32">
        <x:f t="shared" si="69"/>
        <x:v>0.8</x:v>
      </x:c>
      <x:c r="Y193" s="30">
        <x:f t="shared" si="92"/>
        <x:v>0</x:v>
      </x:c>
      <x:c r="Z193" s="33">
        <x:f t="shared" si="77"/>
        <x:v>0.35999999999999988</x:v>
      </x:c>
      <x:c r="AA193" s="31">
        <x:f t="shared" si="93"/>
        <x:v>4.949417384040931</x:v>
      </x:c>
      <x:c r="AB193" s="32">
        <x:f t="shared" si="70"/>
        <x:v>0.1374838162233592</x:v>
      </x:c>
      <x:c r="AC193" s="31">
        <x:f t="shared" si="71"/>
        <x:v>0.5</x:v>
      </x:c>
      <x:c r="AD193" s="30">
        <x:f t="shared" si="94"/>
        <x:v>0</x:v>
      </x:c>
      <x:c r="AE193" s="31">
        <x:f t="shared" si="88"/>
        <x:v>4.949417384040931</x:v>
      </x:c>
    </x:row>
    <x:row r="194" spans="2:32" x14ac:dyDescent="0.35">
      <x:c r="B194" s="27">
        <x:f t="shared" si="81"/>
        <x:v>44733</x:v>
      </x:c>
      <x:c r="C194" s="22" t="str">
        <x:f>IF($C$4="London",Assumptions!C203,Assumptions!E203)</x:f>
        <x:v>1218</x:v>
      </x:c>
      <x:c r="D194" s="22" t="str">
        <x:f>IF($C$4="London",Assumptions!D203,Assumptions!F203)</x:f>
        <x:v>0234</x:v>
      </x:c>
      <x:c r="F194" s="29">
        <x:v>44734</x:v>
      </x:c>
      <x:c r="G194" s="30">
        <x:f t="shared" si="82"/>
        <x:v>6</x:v>
      </x:c>
      <x:c r="H194" s="31" t="str">
        <x:v>1218</x:v>
      </x:c>
      <x:c r="I194" s="31" t="str">
        <x:v>0234</x:v>
      </x:c>
      <x:c r="J194" s="30">
        <x:f t="shared" si="83"/>
        <x:v>12</x:v>
      </x:c>
      <x:c r="K194" s="30">
        <x:f t="shared" si="84"/>
        <x:v>18</x:v>
      </x:c>
      <x:c r="L194" s="30">
        <x:f t="shared" si="85"/>
        <x:v>2</x:v>
      </x:c>
      <x:c r="M194" s="30">
        <x:f t="shared" si="86"/>
        <x:v>34</x:v>
      </x:c>
      <x:c r="N194" s="30">
        <x:f t="shared" si="89"/>
        <x:v>26</x:v>
      </x:c>
      <x:c r="O194" s="30">
        <x:f t="shared" si="87"/>
        <x:v>14.266666666666667</x:v>
      </x:c>
      <x:c r="P194" s="30" t="str" cm="1">
        <x:f t="array" ref="P194">INDEX($C$12:$N$12,G194)</x:f>
        <x:v>0.4″</x:v>
      </x:c>
      <x:c r="Q194" s="30" t="str" cm="1">
        <x:f t="array" ref="Q194">INDEX($C$11:$N$11,G194)</x:f>
        <x:v>100°F</x:v>
      </x:c>
      <x:c r="R194" s="30" cm="1">
        <x:f t="array" ref="R194">INDEX($C$13:$N$13,G194)</x:f>
        <x:v>30</x:v>
      </x:c>
      <x:c r="S194" s="30">
        <x:f t="shared" si="90"/>
        <x:v>1.3333333333333334E-2</x:v>
      </x:c>
      <x:c r="T194" s="30">
        <x:f t="shared" si="91"/>
        <x:v>100</x:v>
      </x:c>
      <x:c r="U194" s="32">
        <x:f t="shared" si="80"/>
        <x:v>0</x:v>
      </x:c>
      <x:c r="V194" s="31">
        <x:f t="shared" si="67"/>
        <x:v>0.05</x:v>
      </x:c>
      <x:c r="W194" s="31">
        <x:f t="shared" si="68"/>
        <x:v>60</x:v>
      </x:c>
      <x:c r="X194" s="32">
        <x:f t="shared" si="69"/>
        <x:v>0.8</x:v>
      </x:c>
      <x:c r="Y194" s="30">
        <x:f t="shared" si="92"/>
        <x:v>0</x:v>
      </x:c>
      <x:c r="Z194" s="33">
        <x:f t="shared" si="77"/>
        <x:v>0.35999999999999988</x:v>
      </x:c>
      <x:c r="AA194" s="31">
        <x:f t="shared" si="93"/>
        <x:v>4.949417384040931</x:v>
      </x:c>
      <x:c r="AB194" s="32">
        <x:f t="shared" si="70"/>
        <x:v>0.1374838162233592</x:v>
      </x:c>
      <x:c r="AC194" s="31">
        <x:f t="shared" si="71"/>
        <x:v>0.5</x:v>
      </x:c>
      <x:c r="AD194" s="30">
        <x:f t="shared" si="94"/>
        <x:v>0</x:v>
      </x:c>
      <x:c r="AE194" s="31">
        <x:f t="shared" si="88"/>
        <x:v>4.949417384040931</x:v>
      </x:c>
    </x:row>
    <x:row r="195" spans="2:32" x14ac:dyDescent="0.35">
      <x:c r="B195" s="27">
        <x:f t="shared" si="81"/>
        <x:v>44734</x:v>
      </x:c>
      <x:c r="C195" s="22" t="str">
        <x:f>IF($C$4="London",Assumptions!C204,Assumptions!E204)</x:f>
        <x:v>1218</x:v>
      </x:c>
      <x:c r="D195" s="22" t="str">
        <x:f>IF($C$4="London",Assumptions!D204,Assumptions!F204)</x:f>
        <x:v>0234</x:v>
      </x:c>
      <x:c r="F195" s="29">
        <x:v>44735</x:v>
      </x:c>
      <x:c r="G195" s="30">
        <x:f t="shared" si="82"/>
        <x:v>6</x:v>
      </x:c>
      <x:c r="H195" s="31" t="str">
        <x:v>1218</x:v>
      </x:c>
      <x:c r="I195" s="31" t="str">
        <x:v>0234</x:v>
      </x:c>
      <x:c r="J195" s="30">
        <x:f t="shared" si="83"/>
        <x:v>12</x:v>
      </x:c>
      <x:c r="K195" s="30">
        <x:f t="shared" si="84"/>
        <x:v>18</x:v>
      </x:c>
      <x:c r="L195" s="30">
        <x:f t="shared" si="85"/>
        <x:v>2</x:v>
      </x:c>
      <x:c r="M195" s="30">
        <x:f t="shared" si="86"/>
        <x:v>34</x:v>
      </x:c>
      <x:c r="N195" s="30">
        <x:f t="shared" si="89"/>
        <x:v>26</x:v>
      </x:c>
      <x:c r="O195" s="30">
        <x:f t="shared" si="87"/>
        <x:v>14.266666666666667</x:v>
      </x:c>
      <x:c r="P195" s="30" t="str" cm="1">
        <x:f t="array" ref="P195">INDEX($C$12:$N$12,G195)</x:f>
        <x:v>0.4″</x:v>
      </x:c>
      <x:c r="Q195" s="30" t="str" cm="1">
        <x:f t="array" ref="Q195">INDEX($C$11:$N$11,G195)</x:f>
        <x:v>100°F</x:v>
      </x:c>
      <x:c r="R195" s="30" cm="1">
        <x:f t="array" ref="R195">INDEX($C$13:$N$13,G195)</x:f>
        <x:v>30</x:v>
      </x:c>
      <x:c r="S195" s="30">
        <x:f t="shared" si="90"/>
        <x:v>1.3333333333333334E-2</x:v>
      </x:c>
      <x:c r="T195" s="30">
        <x:f t="shared" si="91"/>
        <x:v>100</x:v>
      </x:c>
      <x:c r="U195" s="32">
        <x:f t="shared" si="80"/>
        <x:v>0</x:v>
      </x:c>
      <x:c r="V195" s="31">
        <x:f t="shared" si="67"/>
        <x:v>0.05</x:v>
      </x:c>
      <x:c r="W195" s="31">
        <x:f t="shared" si="68"/>
        <x:v>60</x:v>
      </x:c>
      <x:c r="X195" s="32">
        <x:f t="shared" si="69"/>
        <x:v>0.8</x:v>
      </x:c>
      <x:c r="Y195" s="30">
        <x:f t="shared" si="92"/>
        <x:v>0</x:v>
      </x:c>
      <x:c r="Z195" s="33">
        <x:f t="shared" si="77"/>
        <x:v>0.35999999999999988</x:v>
      </x:c>
      <x:c r="AA195" s="31">
        <x:f t="shared" si="93"/>
        <x:v>4.949417384040931</x:v>
      </x:c>
      <x:c r="AB195" s="32">
        <x:f t="shared" si="70"/>
        <x:v>0.1374838162233592</x:v>
      </x:c>
      <x:c r="AC195" s="31">
        <x:f t="shared" si="71"/>
        <x:v>0.5</x:v>
      </x:c>
      <x:c r="AD195" s="30">
        <x:f t="shared" si="94"/>
        <x:v>0</x:v>
      </x:c>
      <x:c r="AE195" s="31">
        <x:f t="shared" si="88"/>
        <x:v>4.949417384040931</x:v>
      </x:c>
    </x:row>
    <x:row r="196" spans="2:32" x14ac:dyDescent="0.35">
      <x:c r="B196" s="27">
        <x:f t="shared" si="81"/>
        <x:v>44735</x:v>
      </x:c>
      <x:c r="C196" s="22" t="str">
        <x:f>IF($C$4="London",Assumptions!C205,Assumptions!E205)</x:f>
        <x:v>1218</x:v>
      </x:c>
      <x:c r="D196" s="22" t="str">
        <x:f>IF($C$4="London",Assumptions!D205,Assumptions!F205)</x:f>
        <x:v>0234</x:v>
      </x:c>
      <x:c r="F196" s="29">
        <x:v>44736</x:v>
      </x:c>
      <x:c r="G196" s="30">
        <x:f t="shared" si="82"/>
        <x:v>6</x:v>
      </x:c>
      <x:c r="H196" s="31" t="str">
        <x:v>1219</x:v>
      </x:c>
      <x:c r="I196" s="31" t="str">
        <x:v>0234</x:v>
      </x:c>
      <x:c r="J196" s="30">
        <x:f t="shared" si="83"/>
        <x:v>12</x:v>
      </x:c>
      <x:c r="K196" s="30">
        <x:f t="shared" si="84"/>
        <x:v>19</x:v>
      </x:c>
      <x:c r="L196" s="30">
        <x:f t="shared" si="85"/>
        <x:v>2</x:v>
      </x:c>
      <x:c r="M196" s="30">
        <x:f t="shared" si="86"/>
        <x:v>34</x:v>
      </x:c>
      <x:c r="N196" s="30">
        <x:f t="shared" si="89"/>
        <x:v>26</x:v>
      </x:c>
      <x:c r="O196" s="30">
        <x:f t="shared" si="87"/>
        <x:v>14.25</x:v>
      </x:c>
      <x:c r="P196" s="30" t="str" cm="1">
        <x:f t="array" ref="P196">INDEX($C$12:$N$12,G196)</x:f>
        <x:v>0.4″</x:v>
      </x:c>
      <x:c r="Q196" s="30" t="str" cm="1">
        <x:f t="array" ref="Q196">INDEX($C$11:$N$11,G196)</x:f>
        <x:v>100°F</x:v>
      </x:c>
      <x:c r="R196" s="30" cm="1">
        <x:f t="array" ref="R196">INDEX($C$13:$N$13,G196)</x:f>
        <x:v>30</x:v>
      </x:c>
      <x:c r="S196" s="30">
        <x:f t="shared" si="90"/>
        <x:v>1.3333333333333334E-2</x:v>
      </x:c>
      <x:c r="T196" s="30">
        <x:f t="shared" si="91"/>
        <x:v>100</x:v>
      </x:c>
      <x:c r="U196" s="32">
        <x:f t="shared" si="80"/>
        <x:v>0</x:v>
      </x:c>
      <x:c r="V196" s="31">
        <x:f t="shared" si="67"/>
        <x:v>0.05</x:v>
      </x:c>
      <x:c r="W196" s="31">
        <x:f t="shared" si="68"/>
        <x:v>60</x:v>
      </x:c>
      <x:c r="X196" s="32">
        <x:f t="shared" si="69"/>
        <x:v>0.8</x:v>
      </x:c>
      <x:c r="Y196" s="30">
        <x:f t="shared" si="92"/>
        <x:v>0</x:v>
      </x:c>
      <x:c r="Z196" s="33">
        <x:f t="shared" si="77"/>
        <x:v>0.35999999999999988</x:v>
      </x:c>
      <x:c r="AA196" s="31">
        <x:f t="shared" si="93"/>
        <x:v>4.949417384040931</x:v>
      </x:c>
      <x:c r="AB196" s="32">
        <x:f t="shared" si="70"/>
        <x:v>0.1374838162233592</x:v>
      </x:c>
      <x:c r="AC196" s="31">
        <x:f t="shared" si="71"/>
        <x:v>0.5</x:v>
      </x:c>
      <x:c r="AD196" s="30">
        <x:f t="shared" si="94"/>
        <x:v>0</x:v>
      </x:c>
      <x:c r="AE196" s="31">
        <x:f t="shared" si="88"/>
        <x:v>4.949417384040931</x:v>
      </x:c>
    </x:row>
    <x:row r="197" spans="2:32" x14ac:dyDescent="0.35">
      <x:c r="B197" s="27">
        <x:f t="shared" si="81"/>
        <x:v>44736</x:v>
      </x:c>
      <x:c r="C197" s="22" t="str">
        <x:f>IF($C$4="London",Assumptions!C206,Assumptions!E206)</x:f>
        <x:v>1219</x:v>
      </x:c>
      <x:c r="D197" s="22" t="str">
        <x:f>IF($C$4="London",Assumptions!D206,Assumptions!F206)</x:f>
        <x:v>0234</x:v>
      </x:c>
      <x:c r="F197" s="29">
        <x:v>44737</x:v>
      </x:c>
      <x:c r="G197" s="30">
        <x:f t="shared" si="82"/>
        <x:v>6</x:v>
      </x:c>
      <x:c r="H197" s="31" t="str">
        <x:v>1219</x:v>
      </x:c>
      <x:c r="I197" s="31" t="str">
        <x:v>0234</x:v>
      </x:c>
      <x:c r="J197" s="30">
        <x:f t="shared" si="83"/>
        <x:v>12</x:v>
      </x:c>
      <x:c r="K197" s="30">
        <x:f t="shared" si="84"/>
        <x:v>19</x:v>
      </x:c>
      <x:c r="L197" s="30">
        <x:f t="shared" si="85"/>
        <x:v>2</x:v>
      </x:c>
      <x:c r="M197" s="30">
        <x:f t="shared" si="86"/>
        <x:v>34</x:v>
      </x:c>
      <x:c r="N197" s="30">
        <x:f t="shared" si="89"/>
        <x:v>26</x:v>
      </x:c>
      <x:c r="O197" s="30">
        <x:f t="shared" si="87"/>
        <x:v>14.25</x:v>
      </x:c>
      <x:c r="P197" s="30" t="str" cm="1">
        <x:f t="array" ref="P197">INDEX($C$12:$N$12,G197)</x:f>
        <x:v>0.4″</x:v>
      </x:c>
      <x:c r="Q197" s="30" t="str" cm="1">
        <x:f t="array" ref="Q197">INDEX($C$11:$N$11,G197)</x:f>
        <x:v>100°F</x:v>
      </x:c>
      <x:c r="R197" s="30" cm="1">
        <x:f t="array" ref="R197">INDEX($C$13:$N$13,G197)</x:f>
        <x:v>30</x:v>
      </x:c>
      <x:c r="S197" s="30">
        <x:f t="shared" si="90"/>
        <x:v>1.3333333333333334E-2</x:v>
      </x:c>
      <x:c r="T197" s="30">
        <x:f t="shared" si="91"/>
        <x:v>100</x:v>
      </x:c>
      <x:c r="U197" s="32">
        <x:f t="shared" si="80"/>
        <x:v>0</x:v>
      </x:c>
      <x:c r="V197" s="31">
        <x:f t="shared" si="67"/>
        <x:v>0.05</x:v>
      </x:c>
      <x:c r="W197" s="31">
        <x:f t="shared" si="68"/>
        <x:v>60</x:v>
      </x:c>
      <x:c r="X197" s="32">
        <x:f t="shared" si="69"/>
        <x:v>0.8</x:v>
      </x:c>
      <x:c r="Y197" s="30">
        <x:f t="shared" si="92"/>
        <x:v>0</x:v>
      </x:c>
      <x:c r="Z197" s="33">
        <x:f t="shared" si="77"/>
        <x:v>0.35999999999999988</x:v>
      </x:c>
      <x:c r="AA197" s="31">
        <x:f t="shared" si="93"/>
        <x:v>4.949417384040931</x:v>
      </x:c>
      <x:c r="AB197" s="32">
        <x:f t="shared" si="70"/>
        <x:v>0.1374838162233592</x:v>
      </x:c>
      <x:c r="AC197" s="31">
        <x:f t="shared" si="71"/>
        <x:v>0.5</x:v>
      </x:c>
      <x:c r="AD197" s="30">
        <x:f t="shared" si="94"/>
        <x:v>0</x:v>
      </x:c>
      <x:c r="AE197" s="31">
        <x:f t="shared" si="88"/>
        <x:v>4.949417384040931</x:v>
      </x:c>
    </x:row>
    <x:row r="198" spans="2:32" x14ac:dyDescent="0.35">
      <x:c r="B198" s="27">
        <x:f t="shared" si="81"/>
        <x:v>44737</x:v>
      </x:c>
      <x:c r="C198" s="22" t="str">
        <x:f>IF($C$4="London",Assumptions!C207,Assumptions!E207)</x:f>
        <x:v>1219</x:v>
      </x:c>
      <x:c r="D198" s="22" t="str">
        <x:f>IF($C$4="London",Assumptions!D207,Assumptions!F207)</x:f>
        <x:v>0234</x:v>
      </x:c>
      <x:c r="F198" s="29">
        <x:v>44738</x:v>
      </x:c>
      <x:c r="G198" s="30">
        <x:f t="shared" si="82"/>
        <x:v>6</x:v>
      </x:c>
      <x:c r="H198" s="31" t="str">
        <x:v>1219</x:v>
      </x:c>
      <x:c r="I198" s="31" t="str">
        <x:v>0234</x:v>
      </x:c>
      <x:c r="J198" s="30">
        <x:f t="shared" si="83"/>
        <x:v>12</x:v>
      </x:c>
      <x:c r="K198" s="30">
        <x:f t="shared" si="84"/>
        <x:v>19</x:v>
      </x:c>
      <x:c r="L198" s="30">
        <x:f t="shared" si="85"/>
        <x:v>2</x:v>
      </x:c>
      <x:c r="M198" s="30">
        <x:f t="shared" si="86"/>
        <x:v>34</x:v>
      </x:c>
      <x:c r="N198" s="30">
        <x:f t="shared" si="89"/>
        <x:v>26</x:v>
      </x:c>
      <x:c r="O198" s="30">
        <x:f t="shared" si="87"/>
        <x:v>14.25</x:v>
      </x:c>
      <x:c r="P198" s="30" t="str" cm="1">
        <x:f t="array" ref="P198">INDEX($C$12:$N$12,G198)</x:f>
        <x:v>0.4″</x:v>
      </x:c>
      <x:c r="Q198" s="30" t="str" cm="1">
        <x:f t="array" ref="Q198">INDEX($C$11:$N$11,G198)</x:f>
        <x:v>100°F</x:v>
      </x:c>
      <x:c r="R198" s="30" cm="1">
        <x:f t="array" ref="R198">INDEX($C$13:$N$13,G198)</x:f>
        <x:v>30</x:v>
      </x:c>
      <x:c r="S198" s="30">
        <x:f t="shared" si="90"/>
        <x:v>1.3333333333333334E-2</x:v>
      </x:c>
      <x:c r="T198" s="30">
        <x:f t="shared" si="91"/>
        <x:v>100</x:v>
      </x:c>
      <x:c r="U198" s="32">
        <x:f t="shared" si="80"/>
        <x:v>0</x:v>
      </x:c>
      <x:c r="V198" s="31">
        <x:f t="shared" si="67"/>
        <x:v>0.05</x:v>
      </x:c>
      <x:c r="W198" s="31">
        <x:f t="shared" si="68"/>
        <x:v>60</x:v>
      </x:c>
      <x:c r="X198" s="32">
        <x:f t="shared" si="69"/>
        <x:v>0.8</x:v>
      </x:c>
      <x:c r="Y198" s="30">
        <x:f t="shared" si="92"/>
        <x:v>0</x:v>
      </x:c>
      <x:c r="Z198" s="33">
        <x:f t="shared" si="77"/>
        <x:v>0.35999999999999988</x:v>
      </x:c>
      <x:c r="AA198" s="31">
        <x:f t="shared" si="93"/>
        <x:v>4.949417384040931</x:v>
      </x:c>
      <x:c r="AB198" s="32">
        <x:f t="shared" si="70"/>
        <x:v>0.1374838162233592</x:v>
      </x:c>
      <x:c r="AC198" s="31">
        <x:f t="shared" si="71"/>
        <x:v>0.5</x:v>
      </x:c>
      <x:c r="AD198" s="30">
        <x:f t="shared" si="94"/>
        <x:v>0</x:v>
      </x:c>
      <x:c r="AE198" s="31">
        <x:f t="shared" si="88"/>
        <x:v>4.949417384040931</x:v>
      </x:c>
    </x:row>
    <x:row r="199" spans="2:32" x14ac:dyDescent="0.35">
      <x:c r="B199" s="27">
        <x:f t="shared" si="81"/>
        <x:v>44738</x:v>
      </x:c>
      <x:c r="C199" s="22" t="str">
        <x:f>IF($C$4="London",Assumptions!C208,Assumptions!E208)</x:f>
        <x:v>1219</x:v>
      </x:c>
      <x:c r="D199" s="22" t="str">
        <x:f>IF($C$4="London",Assumptions!D208,Assumptions!F208)</x:f>
        <x:v>0234</x:v>
      </x:c>
      <x:c r="F199" s="29">
        <x:v>44739</x:v>
      </x:c>
      <x:c r="G199" s="30">
        <x:f t="shared" si="82"/>
        <x:v>6</x:v>
      </x:c>
      <x:c r="H199" s="31" t="str">
        <x:v>1219</x:v>
      </x:c>
      <x:c r="I199" s="31" t="str">
        <x:v>0234</x:v>
      </x:c>
      <x:c r="J199" s="30">
        <x:f t="shared" si="83"/>
        <x:v>12</x:v>
      </x:c>
      <x:c r="K199" s="30">
        <x:f t="shared" si="84"/>
        <x:v>19</x:v>
      </x:c>
      <x:c r="L199" s="30">
        <x:f t="shared" si="85"/>
        <x:v>2</x:v>
      </x:c>
      <x:c r="M199" s="30">
        <x:f t="shared" si="86"/>
        <x:v>34</x:v>
      </x:c>
      <x:c r="N199" s="30">
        <x:f t="shared" si="89"/>
        <x:v>26</x:v>
      </x:c>
      <x:c r="O199" s="30">
        <x:f t="shared" si="87"/>
        <x:v>14.25</x:v>
      </x:c>
      <x:c r="P199" s="30" t="str" cm="1">
        <x:f t="array" ref="P199">INDEX($C$12:$N$12,G199)</x:f>
        <x:v>0.4″</x:v>
      </x:c>
      <x:c r="Q199" s="30" t="str" cm="1">
        <x:f t="array" ref="Q199">INDEX($C$11:$N$11,G199)</x:f>
        <x:v>100°F</x:v>
      </x:c>
      <x:c r="R199" s="30" cm="1">
        <x:f t="array" ref="R199">INDEX($C$13:$N$13,G199)</x:f>
        <x:v>30</x:v>
      </x:c>
      <x:c r="S199" s="30">
        <x:f t="shared" si="90"/>
        <x:v>1.3333333333333334E-2</x:v>
      </x:c>
      <x:c r="T199" s="30">
        <x:f t="shared" si="91"/>
        <x:v>100</x:v>
      </x:c>
      <x:c r="U199" s="32">
        <x:f t="shared" si="80"/>
        <x:v>0</x:v>
      </x:c>
      <x:c r="V199" s="31">
        <x:f t="shared" si="67"/>
        <x:v>0.05</x:v>
      </x:c>
      <x:c r="W199" s="31">
        <x:f t="shared" si="68"/>
        <x:v>60</x:v>
      </x:c>
      <x:c r="X199" s="32">
        <x:f t="shared" si="69"/>
        <x:v>0.8</x:v>
      </x:c>
      <x:c r="Y199" s="30">
        <x:f t="shared" si="92"/>
        <x:v>0</x:v>
      </x:c>
      <x:c r="Z199" s="33">
        <x:f t="shared" si="77"/>
        <x:v>0.35999999999999988</x:v>
      </x:c>
      <x:c r="AA199" s="31">
        <x:f t="shared" si="93"/>
        <x:v>4.949417384040931</x:v>
      </x:c>
      <x:c r="AB199" s="32">
        <x:f t="shared" si="70"/>
        <x:v>0.1374838162233592</x:v>
      </x:c>
      <x:c r="AC199" s="31">
        <x:f t="shared" si="71"/>
        <x:v>0.5</x:v>
      </x:c>
      <x:c r="AD199" s="30">
        <x:f t="shared" si="94"/>
        <x:v>0</x:v>
      </x:c>
      <x:c r="AE199" s="31">
        <x:f t="shared" si="88"/>
        <x:v>4.949417384040931</x:v>
      </x:c>
    </x:row>
    <x:row r="200" spans="2:32" x14ac:dyDescent="0.35">
      <x:c r="B200" s="27">
        <x:f t="shared" si="81"/>
        <x:v>44739</x:v>
      </x:c>
      <x:c r="C200" s="22" t="str">
        <x:f>IF($C$4="London",Assumptions!C209,Assumptions!E209)</x:f>
        <x:v>1219</x:v>
      </x:c>
      <x:c r="D200" s="22" t="str">
        <x:f>IF($C$4="London",Assumptions!D209,Assumptions!F209)</x:f>
        <x:v>0234</x:v>
      </x:c>
      <x:c r="F200" s="29">
        <x:v>44740</x:v>
      </x:c>
      <x:c r="G200" s="30">
        <x:f t="shared" si="82"/>
        <x:v>6</x:v>
      </x:c>
      <x:c r="H200" s="31" t="str">
        <x:v>1220</x:v>
      </x:c>
      <x:c r="I200" s="31" t="str">
        <x:v>0235</x:v>
      </x:c>
      <x:c r="J200" s="30">
        <x:f t="shared" si="83"/>
        <x:v>12</x:v>
      </x:c>
      <x:c r="K200" s="30">
        <x:f t="shared" si="84"/>
        <x:v>20</x:v>
      </x:c>
      <x:c r="L200" s="30">
        <x:f t="shared" si="85"/>
        <x:v>2</x:v>
      </x:c>
      <x:c r="M200" s="30">
        <x:f t="shared" si="86"/>
        <x:v>35</x:v>
      </x:c>
      <x:c r="N200" s="30">
        <x:f t="shared" si="89"/>
        <x:v>26</x:v>
      </x:c>
      <x:c r="O200" s="30">
        <x:f t="shared" si="87"/>
        <x:v>14.25</x:v>
      </x:c>
      <x:c r="P200" s="30" t="str" cm="1">
        <x:f t="array" ref="P200">INDEX($C$12:$N$12,G200)</x:f>
        <x:v>0.4″</x:v>
      </x:c>
      <x:c r="Q200" s="30" t="str" cm="1">
        <x:f t="array" ref="Q200">INDEX($C$11:$N$11,G200)</x:f>
        <x:v>100°F</x:v>
      </x:c>
      <x:c r="R200" s="30" cm="1">
        <x:f t="array" ref="R200">INDEX($C$13:$N$13,G200)</x:f>
        <x:v>30</x:v>
      </x:c>
      <x:c r="S200" s="30">
        <x:f t="shared" si="90"/>
        <x:v>1.3333333333333334E-2</x:v>
      </x:c>
      <x:c r="T200" s="30">
        <x:f t="shared" si="91"/>
        <x:v>100</x:v>
      </x:c>
      <x:c r="U200" s="32">
        <x:f t="shared" si="80"/>
        <x:v>0</x:v>
      </x:c>
      <x:c r="V200" s="31">
        <x:f t="shared" si="67"/>
        <x:v>0.05</x:v>
      </x:c>
      <x:c r="W200" s="31">
        <x:f t="shared" si="68"/>
        <x:v>60</x:v>
      </x:c>
      <x:c r="X200" s="32">
        <x:f t="shared" si="69"/>
        <x:v>0.8</x:v>
      </x:c>
      <x:c r="Y200" s="30">
        <x:f t="shared" si="92"/>
        <x:v>0</x:v>
      </x:c>
      <x:c r="Z200" s="33">
        <x:f t="shared" si="77"/>
        <x:v>0.35999999999999988</x:v>
      </x:c>
      <x:c r="AA200" s="31">
        <x:f t="shared" si="93"/>
        <x:v>4.949417384040931</x:v>
      </x:c>
      <x:c r="AB200" s="32">
        <x:f t="shared" si="70"/>
        <x:v>0.1374838162233592</x:v>
      </x:c>
      <x:c r="AC200" s="31">
        <x:f t="shared" si="71"/>
        <x:v>0.5</x:v>
      </x:c>
      <x:c r="AD200" s="30">
        <x:f t="shared" si="94"/>
        <x:v>0</x:v>
      </x:c>
      <x:c r="AE200" s="31">
        <x:f t="shared" si="88"/>
        <x:v>4.949417384040931</x:v>
      </x:c>
    </x:row>
    <x:row r="201" spans="2:32" x14ac:dyDescent="0.35">
      <x:c r="B201" s="27">
        <x:f t="shared" si="81"/>
        <x:v>44740</x:v>
      </x:c>
      <x:c r="C201" s="22" t="str">
        <x:f>IF($C$4="London",Assumptions!C210,Assumptions!E210)</x:f>
        <x:v>1220</x:v>
      </x:c>
      <x:c r="D201" s="22" t="str">
        <x:f>IF($C$4="London",Assumptions!D210,Assumptions!F210)</x:f>
        <x:v>0235</x:v>
      </x:c>
      <x:c r="F201" s="29">
        <x:v>44741</x:v>
      </x:c>
      <x:c r="G201" s="30">
        <x:f t="shared" si="82"/>
        <x:v>6</x:v>
      </x:c>
      <x:c r="H201" s="31" t="str">
        <x:v>1220</x:v>
      </x:c>
      <x:c r="I201" s="31" t="str">
        <x:v>0235</x:v>
      </x:c>
      <x:c r="J201" s="30">
        <x:f t="shared" si="83"/>
        <x:v>12</x:v>
      </x:c>
      <x:c r="K201" s="30">
        <x:f t="shared" si="84"/>
        <x:v>20</x:v>
      </x:c>
      <x:c r="L201" s="30">
        <x:f t="shared" si="85"/>
        <x:v>2</x:v>
      </x:c>
      <x:c r="M201" s="30">
        <x:f t="shared" si="86"/>
        <x:v>35</x:v>
      </x:c>
      <x:c r="N201" s="30">
        <x:f t="shared" si="89"/>
        <x:v>26</x:v>
      </x:c>
      <x:c r="O201" s="30">
        <x:f t="shared" si="87"/>
        <x:v>14.25</x:v>
      </x:c>
      <x:c r="P201" s="30" t="str" cm="1">
        <x:f t="array" ref="P201">INDEX($C$12:$N$12,G201)</x:f>
        <x:v>0.4″</x:v>
      </x:c>
      <x:c r="Q201" s="30" t="str" cm="1">
        <x:f t="array" ref="Q201">INDEX($C$11:$N$11,G201)</x:f>
        <x:v>100°F</x:v>
      </x:c>
      <x:c r="R201" s="30" cm="1">
        <x:f t="array" ref="R201">INDEX($C$13:$N$13,G201)</x:f>
        <x:v>30</x:v>
      </x:c>
      <x:c r="S201" s="30">
        <x:f t="shared" si="90"/>
        <x:v>1.3333333333333334E-2</x:v>
      </x:c>
      <x:c r="T201" s="30">
        <x:f t="shared" si="91"/>
        <x:v>100</x:v>
      </x:c>
      <x:c r="U201" s="32">
        <x:f t="shared" si="80"/>
        <x:v>0</x:v>
      </x:c>
      <x:c r="V201" s="31">
        <x:f t="shared" si="67"/>
        <x:v>0.05</x:v>
      </x:c>
      <x:c r="W201" s="31">
        <x:f t="shared" si="68"/>
        <x:v>60</x:v>
      </x:c>
      <x:c r="X201" s="32">
        <x:f t="shared" si="69"/>
        <x:v>0.8</x:v>
      </x:c>
      <x:c r="Y201" s="30">
        <x:f t="shared" si="92"/>
        <x:v>0</x:v>
      </x:c>
      <x:c r="Z201" s="33">
        <x:f t="shared" si="77"/>
        <x:v>0.35999999999999988</x:v>
      </x:c>
      <x:c r="AA201" s="31">
        <x:f t="shared" si="93"/>
        <x:v>4.949417384040931</x:v>
      </x:c>
      <x:c r="AB201" s="32">
        <x:f t="shared" si="70"/>
        <x:v>0.1374838162233592</x:v>
      </x:c>
      <x:c r="AC201" s="31">
        <x:f t="shared" si="71"/>
        <x:v>0.5</x:v>
      </x:c>
      <x:c r="AD201" s="30">
        <x:f t="shared" si="94"/>
        <x:v>0</x:v>
      </x:c>
      <x:c r="AE201" s="31">
        <x:f t="shared" si="88"/>
        <x:v>4.949417384040931</x:v>
      </x:c>
    </x:row>
    <x:row r="202" spans="2:32" x14ac:dyDescent="0.35">
      <x:c r="B202" s="27">
        <x:f t="shared" si="81"/>
        <x:v>44741</x:v>
      </x:c>
      <x:c r="C202" s="22" t="str">
        <x:f>IF($C$4="London",Assumptions!C211,Assumptions!E211)</x:f>
        <x:v>1220</x:v>
      </x:c>
      <x:c r="D202" s="22" t="str">
        <x:f>IF($C$4="London",Assumptions!D211,Assumptions!F211)</x:f>
        <x:v>0235</x:v>
      </x:c>
      <x:c r="F202" s="8">
        <x:v>44742</x:v>
      </x:c>
      <x:c r="G202" s="30">
        <x:f t="shared" ref="G202:G265" si="95">MONTH(F202)</x:f>
        <x:v>6</x:v>
      </x:c>
      <x:c r="H202" s="8" t="str">
        <x:v>1221</x:v>
      </x:c>
      <x:c r="I202" s="8" t="str">
        <x:v>0235</x:v>
      </x:c>
      <x:c r="J202" s="30">
        <x:f t="shared" ref="J202:J265" si="96">VALUE(LEFT(H202,2))</x:f>
        <x:v>12</x:v>
      </x:c>
      <x:c r="K202" s="30">
        <x:f t="shared" ref="K202:K265" si="97">VALUE(RIGHT(H202,2))</x:f>
        <x:v>21</x:v>
      </x:c>
      <x:c r="L202" s="30">
        <x:f t="shared" ref="L202:L265" si="98">VALUE(LEFT(I202,2))</x:f>
        <x:v>2</x:v>
      </x:c>
      <x:c r="M202" s="30">
        <x:f t="shared" ref="M202:M265" si="99">VALUE(RIGHT(I202,2))</x:f>
        <x:v>35</x:v>
      </x:c>
      <x:c r="N202" s="30">
        <x:f t="shared" ref="N202:N265" si="100">IF(L202&lt;J202,L202+24,L202)</x:f>
        <x:v>26</x:v>
      </x:c>
      <x:c r="O202" s="30">
        <x:f t="shared" ref="O202:O265" si="101">N202-J202+(M202-K202)/60</x:f>
        <x:v>14.233333333333333</x:v>
      </x:c>
      <x:c r="P202" s="30" t="str" cm="1">
        <x:f t="array" ref="P202">INDEX($C$12:$N$12,G202)</x:f>
        <x:v>0.4″</x:v>
      </x:c>
      <x:c r="Q202" s="30" t="str" cm="1">
        <x:f t="array" ref="Q202">INDEX($C$11:$N$11,G202)</x:f>
        <x:v>100°F</x:v>
      </x:c>
      <x:c r="R202" s="30" cm="1">
        <x:f t="array" ref="R202">INDEX($C$13:$N$13,G202)</x:f>
        <x:v>30</x:v>
      </x:c>
      <x:c r="S202" s="30">
        <x:f t="shared" ref="S202:S265" si="102">VALUE(SUBSTITUTE(P202,"″",""))/R202</x:f>
        <x:v>1.3333333333333334E-2</x:v>
      </x:c>
      <x:c r="T202" s="30">
        <x:f t="shared" ref="T202:T265" si="103">VALUE(_xlfn.TEXTBEFORE(Q202,"°"))</x:f>
        <x:v>100</x:v>
      </x:c>
      <x:c r="U202" s="32">
        <x:f t="shared" ref="U202:U265" si="104">MAX(MIN(U201+S202-$C$20,1),0)</x:f>
        <x:v>0</x:v>
      </x:c>
      <x:c r="V202" s="31">
        <x:f t="shared" si="67"/>
        <x:v>0.05</x:v>
      </x:c>
      <x:c r="W202" s="31">
        <x:f t="shared" si="68"/>
        <x:v>60</x:v>
      </x:c>
      <x:c r="X202" s="32">
        <x:f t="shared" si="69"/>
        <x:v>0.8</x:v>
      </x:c>
      <x:c r="Y202" s="30">
        <x:f t="shared" ref="Y202:Y265" si="105">IF(U202&gt;X202,1,IF(U202&lt;X202/2,0,(U202/X202)^2))</x:f>
        <x:v>0</x:v>
      </x:c>
      <x:c r="Z202" s="33">
        <x:f t="shared" ref="Z202:Z265" si="106">1-((T202-W202)/50)^2</x:f>
        <x:v>0.35999999999999988</x:v>
      </x:c>
      <x:c r="AA202" s="31">
        <x:f t="shared" ref="AA202:AA265" si="107">AE201</x:f>
        <x:v>4.949417384040931</x:v>
      </x:c>
      <x:c r="AB202" s="32">
        <x:f t="shared" si="70"/>
        <x:v>0.1374838162233592</x:v>
      </x:c>
      <x:c r="AC202" s="31">
        <x:f t="shared" si="71"/>
        <x:v>0.5</x:v>
      </x:c>
      <x:c r="AD202" s="30">
        <x:f t="shared" ref="AD202:AD265" si="108">V202*O202*Y202*Z202*AC202</x:f>
        <x:v>0</x:v>
      </x:c>
      <x:c r="AE202" s="31">
        <x:f t="shared" ref="AE202:AE265" si="109">AA202+AD202</x:f>
        <x:v>4.949417384040931</x:v>
      </x:c>
    </x:row>
    <x:row r="203" spans="2:32" x14ac:dyDescent="0.35">
      <x:c r="B203" s="27">
        <x:f t="shared" si="81"/>
        <x:v>44742</x:v>
      </x:c>
      <x:c r="C203" s="22" t="str">
        <x:f>IF($C$4="London",Assumptions!C212,Assumptions!E212)</x:f>
        <x:v>1221</x:v>
      </x:c>
      <x:c r="D203" s="22" t="str">
        <x:f>IF($C$4="London",Assumptions!D212,Assumptions!F212)</x:f>
        <x:v>0235</x:v>
      </x:c>
      <x:c r="F203" s="8">
        <x:v>44743</x:v>
      </x:c>
      <x:c r="G203" s="30">
        <x:f t="shared" si="95"/>
        <x:v>7</x:v>
      </x:c>
      <x:c r="H203" s="8" t="str">
        <x:v>1221</x:v>
      </x:c>
      <x:c r="I203" s="8" t="str">
        <x:v>0235</x:v>
      </x:c>
      <x:c r="J203" s="30">
        <x:f t="shared" si="96"/>
        <x:v>12</x:v>
      </x:c>
      <x:c r="K203" s="30">
        <x:f t="shared" si="97"/>
        <x:v>21</x:v>
      </x:c>
      <x:c r="L203" s="30">
        <x:f t="shared" si="98"/>
        <x:v>2</x:v>
      </x:c>
      <x:c r="M203" s="30">
        <x:f t="shared" si="99"/>
        <x:v>35</x:v>
      </x:c>
      <x:c r="N203" s="30">
        <x:f t="shared" si="100"/>
        <x:v>26</x:v>
      </x:c>
      <x:c r="O203" s="30">
        <x:f t="shared" si="101"/>
        <x:v>14.233333333333333</x:v>
      </x:c>
      <x:c r="P203" s="30" t="str" cm="1">
        <x:f t="array" ref="P203">INDEX($C$12:$N$12,G203)</x:f>
        <x:v>1.9″</x:v>
      </x:c>
      <x:c r="Q203" s="30" t="str" cm="1">
        <x:f t="array" ref="Q203">INDEX($C$11:$N$11,G203)</x:f>
        <x:v>100°F</x:v>
      </x:c>
      <x:c r="R203" s="30" cm="1">
        <x:f t="array" ref="R203">INDEX($C$13:$N$13,G203)</x:f>
        <x:v>31</x:v>
      </x:c>
      <x:c r="S203" s="30">
        <x:f t="shared" si="102"/>
        <x:v>6.1290322580645158E-2</x:v>
      </x:c>
      <x:c r="T203" s="30">
        <x:f t="shared" si="103"/>
        <x:v>100</x:v>
      </x:c>
      <x:c r="U203" s="32">
        <x:f t="shared" si="104"/>
        <x:v>2.1290322580645157E-2</x:v>
      </x:c>
      <x:c r="V203" s="31">
        <x:f t="shared" si="67"/>
        <x:v>0.05</x:v>
      </x:c>
      <x:c r="W203" s="31">
        <x:f t="shared" si="68"/>
        <x:v>60</x:v>
      </x:c>
      <x:c r="X203" s="32">
        <x:f t="shared" si="69"/>
        <x:v>0.8</x:v>
      </x:c>
      <x:c r="Y203" s="30">
        <x:f t="shared" si="105"/>
        <x:v>0</x:v>
      </x:c>
      <x:c r="Z203" s="33">
        <x:f t="shared" si="106"/>
        <x:v>0.35999999999999988</x:v>
      </x:c>
      <x:c r="AA203" s="31">
        <x:f t="shared" si="107"/>
        <x:v>4.949417384040931</x:v>
      </x:c>
      <x:c r="AB203" s="32">
        <x:f t="shared" si="70"/>
        <x:v>0.1374838162233592</x:v>
      </x:c>
      <x:c r="AC203" s="31">
        <x:f t="shared" si="71"/>
        <x:v>0.5</x:v>
      </x:c>
      <x:c r="AD203" s="30">
        <x:f t="shared" si="108"/>
        <x:v>0</x:v>
      </x:c>
      <x:c r="AE203" s="31">
        <x:f t="shared" si="109"/>
        <x:v>4.949417384040931</x:v>
      </x:c>
    </x:row>
    <x:row r="204" spans="2:32" x14ac:dyDescent="0.35">
      <x:c r="B204" s="27">
        <x:f t="shared" si="81"/>
        <x:v>44743</x:v>
      </x:c>
      <x:c r="C204" s="22" t="str">
        <x:f>IF($C$4="London",Assumptions!C213,Assumptions!E213)</x:f>
        <x:v>1221</x:v>
      </x:c>
      <x:c r="D204" s="22" t="str">
        <x:f>IF($C$4="London",Assumptions!D213,Assumptions!F213)</x:f>
        <x:v>0235</x:v>
      </x:c>
      <x:c r="F204" s="8">
        <x:v>44744</x:v>
      </x:c>
      <x:c r="G204" s="30">
        <x:f t="shared" si="95"/>
        <x:v>7</x:v>
      </x:c>
      <x:c r="H204" s="8" t="str">
        <x:v>1221</x:v>
      </x:c>
      <x:c r="I204" s="8" t="str">
        <x:v>0235</x:v>
      </x:c>
      <x:c r="J204" s="30">
        <x:f t="shared" si="96"/>
        <x:v>12</x:v>
      </x:c>
      <x:c r="K204" s="30">
        <x:f t="shared" si="97"/>
        <x:v>21</x:v>
      </x:c>
      <x:c r="L204" s="30">
        <x:f t="shared" si="98"/>
        <x:v>2</x:v>
      </x:c>
      <x:c r="M204" s="30">
        <x:f t="shared" si="99"/>
        <x:v>35</x:v>
      </x:c>
      <x:c r="N204" s="30">
        <x:f t="shared" si="100"/>
        <x:v>26</x:v>
      </x:c>
      <x:c r="O204" s="30">
        <x:f t="shared" si="101"/>
        <x:v>14.233333333333333</x:v>
      </x:c>
      <x:c r="P204" s="30" t="str" cm="1">
        <x:f t="array" ref="P204">INDEX($C$12:$N$12,G204)</x:f>
        <x:v>1.9″</x:v>
      </x:c>
      <x:c r="Q204" s="30" t="str" cm="1">
        <x:f t="array" ref="Q204">INDEX($C$11:$N$11,G204)</x:f>
        <x:v>100°F</x:v>
      </x:c>
      <x:c r="R204" s="30" cm="1">
        <x:f t="array" ref="R204">INDEX($C$13:$N$13,G204)</x:f>
        <x:v>31</x:v>
      </x:c>
      <x:c r="S204" s="30">
        <x:f t="shared" si="102"/>
        <x:v>6.1290322580645158E-2</x:v>
      </x:c>
      <x:c r="T204" s="30">
        <x:f t="shared" si="103"/>
        <x:v>100</x:v>
      </x:c>
      <x:c r="U204" s="32">
        <x:f t="shared" si="104"/>
        <x:v>4.2580645161290322E-2</x:v>
      </x:c>
      <x:c r="V204" s="31">
        <x:f t="shared" si="67"/>
        <x:v>0.05</x:v>
      </x:c>
      <x:c r="W204" s="31">
        <x:f t="shared" si="68"/>
        <x:v>60</x:v>
      </x:c>
      <x:c r="X204" s="32">
        <x:f t="shared" si="69"/>
        <x:v>0.8</x:v>
      </x:c>
      <x:c r="Y204" s="30">
        <x:f t="shared" si="105"/>
        <x:v>0</x:v>
      </x:c>
      <x:c r="Z204" s="33">
        <x:f t="shared" si="106"/>
        <x:v>0.35999999999999988</x:v>
      </x:c>
      <x:c r="AA204" s="31">
        <x:f t="shared" si="107"/>
        <x:v>4.949417384040931</x:v>
      </x:c>
      <x:c r="AB204" s="32">
        <x:f t="shared" si="70"/>
        <x:v>0.1374838162233592</x:v>
      </x:c>
      <x:c r="AC204" s="31">
        <x:f t="shared" si="71"/>
        <x:v>0.5</x:v>
      </x:c>
      <x:c r="AD204" s="30">
        <x:f t="shared" si="108"/>
        <x:v>0</x:v>
      </x:c>
      <x:c r="AE204" s="31">
        <x:f t="shared" si="109"/>
        <x:v>4.949417384040931</x:v>
      </x:c>
    </x:row>
    <x:row r="205" spans="2:32" x14ac:dyDescent="0.35">
      <x:c r="B205" s="27">
        <x:f t="shared" si="81"/>
        <x:v>44744</x:v>
      </x:c>
      <x:c r="C205" s="22" t="str">
        <x:f>IF($C$4="London",Assumptions!C214,Assumptions!E214)</x:f>
        <x:v>1221</x:v>
      </x:c>
      <x:c r="D205" s="22" t="str">
        <x:f>IF($C$4="London",Assumptions!D214,Assumptions!F214)</x:f>
        <x:v>0235</x:v>
      </x:c>
      <x:c r="F205" s="8">
        <x:v>44745</x:v>
      </x:c>
      <x:c r="G205" s="30">
        <x:f t="shared" si="95"/>
        <x:v>7</x:v>
      </x:c>
      <x:c r="H205" s="8" t="str">
        <x:v>1222</x:v>
      </x:c>
      <x:c r="I205" s="8" t="str">
        <x:v>0235</x:v>
      </x:c>
      <x:c r="J205" s="30">
        <x:f t="shared" si="96"/>
        <x:v>12</x:v>
      </x:c>
      <x:c r="K205" s="30">
        <x:f t="shared" si="97"/>
        <x:v>22</x:v>
      </x:c>
      <x:c r="L205" s="30">
        <x:f t="shared" si="98"/>
        <x:v>2</x:v>
      </x:c>
      <x:c r="M205" s="30">
        <x:f t="shared" si="99"/>
        <x:v>35</x:v>
      </x:c>
      <x:c r="N205" s="30">
        <x:f t="shared" si="100"/>
        <x:v>26</x:v>
      </x:c>
      <x:c r="O205" s="30">
        <x:f t="shared" si="101"/>
        <x:v>14.216666666666667</x:v>
      </x:c>
      <x:c r="P205" s="30" t="str" cm="1">
        <x:f t="array" ref="P205">INDEX($C$12:$N$12,G205)</x:f>
        <x:v>1.9″</x:v>
      </x:c>
      <x:c r="Q205" s="30" t="str" cm="1">
        <x:f t="array" ref="Q205">INDEX($C$11:$N$11,G205)</x:f>
        <x:v>100°F</x:v>
      </x:c>
      <x:c r="R205" s="30" cm="1">
        <x:f t="array" ref="R205">INDEX($C$13:$N$13,G205)</x:f>
        <x:v>31</x:v>
      </x:c>
      <x:c r="S205" s="30">
        <x:f t="shared" si="102"/>
        <x:v>6.1290322580645158E-2</x:v>
      </x:c>
      <x:c r="T205" s="30">
        <x:f t="shared" si="103"/>
        <x:v>100</x:v>
      </x:c>
      <x:c r="U205" s="32">
        <x:f t="shared" si="104"/>
        <x:v>6.3870967741935486E-2</x:v>
      </x:c>
      <x:c r="V205" s="31">
        <x:f t="shared" si="67"/>
        <x:v>0.05</x:v>
      </x:c>
      <x:c r="W205" s="31">
        <x:f t="shared" si="68"/>
        <x:v>60</x:v>
      </x:c>
      <x:c r="X205" s="32">
        <x:f t="shared" si="69"/>
        <x:v>0.8</x:v>
      </x:c>
      <x:c r="Y205" s="30">
        <x:f t="shared" si="105"/>
        <x:v>0</x:v>
      </x:c>
      <x:c r="Z205" s="33">
        <x:f t="shared" si="106"/>
        <x:v>0.35999999999999988</x:v>
      </x:c>
      <x:c r="AA205" s="31">
        <x:f t="shared" si="107"/>
        <x:v>4.949417384040931</x:v>
      </x:c>
      <x:c r="AB205" s="32">
        <x:f t="shared" si="70"/>
        <x:v>0.1374838162233592</x:v>
      </x:c>
      <x:c r="AC205" s="31">
        <x:f t="shared" si="71"/>
        <x:v>0.5</x:v>
      </x:c>
      <x:c r="AD205" s="30">
        <x:f t="shared" si="108"/>
        <x:v>0</x:v>
      </x:c>
      <x:c r="AE205" s="31">
        <x:f t="shared" si="109"/>
        <x:v>4.949417384040931</x:v>
      </x:c>
    </x:row>
    <x:row r="206" spans="2:32" x14ac:dyDescent="0.35">
      <x:c r="B206" s="27">
        <x:f t="shared" si="81"/>
        <x:v>44745</x:v>
      </x:c>
      <x:c r="C206" s="22" t="str">
        <x:f>IF($C$4="London",Assumptions!C215,Assumptions!E215)</x:f>
        <x:v>1222</x:v>
      </x:c>
      <x:c r="D206" s="22" t="str">
        <x:f>IF($C$4="London",Assumptions!D215,Assumptions!F215)</x:f>
        <x:v>0235</x:v>
      </x:c>
      <x:c r="F206" s="8">
        <x:v>44746</x:v>
      </x:c>
      <x:c r="G206" s="30">
        <x:f t="shared" si="95"/>
        <x:v>7</x:v>
      </x:c>
      <x:c r="H206" s="8" t="str">
        <x:v>1222</x:v>
      </x:c>
      <x:c r="I206" s="8" t="str">
        <x:v>0234</x:v>
      </x:c>
      <x:c r="J206" s="30">
        <x:f t="shared" si="96"/>
        <x:v>12</x:v>
      </x:c>
      <x:c r="K206" s="30">
        <x:f t="shared" si="97"/>
        <x:v>22</x:v>
      </x:c>
      <x:c r="L206" s="30">
        <x:f t="shared" si="98"/>
        <x:v>2</x:v>
      </x:c>
      <x:c r="M206" s="30">
        <x:f t="shared" si="99"/>
        <x:v>34</x:v>
      </x:c>
      <x:c r="N206" s="30">
        <x:f t="shared" si="100"/>
        <x:v>26</x:v>
      </x:c>
      <x:c r="O206" s="30">
        <x:f t="shared" si="101"/>
        <x:v>14.2</x:v>
      </x:c>
      <x:c r="P206" s="30" t="str" cm="1">
        <x:f t="array" ref="P206">INDEX($C$12:$N$12,G206)</x:f>
        <x:v>1.9″</x:v>
      </x:c>
      <x:c r="Q206" s="30" t="str" cm="1">
        <x:f t="array" ref="Q206">INDEX($C$11:$N$11,G206)</x:f>
        <x:v>100°F</x:v>
      </x:c>
      <x:c r="R206" s="30" cm="1">
        <x:f t="array" ref="R206">INDEX($C$13:$N$13,G206)</x:f>
        <x:v>31</x:v>
      </x:c>
      <x:c r="S206" s="30">
        <x:f t="shared" si="102"/>
        <x:v>6.1290322580645158E-2</x:v>
      </x:c>
      <x:c r="T206" s="30">
        <x:f t="shared" si="103"/>
        <x:v>100</x:v>
      </x:c>
      <x:c r="U206" s="32">
        <x:f t="shared" si="104"/>
        <x:v>8.5161290322580629E-2</x:v>
      </x:c>
      <x:c r="V206" s="31">
        <x:f t="shared" si="67"/>
        <x:v>0.05</x:v>
      </x:c>
      <x:c r="W206" s="31">
        <x:f t="shared" si="68"/>
        <x:v>60</x:v>
      </x:c>
      <x:c r="X206" s="32">
        <x:f t="shared" si="69"/>
        <x:v>0.8</x:v>
      </x:c>
      <x:c r="Y206" s="30">
        <x:f t="shared" si="105"/>
        <x:v>0</x:v>
      </x:c>
      <x:c r="Z206" s="33">
        <x:f t="shared" si="106"/>
        <x:v>0.35999999999999988</x:v>
      </x:c>
      <x:c r="AA206" s="31">
        <x:f t="shared" si="107"/>
        <x:v>4.949417384040931</x:v>
      </x:c>
      <x:c r="AB206" s="32">
        <x:f t="shared" si="70"/>
        <x:v>0.1374838162233592</x:v>
      </x:c>
      <x:c r="AC206" s="31">
        <x:f t="shared" si="71"/>
        <x:v>0.5</x:v>
      </x:c>
      <x:c r="AD206" s="30">
        <x:f t="shared" si="108"/>
        <x:v>0</x:v>
      </x:c>
      <x:c r="AE206" s="31">
        <x:f t="shared" si="109"/>
        <x:v>4.949417384040931</x:v>
      </x:c>
    </x:row>
    <x:row r="207" spans="2:32" x14ac:dyDescent="0.35">
      <x:c r="B207" s="27">
        <x:f t="shared" si="81"/>
        <x:v>44746</x:v>
      </x:c>
      <x:c r="C207" s="22" t="str">
        <x:f>IF($C$4="London",Assumptions!C216,Assumptions!E216)</x:f>
        <x:v>1222</x:v>
      </x:c>
      <x:c r="D207" s="22" t="str">
        <x:f>IF($C$4="London",Assumptions!D216,Assumptions!F216)</x:f>
        <x:v>0234</x:v>
      </x:c>
      <x:c r="F207" s="8">
        <x:v>44747</x:v>
      </x:c>
      <x:c r="G207" s="30">
        <x:f t="shared" si="95"/>
        <x:v>7</x:v>
      </x:c>
      <x:c r="H207" s="8" t="str">
        <x:v>1223</x:v>
      </x:c>
      <x:c r="I207" s="8" t="str">
        <x:v>0234</x:v>
      </x:c>
      <x:c r="J207" s="30">
        <x:f t="shared" si="96"/>
        <x:v>12</x:v>
      </x:c>
      <x:c r="K207" s="30">
        <x:f t="shared" si="97"/>
        <x:v>23</x:v>
      </x:c>
      <x:c r="L207" s="30">
        <x:f t="shared" si="98"/>
        <x:v>2</x:v>
      </x:c>
      <x:c r="M207" s="30">
        <x:f t="shared" si="99"/>
        <x:v>34</x:v>
      </x:c>
      <x:c r="N207" s="30">
        <x:f t="shared" si="100"/>
        <x:v>26</x:v>
      </x:c>
      <x:c r="O207" s="30">
        <x:f t="shared" si="101"/>
        <x:v>14.183333333333334</x:v>
      </x:c>
      <x:c r="P207" s="30" t="str" cm="1">
        <x:f t="array" ref="P207">INDEX($C$12:$N$12,G207)</x:f>
        <x:v>1.9″</x:v>
      </x:c>
      <x:c r="Q207" s="30" t="str" cm="1">
        <x:f t="array" ref="Q207">INDEX($C$11:$N$11,G207)</x:f>
        <x:v>100°F</x:v>
      </x:c>
      <x:c r="R207" s="30" cm="1">
        <x:f t="array" ref="R207">INDEX($C$13:$N$13,G207)</x:f>
        <x:v>31</x:v>
      </x:c>
      <x:c r="S207" s="30">
        <x:f t="shared" si="102"/>
        <x:v>6.1290322580645158E-2</x:v>
      </x:c>
      <x:c r="T207" s="30">
        <x:f t="shared" si="103"/>
        <x:v>100</x:v>
      </x:c>
      <x:c r="U207" s="32">
        <x:f t="shared" si="104"/>
        <x:v>0.10645161290322577</x:v>
      </x:c>
      <x:c r="V207" s="31">
        <x:f t="shared" si="67"/>
        <x:v>0.05</x:v>
      </x:c>
      <x:c r="W207" s="31">
        <x:f t="shared" si="68"/>
        <x:v>60</x:v>
      </x:c>
      <x:c r="X207" s="32">
        <x:f t="shared" si="69"/>
        <x:v>0.8</x:v>
      </x:c>
      <x:c r="Y207" s="30">
        <x:f t="shared" si="105"/>
        <x:v>0</x:v>
      </x:c>
      <x:c r="Z207" s="33">
        <x:f t="shared" si="106"/>
        <x:v>0.35999999999999988</x:v>
      </x:c>
      <x:c r="AA207" s="31">
        <x:f t="shared" si="107"/>
        <x:v>4.949417384040931</x:v>
      </x:c>
      <x:c r="AB207" s="32">
        <x:f t="shared" si="70"/>
        <x:v>0.1374838162233592</x:v>
      </x:c>
      <x:c r="AC207" s="31">
        <x:f t="shared" si="71"/>
        <x:v>0.5</x:v>
      </x:c>
      <x:c r="AD207" s="30">
        <x:f t="shared" si="108"/>
        <x:v>0</x:v>
      </x:c>
      <x:c r="AE207" s="31">
        <x:f t="shared" si="109"/>
        <x:v>4.949417384040931</x:v>
      </x:c>
    </x:row>
    <x:row r="208" spans="2:32" x14ac:dyDescent="0.35">
      <x:c r="B208" s="27">
        <x:f t="shared" si="81"/>
        <x:v>44747</x:v>
      </x:c>
      <x:c r="C208" s="22" t="str">
        <x:f>IF($C$4="London",Assumptions!C217,Assumptions!E217)</x:f>
        <x:v>1223</x:v>
      </x:c>
      <x:c r="D208" s="22" t="str">
        <x:f>IF($C$4="London",Assumptions!D217,Assumptions!F217)</x:f>
        <x:v>0234</x:v>
      </x:c>
      <x:c r="F208" s="8">
        <x:v>44748</x:v>
      </x:c>
      <x:c r="G208" s="30">
        <x:f t="shared" si="95"/>
        <x:v>7</x:v>
      </x:c>
      <x:c r="H208" s="24" t="str">
        <x:v>1223</x:v>
      </x:c>
      <x:c r="I208" s="24" t="str">
        <x:v>0234</x:v>
      </x:c>
      <x:c r="J208" s="30">
        <x:f t="shared" si="96"/>
        <x:v>12</x:v>
      </x:c>
      <x:c r="K208" s="30">
        <x:f t="shared" si="97"/>
        <x:v>23</x:v>
      </x:c>
      <x:c r="L208" s="30">
        <x:f t="shared" si="98"/>
        <x:v>2</x:v>
      </x:c>
      <x:c r="M208" s="30">
        <x:f t="shared" si="99"/>
        <x:v>34</x:v>
      </x:c>
      <x:c r="N208" s="30">
        <x:f t="shared" si="100"/>
        <x:v>26</x:v>
      </x:c>
      <x:c r="O208" s="30">
        <x:f t="shared" si="101"/>
        <x:v>14.183333333333334</x:v>
      </x:c>
      <x:c r="P208" s="30" t="str" cm="1">
        <x:f t="array" ref="P208">INDEX($C$12:$N$12,G208)</x:f>
        <x:v>1.9″</x:v>
      </x:c>
      <x:c r="Q208" s="30" t="str" cm="1">
        <x:f t="array" ref="Q208">INDEX($C$11:$N$11,G208)</x:f>
        <x:v>100°F</x:v>
      </x:c>
      <x:c r="R208" s="30" cm="1">
        <x:f t="array" ref="R208">INDEX($C$13:$N$13,G208)</x:f>
        <x:v>31</x:v>
      </x:c>
      <x:c r="S208" s="30">
        <x:f t="shared" si="102"/>
        <x:v>6.1290322580645158E-2</x:v>
      </x:c>
      <x:c r="T208" s="30">
        <x:f t="shared" si="103"/>
        <x:v>100</x:v>
      </x:c>
      <x:c r="U208" s="32">
        <x:f t="shared" si="104"/>
        <x:v>0.12774193548387092</x:v>
      </x:c>
      <x:c r="V208" s="31">
        <x:f t="shared" si="67"/>
        <x:v>0.05</x:v>
      </x:c>
      <x:c r="W208" s="31">
        <x:f t="shared" si="68"/>
        <x:v>60</x:v>
      </x:c>
      <x:c r="X208" s="32">
        <x:f t="shared" si="69"/>
        <x:v>0.8</x:v>
      </x:c>
      <x:c r="Y208" s="30">
        <x:f t="shared" si="105"/>
        <x:v>0</x:v>
      </x:c>
      <x:c r="Z208" s="33">
        <x:f t="shared" si="106"/>
        <x:v>0.35999999999999988</x:v>
      </x:c>
      <x:c r="AA208" s="31">
        <x:f t="shared" si="107"/>
        <x:v>4.949417384040931</x:v>
      </x:c>
      <x:c r="AB208" s="32">
        <x:f t="shared" si="70"/>
        <x:v>0.1374838162233592</x:v>
      </x:c>
      <x:c r="AC208" s="31">
        <x:f t="shared" si="71"/>
        <x:v>0.5</x:v>
      </x:c>
      <x:c r="AD208" s="30">
        <x:f t="shared" si="108"/>
        <x:v>0</x:v>
      </x:c>
      <x:c r="AE208" s="31">
        <x:f t="shared" si="109"/>
        <x:v>4.949417384040931</x:v>
      </x:c>
      <x:c r="AF208" s="24"/>
    </x:row>
    <x:row r="209" spans="2:32" x14ac:dyDescent="0.35">
      <x:c r="B209" s="27">
        <x:f t="shared" si="81"/>
        <x:v>44748</x:v>
      </x:c>
      <x:c r="C209" s="22" t="str">
        <x:f>IF($C$4="London",Assumptions!C218,Assumptions!E218)</x:f>
        <x:v>1223</x:v>
      </x:c>
      <x:c r="D209" s="22" t="str">
        <x:f>IF($C$4="London",Assumptions!D218,Assumptions!F218)</x:f>
        <x:v>0234</x:v>
      </x:c>
      <x:c r="F209" s="8">
        <x:v>44749</x:v>
      </x:c>
      <x:c r="G209" s="30">
        <x:f t="shared" si="95"/>
        <x:v>7</x:v>
      </x:c>
      <x:c r="H209" s="24" t="str">
        <x:v>1224</x:v>
      </x:c>
      <x:c r="I209" s="24" t="str">
        <x:v>0234</x:v>
      </x:c>
      <x:c r="J209" s="30">
        <x:f t="shared" si="96"/>
        <x:v>12</x:v>
      </x:c>
      <x:c r="K209" s="30">
        <x:f t="shared" si="97"/>
        <x:v>24</x:v>
      </x:c>
      <x:c r="L209" s="30">
        <x:f t="shared" si="98"/>
        <x:v>2</x:v>
      </x:c>
      <x:c r="M209" s="30">
        <x:f t="shared" si="99"/>
        <x:v>34</x:v>
      </x:c>
      <x:c r="N209" s="30">
        <x:f t="shared" si="100"/>
        <x:v>26</x:v>
      </x:c>
      <x:c r="O209" s="30">
        <x:f t="shared" si="101"/>
        <x:v>14.166666666666666</x:v>
      </x:c>
      <x:c r="P209" s="30" t="str" cm="1">
        <x:f t="array" ref="P209">INDEX($C$12:$N$12,G209)</x:f>
        <x:v>1.9″</x:v>
      </x:c>
      <x:c r="Q209" s="30" t="str" cm="1">
        <x:f t="array" ref="Q209">INDEX($C$11:$N$11,G209)</x:f>
        <x:v>100°F</x:v>
      </x:c>
      <x:c r="R209" s="30" cm="1">
        <x:f t="array" ref="R209">INDEX($C$13:$N$13,G209)</x:f>
        <x:v>31</x:v>
      </x:c>
      <x:c r="S209" s="30">
        <x:f t="shared" si="102"/>
        <x:v>6.1290322580645158E-2</x:v>
      </x:c>
      <x:c r="T209" s="30">
        <x:f t="shared" si="103"/>
        <x:v>100</x:v>
      </x:c>
      <x:c r="U209" s="32">
        <x:f t="shared" si="104"/>
        <x:v>0.14903225806451606</x:v>
      </x:c>
      <x:c r="V209" s="31">
        <x:f t="shared" si="67"/>
        <x:v>0.05</x:v>
      </x:c>
      <x:c r="W209" s="31">
        <x:f t="shared" si="68"/>
        <x:v>60</x:v>
      </x:c>
      <x:c r="X209" s="32">
        <x:f t="shared" si="69"/>
        <x:v>0.8</x:v>
      </x:c>
      <x:c r="Y209" s="30">
        <x:f t="shared" si="105"/>
        <x:v>0</x:v>
      </x:c>
      <x:c r="Z209" s="33">
        <x:f t="shared" si="106"/>
        <x:v>0.35999999999999988</x:v>
      </x:c>
      <x:c r="AA209" s="31">
        <x:f t="shared" si="107"/>
        <x:v>4.949417384040931</x:v>
      </x:c>
      <x:c r="AB209" s="32">
        <x:f t="shared" si="70"/>
        <x:v>0.1374838162233592</x:v>
      </x:c>
      <x:c r="AC209" s="31">
        <x:f t="shared" si="71"/>
        <x:v>0.5</x:v>
      </x:c>
      <x:c r="AD209" s="30">
        <x:f t="shared" si="108"/>
        <x:v>0</x:v>
      </x:c>
      <x:c r="AE209" s="31">
        <x:f t="shared" si="109"/>
        <x:v>4.949417384040931</x:v>
      </x:c>
      <x:c r="AF209" s="24"/>
    </x:row>
    <x:row r="210" spans="2:32" x14ac:dyDescent="0.35">
      <x:c r="B210" s="27">
        <x:f t="shared" si="81"/>
        <x:v>44749</x:v>
      </x:c>
      <x:c r="C210" s="22" t="str">
        <x:f>IF($C$4="London",Assumptions!C219,Assumptions!E219)</x:f>
        <x:v>1224</x:v>
      </x:c>
      <x:c r="D210" s="22" t="str">
        <x:f>IF($C$4="London",Assumptions!D219,Assumptions!F219)</x:f>
        <x:v>0234</x:v>
      </x:c>
      <x:c r="F210" s="8">
        <x:v>44750</x:v>
      </x:c>
      <x:c r="G210" s="30">
        <x:f t="shared" si="95"/>
        <x:v>7</x:v>
      </x:c>
      <x:c r="H210" s="24" t="str">
        <x:v>1224</x:v>
      </x:c>
      <x:c r="I210" s="24" t="str">
        <x:v>0234</x:v>
      </x:c>
      <x:c r="J210" s="30">
        <x:f t="shared" si="96"/>
        <x:v>12</x:v>
      </x:c>
      <x:c r="K210" s="30">
        <x:f t="shared" si="97"/>
        <x:v>24</x:v>
      </x:c>
      <x:c r="L210" s="30">
        <x:f t="shared" si="98"/>
        <x:v>2</x:v>
      </x:c>
      <x:c r="M210" s="30">
        <x:f t="shared" si="99"/>
        <x:v>34</x:v>
      </x:c>
      <x:c r="N210" s="30">
        <x:f t="shared" si="100"/>
        <x:v>26</x:v>
      </x:c>
      <x:c r="O210" s="30">
        <x:f t="shared" si="101"/>
        <x:v>14.166666666666666</x:v>
      </x:c>
      <x:c r="P210" s="30" t="str" cm="1">
        <x:f t="array" ref="P210">INDEX($C$12:$N$12,G210)</x:f>
        <x:v>1.9″</x:v>
      </x:c>
      <x:c r="Q210" s="30" t="str" cm="1">
        <x:f t="array" ref="Q210">INDEX($C$11:$N$11,G210)</x:f>
        <x:v>100°F</x:v>
      </x:c>
      <x:c r="R210" s="30" cm="1">
        <x:f t="array" ref="R210">INDEX($C$13:$N$13,G210)</x:f>
        <x:v>31</x:v>
      </x:c>
      <x:c r="S210" s="30">
        <x:f t="shared" si="102"/>
        <x:v>6.1290322580645158E-2</x:v>
      </x:c>
      <x:c r="T210" s="30">
        <x:f t="shared" si="103"/>
        <x:v>100</x:v>
      </x:c>
      <x:c r="U210" s="32">
        <x:f t="shared" si="104"/>
        <x:v>0.1703225806451612</x:v>
      </x:c>
      <x:c r="V210" s="31">
        <x:f t="shared" si="67"/>
        <x:v>0.05</x:v>
      </x:c>
      <x:c r="W210" s="31">
        <x:f t="shared" si="68"/>
        <x:v>60</x:v>
      </x:c>
      <x:c r="X210" s="32">
        <x:f t="shared" si="69"/>
        <x:v>0.8</x:v>
      </x:c>
      <x:c r="Y210" s="30">
        <x:f t="shared" si="105"/>
        <x:v>0</x:v>
      </x:c>
      <x:c r="Z210" s="33">
        <x:f t="shared" si="106"/>
        <x:v>0.35999999999999988</x:v>
      </x:c>
      <x:c r="AA210" s="31">
        <x:f t="shared" si="107"/>
        <x:v>4.949417384040931</x:v>
      </x:c>
      <x:c r="AB210" s="32">
        <x:f t="shared" si="70"/>
        <x:v>0.1374838162233592</x:v>
      </x:c>
      <x:c r="AC210" s="31">
        <x:f t="shared" si="71"/>
        <x:v>0.5</x:v>
      </x:c>
      <x:c r="AD210" s="30">
        <x:f t="shared" si="108"/>
        <x:v>0</x:v>
      </x:c>
      <x:c r="AE210" s="31">
        <x:f t="shared" si="109"/>
        <x:v>4.949417384040931</x:v>
      </x:c>
      <x:c r="AF210" s="24"/>
    </x:row>
    <x:row r="211" spans="2:32" x14ac:dyDescent="0.35">
      <x:c r="B211" s="27">
        <x:f t="shared" si="81"/>
        <x:v>44750</x:v>
      </x:c>
      <x:c r="C211" s="22" t="str">
        <x:f>IF($C$4="London",Assumptions!C220,Assumptions!E220)</x:f>
        <x:v>1224</x:v>
      </x:c>
      <x:c r="D211" s="22" t="str">
        <x:f>IF($C$4="London",Assumptions!D220,Assumptions!F220)</x:f>
        <x:v>0234</x:v>
      </x:c>
      <x:c r="F211" s="8">
        <x:v>44751</x:v>
      </x:c>
      <x:c r="G211" s="30">
        <x:f t="shared" si="95"/>
        <x:v>7</x:v>
      </x:c>
      <x:c r="H211" s="24" t="str">
        <x:v>1225</x:v>
      </x:c>
      <x:c r="I211" s="24" t="str">
        <x:v>0234</x:v>
      </x:c>
      <x:c r="J211" s="30">
        <x:f t="shared" si="96"/>
        <x:v>12</x:v>
      </x:c>
      <x:c r="K211" s="30">
        <x:f t="shared" si="97"/>
        <x:v>25</x:v>
      </x:c>
      <x:c r="L211" s="30">
        <x:f t="shared" si="98"/>
        <x:v>2</x:v>
      </x:c>
      <x:c r="M211" s="30">
        <x:f t="shared" si="99"/>
        <x:v>34</x:v>
      </x:c>
      <x:c r="N211" s="30">
        <x:f t="shared" si="100"/>
        <x:v>26</x:v>
      </x:c>
      <x:c r="O211" s="30">
        <x:f t="shared" si="101"/>
        <x:v>14.15</x:v>
      </x:c>
      <x:c r="P211" s="30" t="str" cm="1">
        <x:f t="array" ref="P211">INDEX($C$12:$N$12,G211)</x:f>
        <x:v>1.9″</x:v>
      </x:c>
      <x:c r="Q211" s="30" t="str" cm="1">
        <x:f t="array" ref="Q211">INDEX($C$11:$N$11,G211)</x:f>
        <x:v>100°F</x:v>
      </x:c>
      <x:c r="R211" s="30" cm="1">
        <x:f t="array" ref="R211">INDEX($C$13:$N$13,G211)</x:f>
        <x:v>31</x:v>
      </x:c>
      <x:c r="S211" s="30">
        <x:f t="shared" si="102"/>
        <x:v>6.1290322580645158E-2</x:v>
      </x:c>
      <x:c r="T211" s="30">
        <x:f t="shared" si="103"/>
        <x:v>100</x:v>
      </x:c>
      <x:c r="U211" s="32">
        <x:f t="shared" si="104"/>
        <x:v>0.19161290322580635</x:v>
      </x:c>
      <x:c r="V211" s="31">
        <x:f t="shared" si="67"/>
        <x:v>0.05</x:v>
      </x:c>
      <x:c r="W211" s="31">
        <x:f t="shared" si="68"/>
        <x:v>60</x:v>
      </x:c>
      <x:c r="X211" s="32">
        <x:f t="shared" si="69"/>
        <x:v>0.8</x:v>
      </x:c>
      <x:c r="Y211" s="30">
        <x:f t="shared" si="105"/>
        <x:v>0</x:v>
      </x:c>
      <x:c r="Z211" s="33">
        <x:f t="shared" si="106"/>
        <x:v>0.35999999999999988</x:v>
      </x:c>
      <x:c r="AA211" s="31">
        <x:f t="shared" si="107"/>
        <x:v>4.949417384040931</x:v>
      </x:c>
      <x:c r="AB211" s="32">
        <x:f t="shared" si="70"/>
        <x:v>0.1374838162233592</x:v>
      </x:c>
      <x:c r="AC211" s="31">
        <x:f t="shared" si="71"/>
        <x:v>0.5</x:v>
      </x:c>
      <x:c r="AD211" s="30">
        <x:f t="shared" si="108"/>
        <x:v>0</x:v>
      </x:c>
      <x:c r="AE211" s="31">
        <x:f t="shared" si="109"/>
        <x:v>4.949417384040931</x:v>
      </x:c>
      <x:c r="AF211" s="24"/>
    </x:row>
    <x:row r="212" spans="2:32" x14ac:dyDescent="0.35">
      <x:c r="B212" s="27">
        <x:f t="shared" si="81"/>
        <x:v>44751</x:v>
      </x:c>
      <x:c r="C212" s="22" t="str">
        <x:f>IF($C$4="London",Assumptions!C221,Assumptions!E221)</x:f>
        <x:v>1225</x:v>
      </x:c>
      <x:c r="D212" s="22" t="str">
        <x:f>IF($C$4="London",Assumptions!D221,Assumptions!F221)</x:f>
        <x:v>0234</x:v>
      </x:c>
      <x:c r="F212" s="8">
        <x:v>44752</x:v>
      </x:c>
      <x:c r="G212" s="30">
        <x:f t="shared" si="95"/>
        <x:v>7</x:v>
      </x:c>
      <x:c r="H212" s="24" t="str">
        <x:v>1225</x:v>
      </x:c>
      <x:c r="I212" s="24" t="str">
        <x:v>0233</x:v>
      </x:c>
      <x:c r="J212" s="30">
        <x:f t="shared" si="96"/>
        <x:v>12</x:v>
      </x:c>
      <x:c r="K212" s="30">
        <x:f t="shared" si="97"/>
        <x:v>25</x:v>
      </x:c>
      <x:c r="L212" s="30">
        <x:f t="shared" si="98"/>
        <x:v>2</x:v>
      </x:c>
      <x:c r="M212" s="30">
        <x:f t="shared" si="99"/>
        <x:v>33</x:v>
      </x:c>
      <x:c r="N212" s="30">
        <x:f t="shared" si="100"/>
        <x:v>26</x:v>
      </x:c>
      <x:c r="O212" s="30">
        <x:f t="shared" si="101"/>
        <x:v>14.133333333333333</x:v>
      </x:c>
      <x:c r="P212" s="30" t="str" cm="1">
        <x:f t="array" ref="P212">INDEX($C$12:$N$12,G212)</x:f>
        <x:v>1.9″</x:v>
      </x:c>
      <x:c r="Q212" s="30" t="str" cm="1">
        <x:f t="array" ref="Q212">INDEX($C$11:$N$11,G212)</x:f>
        <x:v>100°F</x:v>
      </x:c>
      <x:c r="R212" s="30" cm="1">
        <x:f t="array" ref="R212">INDEX($C$13:$N$13,G212)</x:f>
        <x:v>31</x:v>
      </x:c>
      <x:c r="S212" s="30">
        <x:f t="shared" si="102"/>
        <x:v>6.1290322580645158E-2</x:v>
      </x:c>
      <x:c r="T212" s="30">
        <x:f t="shared" si="103"/>
        <x:v>100</x:v>
      </x:c>
      <x:c r="U212" s="32">
        <x:f t="shared" si="104"/>
        <x:v>0.21290322580645152</x:v>
      </x:c>
      <x:c r="V212" s="31">
        <x:f t="shared" si="67"/>
        <x:v>0.05</x:v>
      </x:c>
      <x:c r="W212" s="31">
        <x:f t="shared" si="68"/>
        <x:v>60</x:v>
      </x:c>
      <x:c r="X212" s="32">
        <x:f t="shared" si="69"/>
        <x:v>0.8</x:v>
      </x:c>
      <x:c r="Y212" s="30">
        <x:f t="shared" si="105"/>
        <x:v>0</x:v>
      </x:c>
      <x:c r="Z212" s="33">
        <x:f t="shared" si="106"/>
        <x:v>0.35999999999999988</x:v>
      </x:c>
      <x:c r="AA212" s="31">
        <x:f t="shared" si="107"/>
        <x:v>4.949417384040931</x:v>
      </x:c>
      <x:c r="AB212" s="32">
        <x:f t="shared" si="70"/>
        <x:v>0.1374838162233592</x:v>
      </x:c>
      <x:c r="AC212" s="31">
        <x:f t="shared" si="71"/>
        <x:v>0.5</x:v>
      </x:c>
      <x:c r="AD212" s="30">
        <x:f t="shared" si="108"/>
        <x:v>0</x:v>
      </x:c>
      <x:c r="AE212" s="31">
        <x:f t="shared" si="109"/>
        <x:v>4.949417384040931</x:v>
      </x:c>
      <x:c r="AF212" s="24"/>
    </x:row>
    <x:row r="213" spans="2:32" x14ac:dyDescent="0.35">
      <x:c r="B213" s="27">
        <x:f t="shared" si="81"/>
        <x:v>44752</x:v>
      </x:c>
      <x:c r="C213" s="22" t="str">
        <x:f>IF($C$4="London",Assumptions!C222,Assumptions!E222)</x:f>
        <x:v>1225</x:v>
      </x:c>
      <x:c r="D213" s="22" t="str">
        <x:f>IF($C$4="London",Assumptions!D222,Assumptions!F222)</x:f>
        <x:v>0233</x:v>
      </x:c>
      <x:c r="F213" s="8">
        <x:v>44753</x:v>
      </x:c>
      <x:c r="G213" s="30">
        <x:f t="shared" si="95"/>
        <x:v>7</x:v>
      </x:c>
      <x:c r="H213" s="24" t="str">
        <x:v>1226</x:v>
      </x:c>
      <x:c r="I213" s="24" t="str">
        <x:v>0233</x:v>
      </x:c>
      <x:c r="J213" s="30">
        <x:f t="shared" si="96"/>
        <x:v>12</x:v>
      </x:c>
      <x:c r="K213" s="30">
        <x:f t="shared" si="97"/>
        <x:v>26</x:v>
      </x:c>
      <x:c r="L213" s="30">
        <x:f t="shared" si="98"/>
        <x:v>2</x:v>
      </x:c>
      <x:c r="M213" s="30">
        <x:f t="shared" si="99"/>
        <x:v>33</x:v>
      </x:c>
      <x:c r="N213" s="30">
        <x:f t="shared" si="100"/>
        <x:v>26</x:v>
      </x:c>
      <x:c r="O213" s="30">
        <x:f t="shared" si="101"/>
        <x:v>14.116666666666667</x:v>
      </x:c>
      <x:c r="P213" s="30" t="str" cm="1">
        <x:f t="array" ref="P213">INDEX($C$12:$N$12,G213)</x:f>
        <x:v>1.9″</x:v>
      </x:c>
      <x:c r="Q213" s="30" t="str" cm="1">
        <x:f t="array" ref="Q213">INDEX($C$11:$N$11,G213)</x:f>
        <x:v>100°F</x:v>
      </x:c>
      <x:c r="R213" s="30" cm="1">
        <x:f t="array" ref="R213">INDEX($C$13:$N$13,G213)</x:f>
        <x:v>31</x:v>
      </x:c>
      <x:c r="S213" s="30">
        <x:f t="shared" si="102"/>
        <x:v>6.1290322580645158E-2</x:v>
      </x:c>
      <x:c r="T213" s="30">
        <x:f t="shared" si="103"/>
        <x:v>100</x:v>
      </x:c>
      <x:c r="U213" s="32">
        <x:f t="shared" si="104"/>
        <x:v>0.23419354838709669</x:v>
      </x:c>
      <x:c r="V213" s="31">
        <x:f t="shared" si="67"/>
        <x:v>0.05</x:v>
      </x:c>
      <x:c r="W213" s="31">
        <x:f t="shared" si="68"/>
        <x:v>60</x:v>
      </x:c>
      <x:c r="X213" s="32">
        <x:f t="shared" si="69"/>
        <x:v>0.8</x:v>
      </x:c>
      <x:c r="Y213" s="30">
        <x:f t="shared" si="105"/>
        <x:v>0</x:v>
      </x:c>
      <x:c r="Z213" s="33">
        <x:f t="shared" si="106"/>
        <x:v>0.35999999999999988</x:v>
      </x:c>
      <x:c r="AA213" s="31">
        <x:f t="shared" si="107"/>
        <x:v>4.949417384040931</x:v>
      </x:c>
      <x:c r="AB213" s="32">
        <x:f t="shared" si="70"/>
        <x:v>0.1374838162233592</x:v>
      </x:c>
      <x:c r="AC213" s="31">
        <x:f t="shared" si="71"/>
        <x:v>0.5</x:v>
      </x:c>
      <x:c r="AD213" s="30">
        <x:f t="shared" si="108"/>
        <x:v>0</x:v>
      </x:c>
      <x:c r="AE213" s="31">
        <x:f t="shared" si="109"/>
        <x:v>4.949417384040931</x:v>
      </x:c>
      <x:c r="AF213" s="24"/>
    </x:row>
    <x:row r="214" spans="2:32" x14ac:dyDescent="0.35">
      <x:c r="B214" s="27">
        <x:f t="shared" si="81"/>
        <x:v>44753</x:v>
      </x:c>
      <x:c r="C214" s="22" t="str">
        <x:f>IF($C$4="London",Assumptions!C223,Assumptions!E223)</x:f>
        <x:v>1226</x:v>
      </x:c>
      <x:c r="D214" s="22" t="str">
        <x:f>IF($C$4="London",Assumptions!D223,Assumptions!F223)</x:f>
        <x:v>0233</x:v>
      </x:c>
      <x:c r="F214" s="8">
        <x:v>44754</x:v>
      </x:c>
      <x:c r="G214" s="30">
        <x:f t="shared" si="95"/>
        <x:v>7</x:v>
      </x:c>
      <x:c r="H214" s="24" t="str">
        <x:v>1226</x:v>
      </x:c>
      <x:c r="I214" s="24" t="str">
        <x:v>0233</x:v>
      </x:c>
      <x:c r="J214" s="30">
        <x:f t="shared" si="96"/>
        <x:v>12</x:v>
      </x:c>
      <x:c r="K214" s="30">
        <x:f t="shared" si="97"/>
        <x:v>26</x:v>
      </x:c>
      <x:c r="L214" s="30">
        <x:f t="shared" si="98"/>
        <x:v>2</x:v>
      </x:c>
      <x:c r="M214" s="30">
        <x:f t="shared" si="99"/>
        <x:v>33</x:v>
      </x:c>
      <x:c r="N214" s="30">
        <x:f t="shared" si="100"/>
        <x:v>26</x:v>
      </x:c>
      <x:c r="O214" s="30">
        <x:f t="shared" si="101"/>
        <x:v>14.116666666666667</x:v>
      </x:c>
      <x:c r="P214" s="30" t="str" cm="1">
        <x:f t="array" ref="P214">INDEX($C$12:$N$12,G214)</x:f>
        <x:v>1.9″</x:v>
      </x:c>
      <x:c r="Q214" s="30" t="str" cm="1">
        <x:f t="array" ref="Q214">INDEX($C$11:$N$11,G214)</x:f>
        <x:v>100°F</x:v>
      </x:c>
      <x:c r="R214" s="30" cm="1">
        <x:f t="array" ref="R214">INDEX($C$13:$N$13,G214)</x:f>
        <x:v>31</x:v>
      </x:c>
      <x:c r="S214" s="30">
        <x:f t="shared" si="102"/>
        <x:v>6.1290322580645158E-2</x:v>
      </x:c>
      <x:c r="T214" s="30">
        <x:f t="shared" si="103"/>
        <x:v>100</x:v>
      </x:c>
      <x:c r="U214" s="32">
        <x:f t="shared" si="104"/>
        <x:v>0.25548387096774189</x:v>
      </x:c>
      <x:c r="V214" s="31">
        <x:f t="shared" ref="V214:V277" si="110">$G$8</x:f>
        <x:v>0.05</x:v>
      </x:c>
      <x:c r="W214" s="31">
        <x:f t="shared" ref="W214:W277" si="111">$F$8</x:f>
        <x:v>60</x:v>
      </x:c>
      <x:c r="X214" s="32">
        <x:f t="shared" ref="X214:X277" si="112">$C$8</x:f>
        <x:v>0.8</x:v>
      </x:c>
      <x:c r="Y214" s="30">
        <x:f t="shared" si="105"/>
        <x:v>0</x:v>
      </x:c>
      <x:c r="Z214" s="33">
        <x:f t="shared" si="106"/>
        <x:v>0.35999999999999988</x:v>
      </x:c>
      <x:c r="AA214" s="31">
        <x:f t="shared" si="107"/>
        <x:v>4.949417384040931</x:v>
      </x:c>
      <x:c r="AB214" s="32">
        <x:f t="shared" ref="AB214:AB277" si="113">AA214/$D$8</x:f>
        <x:v>0.1374838162233592</x:v>
      </x:c>
      <x:c r="AC214" s="31">
        <x:f t="shared" ref="AC214:AC277" si="114">_xlfn.XLOOKUP(AB214,$I$4:$I$8,$K$4:$K$8,,1)</x:f>
        <x:v>0.5</x:v>
      </x:c>
      <x:c r="AD214" s="30">
        <x:f t="shared" si="108"/>
        <x:v>0</x:v>
      </x:c>
      <x:c r="AE214" s="31">
        <x:f t="shared" si="109"/>
        <x:v>4.949417384040931</x:v>
      </x:c>
      <x:c r="AF214" s="24"/>
    </x:row>
    <x:row r="215" spans="2:32" x14ac:dyDescent="0.35">
      <x:c r="B215" s="27">
        <x:f t="shared" si="81"/>
        <x:v>44754</x:v>
      </x:c>
      <x:c r="C215" s="22" t="str">
        <x:f>IF($C$4="London",Assumptions!C224,Assumptions!E224)</x:f>
        <x:v>1226</x:v>
      </x:c>
      <x:c r="D215" s="22" t="str">
        <x:f>IF($C$4="London",Assumptions!D224,Assumptions!F224)</x:f>
        <x:v>0233</x:v>
      </x:c>
      <x:c r="F215" s="8">
        <x:v>44755</x:v>
      </x:c>
      <x:c r="G215" s="30">
        <x:f t="shared" si="95"/>
        <x:v>7</x:v>
      </x:c>
      <x:c r="H215" s="24" t="str">
        <x:v>1227</x:v>
      </x:c>
      <x:c r="I215" s="24" t="str">
        <x:v>0233</x:v>
      </x:c>
      <x:c r="J215" s="30">
        <x:f t="shared" si="96"/>
        <x:v>12</x:v>
      </x:c>
      <x:c r="K215" s="30">
        <x:f t="shared" si="97"/>
        <x:v>27</x:v>
      </x:c>
      <x:c r="L215" s="30">
        <x:f t="shared" si="98"/>
        <x:v>2</x:v>
      </x:c>
      <x:c r="M215" s="30">
        <x:f t="shared" si="99"/>
        <x:v>33</x:v>
      </x:c>
      <x:c r="N215" s="30">
        <x:f t="shared" si="100"/>
        <x:v>26</x:v>
      </x:c>
      <x:c r="O215" s="30">
        <x:f t="shared" si="101"/>
        <x:v>14.1</x:v>
      </x:c>
      <x:c r="P215" s="30" t="str" cm="1">
        <x:f t="array" ref="P215">INDEX($C$12:$N$12,G215)</x:f>
        <x:v>1.9″</x:v>
      </x:c>
      <x:c r="Q215" s="30" t="str" cm="1">
        <x:f t="array" ref="Q215">INDEX($C$11:$N$11,G215)</x:f>
        <x:v>100°F</x:v>
      </x:c>
      <x:c r="R215" s="30" cm="1">
        <x:f t="array" ref="R215">INDEX($C$13:$N$13,G215)</x:f>
        <x:v>31</x:v>
      </x:c>
      <x:c r="S215" s="30">
        <x:f t="shared" si="102"/>
        <x:v>6.1290322580645158E-2</x:v>
      </x:c>
      <x:c r="T215" s="30">
        <x:f t="shared" si="103"/>
        <x:v>100</x:v>
      </x:c>
      <x:c r="U215" s="32">
        <x:f t="shared" si="104"/>
        <x:v>0.27677419354838706</x:v>
      </x:c>
      <x:c r="V215" s="31">
        <x:f t="shared" si="110"/>
        <x:v>0.05</x:v>
      </x:c>
      <x:c r="W215" s="31">
        <x:f t="shared" si="111"/>
        <x:v>60</x:v>
      </x:c>
      <x:c r="X215" s="32">
        <x:f t="shared" si="112"/>
        <x:v>0.8</x:v>
      </x:c>
      <x:c r="Y215" s="30">
        <x:f t="shared" si="105"/>
        <x:v>0</x:v>
      </x:c>
      <x:c r="Z215" s="33">
        <x:f t="shared" si="106"/>
        <x:v>0.35999999999999988</x:v>
      </x:c>
      <x:c r="AA215" s="31">
        <x:f t="shared" si="107"/>
        <x:v>4.949417384040931</x:v>
      </x:c>
      <x:c r="AB215" s="32">
        <x:f t="shared" si="113"/>
        <x:v>0.1374838162233592</x:v>
      </x:c>
      <x:c r="AC215" s="31">
        <x:f t="shared" si="114"/>
        <x:v>0.5</x:v>
      </x:c>
      <x:c r="AD215" s="30">
        <x:f t="shared" si="108"/>
        <x:v>0</x:v>
      </x:c>
      <x:c r="AE215" s="31">
        <x:f t="shared" si="109"/>
        <x:v>4.949417384040931</x:v>
      </x:c>
      <x:c r="AF215" s="24"/>
    </x:row>
    <x:row r="216" spans="2:32" x14ac:dyDescent="0.35">
      <x:c r="B216" s="27">
        <x:f t="shared" si="81"/>
        <x:v>44755</x:v>
      </x:c>
      <x:c r="C216" s="22" t="str">
        <x:f>IF($C$4="London",Assumptions!C225,Assumptions!E225)</x:f>
        <x:v>1227</x:v>
      </x:c>
      <x:c r="D216" s="22" t="str">
        <x:f>IF($C$4="London",Assumptions!D225,Assumptions!F225)</x:f>
        <x:v>0233</x:v>
      </x:c>
      <x:c r="F216" s="8">
        <x:v>44756</x:v>
      </x:c>
      <x:c r="G216" s="30">
        <x:f t="shared" si="95"/>
        <x:v>7</x:v>
      </x:c>
      <x:c r="H216" s="24" t="str">
        <x:v>1227</x:v>
      </x:c>
      <x:c r="I216" s="24" t="str">
        <x:v>0232</x:v>
      </x:c>
      <x:c r="J216" s="30">
        <x:f t="shared" si="96"/>
        <x:v>12</x:v>
      </x:c>
      <x:c r="K216" s="30">
        <x:f t="shared" si="97"/>
        <x:v>27</x:v>
      </x:c>
      <x:c r="L216" s="30">
        <x:f t="shared" si="98"/>
        <x:v>2</x:v>
      </x:c>
      <x:c r="M216" s="30">
        <x:f t="shared" si="99"/>
        <x:v>32</x:v>
      </x:c>
      <x:c r="N216" s="30">
        <x:f t="shared" si="100"/>
        <x:v>26</x:v>
      </x:c>
      <x:c r="O216" s="30">
        <x:f t="shared" si="101"/>
        <x:v>14.083333333333334</x:v>
      </x:c>
      <x:c r="P216" s="30" t="str" cm="1">
        <x:f t="array" ref="P216">INDEX($C$12:$N$12,G216)</x:f>
        <x:v>1.9″</x:v>
      </x:c>
      <x:c r="Q216" s="30" t="str" cm="1">
        <x:f t="array" ref="Q216">INDEX($C$11:$N$11,G216)</x:f>
        <x:v>100°F</x:v>
      </x:c>
      <x:c r="R216" s="30" cm="1">
        <x:f t="array" ref="R216">INDEX($C$13:$N$13,G216)</x:f>
        <x:v>31</x:v>
      </x:c>
      <x:c r="S216" s="30">
        <x:f t="shared" si="102"/>
        <x:v>6.1290322580645158E-2</x:v>
      </x:c>
      <x:c r="T216" s="30">
        <x:f t="shared" si="103"/>
        <x:v>100</x:v>
      </x:c>
      <x:c r="U216" s="32">
        <x:f t="shared" si="104"/>
        <x:v>0.29806451612903223</x:v>
      </x:c>
      <x:c r="V216" s="31">
        <x:f t="shared" si="110"/>
        <x:v>0.05</x:v>
      </x:c>
      <x:c r="W216" s="31">
        <x:f t="shared" si="111"/>
        <x:v>60</x:v>
      </x:c>
      <x:c r="X216" s="32">
        <x:f t="shared" si="112"/>
        <x:v>0.8</x:v>
      </x:c>
      <x:c r="Y216" s="30">
        <x:f t="shared" si="105"/>
        <x:v>0</x:v>
      </x:c>
      <x:c r="Z216" s="33">
        <x:f t="shared" si="106"/>
        <x:v>0.35999999999999988</x:v>
      </x:c>
      <x:c r="AA216" s="31">
        <x:f t="shared" si="107"/>
        <x:v>4.949417384040931</x:v>
      </x:c>
      <x:c r="AB216" s="32">
        <x:f t="shared" si="113"/>
        <x:v>0.1374838162233592</x:v>
      </x:c>
      <x:c r="AC216" s="31">
        <x:f t="shared" si="114"/>
        <x:v>0.5</x:v>
      </x:c>
      <x:c r="AD216" s="30">
        <x:f t="shared" si="108"/>
        <x:v>0</x:v>
      </x:c>
      <x:c r="AE216" s="31">
        <x:f t="shared" si="109"/>
        <x:v>4.949417384040931</x:v>
      </x:c>
      <x:c r="AF216" s="24"/>
    </x:row>
    <x:row r="217" spans="2:32" x14ac:dyDescent="0.35">
      <x:c r="B217" s="27">
        <x:f t="shared" ref="B217:B280" si="115">B216+1</x:f>
        <x:v>44756</x:v>
      </x:c>
      <x:c r="C217" s="22" t="str">
        <x:f>IF($C$4="London",Assumptions!C226,Assumptions!E226)</x:f>
        <x:v>1227</x:v>
      </x:c>
      <x:c r="D217" s="22" t="str">
        <x:f>IF($C$4="London",Assumptions!D226,Assumptions!F226)</x:f>
        <x:v>0232</x:v>
      </x:c>
      <x:c r="F217" s="8">
        <x:v>44757</x:v>
      </x:c>
      <x:c r="G217" s="30">
        <x:f t="shared" si="95"/>
        <x:v>7</x:v>
      </x:c>
      <x:c r="H217" s="24" t="str">
        <x:v>1228</x:v>
      </x:c>
      <x:c r="I217" s="24" t="str">
        <x:v>0232</x:v>
      </x:c>
      <x:c r="J217" s="30">
        <x:f t="shared" si="96"/>
        <x:v>12</x:v>
      </x:c>
      <x:c r="K217" s="30">
        <x:f t="shared" si="97"/>
        <x:v>28</x:v>
      </x:c>
      <x:c r="L217" s="30">
        <x:f t="shared" si="98"/>
        <x:v>2</x:v>
      </x:c>
      <x:c r="M217" s="30">
        <x:f t="shared" si="99"/>
        <x:v>32</x:v>
      </x:c>
      <x:c r="N217" s="30">
        <x:f t="shared" si="100"/>
        <x:v>26</x:v>
      </x:c>
      <x:c r="O217" s="30">
        <x:f t="shared" si="101"/>
        <x:v>14.066666666666666</x:v>
      </x:c>
      <x:c r="P217" s="30" t="str" cm="1">
        <x:f t="array" ref="P217">INDEX($C$12:$N$12,G217)</x:f>
        <x:v>1.9″</x:v>
      </x:c>
      <x:c r="Q217" s="30" t="str" cm="1">
        <x:f t="array" ref="Q217">INDEX($C$11:$N$11,G217)</x:f>
        <x:v>100°F</x:v>
      </x:c>
      <x:c r="R217" s="30" cm="1">
        <x:f t="array" ref="R217">INDEX($C$13:$N$13,G217)</x:f>
        <x:v>31</x:v>
      </x:c>
      <x:c r="S217" s="30">
        <x:f t="shared" si="102"/>
        <x:v>6.1290322580645158E-2</x:v>
      </x:c>
      <x:c r="T217" s="30">
        <x:f t="shared" si="103"/>
        <x:v>100</x:v>
      </x:c>
      <x:c r="U217" s="32">
        <x:f t="shared" si="104"/>
        <x:v>0.3193548387096774</x:v>
      </x:c>
      <x:c r="V217" s="31">
        <x:f t="shared" si="110"/>
        <x:v>0.05</x:v>
      </x:c>
      <x:c r="W217" s="31">
        <x:f t="shared" si="111"/>
        <x:v>60</x:v>
      </x:c>
      <x:c r="X217" s="32">
        <x:f t="shared" si="112"/>
        <x:v>0.8</x:v>
      </x:c>
      <x:c r="Y217" s="30">
        <x:f t="shared" si="105"/>
        <x:v>0</x:v>
      </x:c>
      <x:c r="Z217" s="33">
        <x:f t="shared" si="106"/>
        <x:v>0.35999999999999988</x:v>
      </x:c>
      <x:c r="AA217" s="31">
        <x:f t="shared" si="107"/>
        <x:v>4.949417384040931</x:v>
      </x:c>
      <x:c r="AB217" s="32">
        <x:f t="shared" si="113"/>
        <x:v>0.1374838162233592</x:v>
      </x:c>
      <x:c r="AC217" s="31">
        <x:f t="shared" si="114"/>
        <x:v>0.5</x:v>
      </x:c>
      <x:c r="AD217" s="30">
        <x:f t="shared" si="108"/>
        <x:v>0</x:v>
      </x:c>
      <x:c r="AE217" s="31">
        <x:f t="shared" si="109"/>
        <x:v>4.949417384040931</x:v>
      </x:c>
      <x:c r="AF217" s="24"/>
    </x:row>
    <x:row r="218" spans="2:32" x14ac:dyDescent="0.35">
      <x:c r="B218" s="27">
        <x:f t="shared" si="115"/>
        <x:v>44757</x:v>
      </x:c>
      <x:c r="C218" s="22" t="str">
        <x:f>IF($C$4="London",Assumptions!C227,Assumptions!E227)</x:f>
        <x:v>1228</x:v>
      </x:c>
      <x:c r="D218" s="22" t="str">
        <x:f>IF($C$4="London",Assumptions!D227,Assumptions!F227)</x:f>
        <x:v>0232</x:v>
      </x:c>
      <x:c r="F218" s="8">
        <x:v>44758</x:v>
      </x:c>
      <x:c r="G218" s="30">
        <x:f t="shared" si="95"/>
        <x:v>7</x:v>
      </x:c>
      <x:c r="H218" s="8" t="str">
        <x:v>1229</x:v>
      </x:c>
      <x:c r="I218" s="8" t="str">
        <x:v>0232</x:v>
      </x:c>
      <x:c r="J218" s="30">
        <x:f t="shared" si="96"/>
        <x:v>12</x:v>
      </x:c>
      <x:c r="K218" s="30">
        <x:f t="shared" si="97"/>
        <x:v>29</x:v>
      </x:c>
      <x:c r="L218" s="30">
        <x:f t="shared" si="98"/>
        <x:v>2</x:v>
      </x:c>
      <x:c r="M218" s="30">
        <x:f t="shared" si="99"/>
        <x:v>32</x:v>
      </x:c>
      <x:c r="N218" s="30">
        <x:f t="shared" si="100"/>
        <x:v>26</x:v>
      </x:c>
      <x:c r="O218" s="30">
        <x:f t="shared" si="101"/>
        <x:v>14.05</x:v>
      </x:c>
      <x:c r="P218" s="30" t="str" cm="1">
        <x:f t="array" ref="P218">INDEX($C$12:$N$12,G218)</x:f>
        <x:v>1.9″</x:v>
      </x:c>
      <x:c r="Q218" s="30" t="str" cm="1">
        <x:f t="array" ref="Q218">INDEX($C$11:$N$11,G218)</x:f>
        <x:v>100°F</x:v>
      </x:c>
      <x:c r="R218" s="30" cm="1">
        <x:f t="array" ref="R218">INDEX($C$13:$N$13,G218)</x:f>
        <x:v>31</x:v>
      </x:c>
      <x:c r="S218" s="30">
        <x:f t="shared" si="102"/>
        <x:v>6.1290322580645158E-2</x:v>
      </x:c>
      <x:c r="T218" s="30">
        <x:f t="shared" si="103"/>
        <x:v>100</x:v>
      </x:c>
      <x:c r="U218" s="32">
        <x:f t="shared" si="104"/>
        <x:v>0.34064516129032257</x:v>
      </x:c>
      <x:c r="V218" s="31">
        <x:f t="shared" si="110"/>
        <x:v>0.05</x:v>
      </x:c>
      <x:c r="W218" s="31">
        <x:f t="shared" si="111"/>
        <x:v>60</x:v>
      </x:c>
      <x:c r="X218" s="32">
        <x:f t="shared" si="112"/>
        <x:v>0.8</x:v>
      </x:c>
      <x:c r="Y218" s="30">
        <x:f t="shared" si="105"/>
        <x:v>0</x:v>
      </x:c>
      <x:c r="Z218" s="33">
        <x:f t="shared" si="106"/>
        <x:v>0.35999999999999988</x:v>
      </x:c>
      <x:c r="AA218" s="31">
        <x:f t="shared" si="107"/>
        <x:v>4.949417384040931</x:v>
      </x:c>
      <x:c r="AB218" s="32">
        <x:f t="shared" si="113"/>
        <x:v>0.1374838162233592</x:v>
      </x:c>
      <x:c r="AC218" s="31">
        <x:f t="shared" si="114"/>
        <x:v>0.5</x:v>
      </x:c>
      <x:c r="AD218" s="30">
        <x:f t="shared" si="108"/>
        <x:v>0</x:v>
      </x:c>
      <x:c r="AE218" s="31">
        <x:f t="shared" si="109"/>
        <x:v>4.949417384040931</x:v>
      </x:c>
    </x:row>
    <x:row r="219" spans="2:32" x14ac:dyDescent="0.35">
      <x:c r="B219" s="27">
        <x:f t="shared" si="115"/>
        <x:v>44758</x:v>
      </x:c>
      <x:c r="C219" s="22" t="str">
        <x:f>IF($C$4="London",Assumptions!C228,Assumptions!E228)</x:f>
        <x:v>1229</x:v>
      </x:c>
      <x:c r="D219" s="22" t="str">
        <x:f>IF($C$4="London",Assumptions!D228,Assumptions!F228)</x:f>
        <x:v>0232</x:v>
      </x:c>
      <x:c r="F219" s="8">
        <x:v>44759</x:v>
      </x:c>
      <x:c r="G219" s="30">
        <x:f t="shared" si="95"/>
        <x:v>7</x:v>
      </x:c>
      <x:c r="H219" s="8" t="str">
        <x:v>1229</x:v>
      </x:c>
      <x:c r="I219" s="8" t="str">
        <x:v>0231</x:v>
      </x:c>
      <x:c r="J219" s="30">
        <x:f t="shared" si="96"/>
        <x:v>12</x:v>
      </x:c>
      <x:c r="K219" s="30">
        <x:f t="shared" si="97"/>
        <x:v>29</x:v>
      </x:c>
      <x:c r="L219" s="30">
        <x:f t="shared" si="98"/>
        <x:v>2</x:v>
      </x:c>
      <x:c r="M219" s="30">
        <x:f t="shared" si="99"/>
        <x:v>31</x:v>
      </x:c>
      <x:c r="N219" s="30">
        <x:f t="shared" si="100"/>
        <x:v>26</x:v>
      </x:c>
      <x:c r="O219" s="30">
        <x:f t="shared" si="101"/>
        <x:v>14.033333333333333</x:v>
      </x:c>
      <x:c r="P219" s="30" t="str" cm="1">
        <x:f t="array" ref="P219">INDEX($C$12:$N$12,G219)</x:f>
        <x:v>1.9″</x:v>
      </x:c>
      <x:c r="Q219" s="30" t="str" cm="1">
        <x:f t="array" ref="Q219">INDEX($C$11:$N$11,G219)</x:f>
        <x:v>100°F</x:v>
      </x:c>
      <x:c r="R219" s="30" cm="1">
        <x:f t="array" ref="R219">INDEX($C$13:$N$13,G219)</x:f>
        <x:v>31</x:v>
      </x:c>
      <x:c r="S219" s="30">
        <x:f t="shared" si="102"/>
        <x:v>6.1290322580645158E-2</x:v>
      </x:c>
      <x:c r="T219" s="30">
        <x:f t="shared" si="103"/>
        <x:v>100</x:v>
      </x:c>
      <x:c r="U219" s="32">
        <x:f t="shared" si="104"/>
        <x:v>0.36193548387096774</x:v>
      </x:c>
      <x:c r="V219" s="31">
        <x:f t="shared" si="110"/>
        <x:v>0.05</x:v>
      </x:c>
      <x:c r="W219" s="31">
        <x:f t="shared" si="111"/>
        <x:v>60</x:v>
      </x:c>
      <x:c r="X219" s="32">
        <x:f t="shared" si="112"/>
        <x:v>0.8</x:v>
      </x:c>
      <x:c r="Y219" s="30">
        <x:f t="shared" si="105"/>
        <x:v>0</x:v>
      </x:c>
      <x:c r="Z219" s="33">
        <x:f t="shared" si="106"/>
        <x:v>0.35999999999999988</x:v>
      </x:c>
      <x:c r="AA219" s="31">
        <x:f t="shared" si="107"/>
        <x:v>4.949417384040931</x:v>
      </x:c>
      <x:c r="AB219" s="32">
        <x:f t="shared" si="113"/>
        <x:v>0.1374838162233592</x:v>
      </x:c>
      <x:c r="AC219" s="31">
        <x:f t="shared" si="114"/>
        <x:v>0.5</x:v>
      </x:c>
      <x:c r="AD219" s="30">
        <x:f t="shared" si="108"/>
        <x:v>0</x:v>
      </x:c>
      <x:c r="AE219" s="31">
        <x:f t="shared" si="109"/>
        <x:v>4.949417384040931</x:v>
      </x:c>
    </x:row>
    <x:row r="220" spans="2:32" x14ac:dyDescent="0.35">
      <x:c r="B220" s="27">
        <x:f t="shared" si="115"/>
        <x:v>44759</x:v>
      </x:c>
      <x:c r="C220" s="22" t="str">
        <x:f>IF($C$4="London",Assumptions!C229,Assumptions!E229)</x:f>
        <x:v>1229</x:v>
      </x:c>
      <x:c r="D220" s="22" t="str">
        <x:f>IF($C$4="London",Assumptions!D229,Assumptions!F229)</x:f>
        <x:v>0231</x:v>
      </x:c>
      <x:c r="F220" s="8">
        <x:v>44760</x:v>
      </x:c>
      <x:c r="G220" s="30">
        <x:f t="shared" si="95"/>
        <x:v>7</x:v>
      </x:c>
      <x:c r="H220" s="8" t="str">
        <x:v>1230</x:v>
      </x:c>
      <x:c r="I220" s="8" t="str">
        <x:v>0231</x:v>
      </x:c>
      <x:c r="J220" s="30">
        <x:f t="shared" si="96"/>
        <x:v>12</x:v>
      </x:c>
      <x:c r="K220" s="30">
        <x:f t="shared" si="97"/>
        <x:v>30</x:v>
      </x:c>
      <x:c r="L220" s="30">
        <x:f t="shared" si="98"/>
        <x:v>2</x:v>
      </x:c>
      <x:c r="M220" s="30">
        <x:f t="shared" si="99"/>
        <x:v>31</x:v>
      </x:c>
      <x:c r="N220" s="30">
        <x:f t="shared" si="100"/>
        <x:v>26</x:v>
      </x:c>
      <x:c r="O220" s="30">
        <x:f t="shared" si="101"/>
        <x:v>14.016666666666667</x:v>
      </x:c>
      <x:c r="P220" s="30" t="str" cm="1">
        <x:f t="array" ref="P220">INDEX($C$12:$N$12,G220)</x:f>
        <x:v>1.9″</x:v>
      </x:c>
      <x:c r="Q220" s="30" t="str" cm="1">
        <x:f t="array" ref="Q220">INDEX($C$11:$N$11,G220)</x:f>
        <x:v>100°F</x:v>
      </x:c>
      <x:c r="R220" s="30" cm="1">
        <x:f t="array" ref="R220">INDEX($C$13:$N$13,G220)</x:f>
        <x:v>31</x:v>
      </x:c>
      <x:c r="S220" s="30">
        <x:f t="shared" si="102"/>
        <x:v>6.1290322580645158E-2</x:v>
      </x:c>
      <x:c r="T220" s="30">
        <x:f t="shared" si="103"/>
        <x:v>100</x:v>
      </x:c>
      <x:c r="U220" s="32">
        <x:f t="shared" si="104"/>
        <x:v>0.38322580645161292</x:v>
      </x:c>
      <x:c r="V220" s="31">
        <x:f t="shared" si="110"/>
        <x:v>0.05</x:v>
      </x:c>
      <x:c r="W220" s="31">
        <x:f t="shared" si="111"/>
        <x:v>60</x:v>
      </x:c>
      <x:c r="X220" s="32">
        <x:f t="shared" si="112"/>
        <x:v>0.8</x:v>
      </x:c>
      <x:c r="Y220" s="30">
        <x:f t="shared" si="105"/>
        <x:v>0</x:v>
      </x:c>
      <x:c r="Z220" s="33">
        <x:f t="shared" si="106"/>
        <x:v>0.35999999999999988</x:v>
      </x:c>
      <x:c r="AA220" s="31">
        <x:f t="shared" si="107"/>
        <x:v>4.949417384040931</x:v>
      </x:c>
      <x:c r="AB220" s="32">
        <x:f t="shared" si="113"/>
        <x:v>0.1374838162233592</x:v>
      </x:c>
      <x:c r="AC220" s="31">
        <x:f t="shared" si="114"/>
        <x:v>0.5</x:v>
      </x:c>
      <x:c r="AD220" s="30">
        <x:f t="shared" si="108"/>
        <x:v>0</x:v>
      </x:c>
      <x:c r="AE220" s="31">
        <x:f t="shared" si="109"/>
        <x:v>4.949417384040931</x:v>
      </x:c>
    </x:row>
    <x:row r="221" spans="2:32" x14ac:dyDescent="0.35">
      <x:c r="B221" s="27">
        <x:f t="shared" si="115"/>
        <x:v>44760</x:v>
      </x:c>
      <x:c r="C221" s="22" t="str">
        <x:f>IF($C$4="London",Assumptions!C230,Assumptions!E230)</x:f>
        <x:v>1230</x:v>
      </x:c>
      <x:c r="D221" s="22" t="str">
        <x:f>IF($C$4="London",Assumptions!D230,Assumptions!F230)</x:f>
        <x:v>0231</x:v>
      </x:c>
      <x:c r="F221" s="8">
        <x:v>44761</x:v>
      </x:c>
      <x:c r="G221" s="30">
        <x:f t="shared" si="95"/>
        <x:v>7</x:v>
      </x:c>
      <x:c r="H221" s="8" t="str">
        <x:v>1230</x:v>
      </x:c>
      <x:c r="I221" s="8" t="str">
        <x:v>0230</x:v>
      </x:c>
      <x:c r="J221" s="30">
        <x:f t="shared" si="96"/>
        <x:v>12</x:v>
      </x:c>
      <x:c r="K221" s="30">
        <x:f t="shared" si="97"/>
        <x:v>30</x:v>
      </x:c>
      <x:c r="L221" s="30">
        <x:f t="shared" si="98"/>
        <x:v>2</x:v>
      </x:c>
      <x:c r="M221" s="30">
        <x:f t="shared" si="99"/>
        <x:v>30</x:v>
      </x:c>
      <x:c r="N221" s="30">
        <x:f t="shared" si="100"/>
        <x:v>26</x:v>
      </x:c>
      <x:c r="O221" s="30">
        <x:f t="shared" si="101"/>
        <x:v>14</x:v>
      </x:c>
      <x:c r="P221" s="30" t="str" cm="1">
        <x:f t="array" ref="P221">INDEX($C$12:$N$12,G221)</x:f>
        <x:v>1.9″</x:v>
      </x:c>
      <x:c r="Q221" s="30" t="str" cm="1">
        <x:f t="array" ref="Q221">INDEX($C$11:$N$11,G221)</x:f>
        <x:v>100°F</x:v>
      </x:c>
      <x:c r="R221" s="30" cm="1">
        <x:f t="array" ref="R221">INDEX($C$13:$N$13,G221)</x:f>
        <x:v>31</x:v>
      </x:c>
      <x:c r="S221" s="30">
        <x:f t="shared" si="102"/>
        <x:v>6.1290322580645158E-2</x:v>
      </x:c>
      <x:c r="T221" s="30">
        <x:f t="shared" si="103"/>
        <x:v>100</x:v>
      </x:c>
      <x:c r="U221" s="32">
        <x:f t="shared" si="104"/>
        <x:v>0.40451612903225809</x:v>
      </x:c>
      <x:c r="V221" s="31">
        <x:f t="shared" si="110"/>
        <x:v>0.05</x:v>
      </x:c>
      <x:c r="W221" s="31">
        <x:f t="shared" si="111"/>
        <x:v>60</x:v>
      </x:c>
      <x:c r="X221" s="32">
        <x:f t="shared" si="112"/>
        <x:v>0.8</x:v>
      </x:c>
      <x:c r="Y221" s="30">
        <x:f t="shared" si="105"/>
        <x:v>0.25567702913631629</x:v>
      </x:c>
      <x:c r="Z221" s="33">
        <x:f t="shared" si="106"/>
        <x:v>0.35999999999999988</x:v>
      </x:c>
      <x:c r="AA221" s="31">
        <x:f t="shared" si="107"/>
        <x:v>4.949417384040931</x:v>
      </x:c>
      <x:c r="AB221" s="32">
        <x:f t="shared" si="113"/>
        <x:v>0.1374838162233592</x:v>
      </x:c>
      <x:c r="AC221" s="31">
        <x:f t="shared" si="114"/>
        <x:v>0.5</x:v>
      </x:c>
      <x:c r="AD221" s="30">
        <x:f t="shared" si="108"/>
        <x:v>3.2215305671175844E-2</x:v>
      </x:c>
      <x:c r="AE221" s="31">
        <x:f t="shared" si="109"/>
        <x:v>4.9816326897121073</x:v>
      </x:c>
    </x:row>
    <x:row r="222" spans="2:32" x14ac:dyDescent="0.35">
      <x:c r="B222" s="27">
        <x:f t="shared" si="115"/>
        <x:v>44761</x:v>
      </x:c>
      <x:c r="C222" s="22" t="str">
        <x:f>IF($C$4="London",Assumptions!C231,Assumptions!E231)</x:f>
        <x:v>1230</x:v>
      </x:c>
      <x:c r="D222" s="22" t="str">
        <x:f>IF($C$4="London",Assumptions!D231,Assumptions!F231)</x:f>
        <x:v>0230</x:v>
      </x:c>
      <x:c r="F222" s="8">
        <x:v>44762</x:v>
      </x:c>
      <x:c r="G222" s="30">
        <x:f t="shared" si="95"/>
        <x:v>7</x:v>
      </x:c>
      <x:c r="H222" s="8" t="str">
        <x:v>1231</x:v>
      </x:c>
      <x:c r="I222" s="8" t="str">
        <x:v>0230</x:v>
      </x:c>
      <x:c r="J222" s="30">
        <x:f t="shared" si="96"/>
        <x:v>12</x:v>
      </x:c>
      <x:c r="K222" s="30">
        <x:f t="shared" si="97"/>
        <x:v>31</x:v>
      </x:c>
      <x:c r="L222" s="30">
        <x:f t="shared" si="98"/>
        <x:v>2</x:v>
      </x:c>
      <x:c r="M222" s="30">
        <x:f t="shared" si="99"/>
        <x:v>30</x:v>
      </x:c>
      <x:c r="N222" s="30">
        <x:f t="shared" si="100"/>
        <x:v>26</x:v>
      </x:c>
      <x:c r="O222" s="30">
        <x:f t="shared" si="101"/>
        <x:v>13.983333333333333</x:v>
      </x:c>
      <x:c r="P222" s="30" t="str" cm="1">
        <x:f t="array" ref="P222">INDEX($C$12:$N$12,G222)</x:f>
        <x:v>1.9″</x:v>
      </x:c>
      <x:c r="Q222" s="30" t="str" cm="1">
        <x:f t="array" ref="Q222">INDEX($C$11:$N$11,G222)</x:f>
        <x:v>100°F</x:v>
      </x:c>
      <x:c r="R222" s="30" cm="1">
        <x:f t="array" ref="R222">INDEX($C$13:$N$13,G222)</x:f>
        <x:v>31</x:v>
      </x:c>
      <x:c r="S222" s="30">
        <x:f t="shared" si="102"/>
        <x:v>6.1290322580645158E-2</x:v>
      </x:c>
      <x:c r="T222" s="30">
        <x:f t="shared" si="103"/>
        <x:v>100</x:v>
      </x:c>
      <x:c r="U222" s="32">
        <x:f t="shared" si="104"/>
        <x:v>0.42580645161290326</x:v>
      </x:c>
      <x:c r="V222" s="31">
        <x:f t="shared" si="110"/>
        <x:v>0.05</x:v>
      </x:c>
      <x:c r="W222" s="31">
        <x:f t="shared" si="111"/>
        <x:v>60</x:v>
      </x:c>
      <x:c r="X222" s="32">
        <x:f t="shared" si="112"/>
        <x:v>0.8</x:v>
      </x:c>
      <x:c r="Y222" s="30">
        <x:f t="shared" si="105"/>
        <x:v>0.28329864724245574</x:v>
      </x:c>
      <x:c r="Z222" s="33">
        <x:f t="shared" si="106"/>
        <x:v>0.35999999999999988</x:v>
      </x:c>
      <x:c r="AA222" s="31">
        <x:f t="shared" si="107"/>
        <x:v>4.9816326897121073</x:v>
      </x:c>
      <x:c r="AB222" s="32">
        <x:f t="shared" si="113"/>
        <x:v>0.1383786858253363</x:v>
      </x:c>
      <x:c r="AC222" s="31">
        <x:f t="shared" si="114"/>
        <x:v>0.5</x:v>
      </x:c>
      <x:c r="AD222" s="30">
        <x:f t="shared" si="108"/>
        <x:v>3.5653134755463042E-2</x:v>
      </x:c>
      <x:c r="AE222" s="31">
        <x:f t="shared" si="109"/>
        <x:v>5.01728582446757</x:v>
      </x:c>
    </x:row>
    <x:row r="223" spans="2:32" x14ac:dyDescent="0.35">
      <x:c r="B223" s="27">
        <x:f t="shared" si="115"/>
        <x:v>44762</x:v>
      </x:c>
      <x:c r="C223" s="22" t="str">
        <x:f>IF($C$4="London",Assumptions!C232,Assumptions!E232)</x:f>
        <x:v>1231</x:v>
      </x:c>
      <x:c r="D223" s="22" t="str">
        <x:f>IF($C$4="London",Assumptions!D232,Assumptions!F232)</x:f>
        <x:v>0230</x:v>
      </x:c>
      <x:c r="F223" s="8">
        <x:v>44763</x:v>
      </x:c>
      <x:c r="G223" s="30">
        <x:f t="shared" si="95"/>
        <x:v>7</x:v>
      </x:c>
      <x:c r="H223" s="8" t="str">
        <x:v>1232</x:v>
      </x:c>
      <x:c r="I223" s="8" t="str">
        <x:v>0229</x:v>
      </x:c>
      <x:c r="J223" s="30">
        <x:f t="shared" si="96"/>
        <x:v>12</x:v>
      </x:c>
      <x:c r="K223" s="30">
        <x:f t="shared" si="97"/>
        <x:v>32</x:v>
      </x:c>
      <x:c r="L223" s="30">
        <x:f t="shared" si="98"/>
        <x:v>2</x:v>
      </x:c>
      <x:c r="M223" s="30">
        <x:f t="shared" si="99"/>
        <x:v>29</x:v>
      </x:c>
      <x:c r="N223" s="30">
        <x:f t="shared" si="100"/>
        <x:v>26</x:v>
      </x:c>
      <x:c r="O223" s="30">
        <x:f t="shared" si="101"/>
        <x:v>13.95</x:v>
      </x:c>
      <x:c r="P223" s="30" t="str" cm="1">
        <x:f t="array" ref="P223">INDEX($C$12:$N$12,G223)</x:f>
        <x:v>1.9″</x:v>
      </x:c>
      <x:c r="Q223" s="30" t="str" cm="1">
        <x:f t="array" ref="Q223">INDEX($C$11:$N$11,G223)</x:f>
        <x:v>100°F</x:v>
      </x:c>
      <x:c r="R223" s="30" cm="1">
        <x:f t="array" ref="R223">INDEX($C$13:$N$13,G223)</x:f>
        <x:v>31</x:v>
      </x:c>
      <x:c r="S223" s="30">
        <x:f t="shared" si="102"/>
        <x:v>6.1290322580645158E-2</x:v>
      </x:c>
      <x:c r="T223" s="30">
        <x:f t="shared" si="103"/>
        <x:v>100</x:v>
      </x:c>
      <x:c r="U223" s="32">
        <x:f t="shared" si="104"/>
        <x:v>0.44709677419354843</x:v>
      </x:c>
      <x:c r="V223" s="31">
        <x:f t="shared" si="110"/>
        <x:v>0.05</x:v>
      </x:c>
      <x:c r="W223" s="31">
        <x:f t="shared" si="111"/>
        <x:v>60</x:v>
      </x:c>
      <x:c r="X223" s="32">
        <x:f t="shared" si="112"/>
        <x:v>0.8</x:v>
      </x:c>
      <x:c r="Y223" s="30">
        <x:f t="shared" si="105"/>
        <x:v>0.31233675858480747</x:v>
      </x:c>
      <x:c r="Z223" s="33">
        <x:f t="shared" si="106"/>
        <x:v>0.35999999999999988</x:v>
      </x:c>
      <x:c r="AA223" s="31">
        <x:f t="shared" si="107"/>
        <x:v>5.01728582446757</x:v>
      </x:c>
      <x:c r="AB223" s="32">
        <x:f t="shared" si="113"/>
        <x:v>0.13936905067965472</x:v>
      </x:c>
      <x:c r="AC223" s="31">
        <x:f t="shared" si="114"/>
        <x:v>0.5</x:v>
      </x:c>
      <x:c r="AD223" s="30">
        <x:f t="shared" si="108"/>
        <x:v>3.9213880040322564E-2</x:v>
      </x:c>
      <x:c r="AE223" s="31">
        <x:f t="shared" si="109"/>
        <x:v>5.0564997045078925</x:v>
      </x:c>
    </x:row>
    <x:row r="224" spans="2:32" x14ac:dyDescent="0.35">
      <x:c r="B224" s="27">
        <x:f t="shared" si="115"/>
        <x:v>44763</x:v>
      </x:c>
      <x:c r="C224" s="22" t="str">
        <x:f>IF($C$4="London",Assumptions!C233,Assumptions!E233)</x:f>
        <x:v>1232</x:v>
      </x:c>
      <x:c r="D224" s="22" t="str">
        <x:f>IF($C$4="London",Assumptions!D233,Assumptions!F233)</x:f>
        <x:v>0229</x:v>
      </x:c>
      <x:c r="F224" s="8">
        <x:v>44764</x:v>
      </x:c>
      <x:c r="G224" s="30">
        <x:f t="shared" si="95"/>
        <x:v>7</x:v>
      </x:c>
      <x:c r="H224" s="8" t="str">
        <x:v>1232</x:v>
      </x:c>
      <x:c r="I224" s="8" t="str">
        <x:v>0229</x:v>
      </x:c>
      <x:c r="J224" s="30">
        <x:f t="shared" si="96"/>
        <x:v>12</x:v>
      </x:c>
      <x:c r="K224" s="30">
        <x:f t="shared" si="97"/>
        <x:v>32</x:v>
      </x:c>
      <x:c r="L224" s="30">
        <x:f t="shared" si="98"/>
        <x:v>2</x:v>
      </x:c>
      <x:c r="M224" s="30">
        <x:f t="shared" si="99"/>
        <x:v>29</x:v>
      </x:c>
      <x:c r="N224" s="30">
        <x:f t="shared" si="100"/>
        <x:v>26</x:v>
      </x:c>
      <x:c r="O224" s="30">
        <x:f t="shared" si="101"/>
        <x:v>13.95</x:v>
      </x:c>
      <x:c r="P224" s="30" t="str" cm="1">
        <x:f t="array" ref="P224">INDEX($C$12:$N$12,G224)</x:f>
        <x:v>1.9″</x:v>
      </x:c>
      <x:c r="Q224" s="30" t="str" cm="1">
        <x:f t="array" ref="Q224">INDEX($C$11:$N$11,G224)</x:f>
        <x:v>100°F</x:v>
      </x:c>
      <x:c r="R224" s="30" cm="1">
        <x:f t="array" ref="R224">INDEX($C$13:$N$13,G224)</x:f>
        <x:v>31</x:v>
      </x:c>
      <x:c r="S224" s="30">
        <x:f t="shared" si="102"/>
        <x:v>6.1290322580645158E-2</x:v>
      </x:c>
      <x:c r="T224" s="30">
        <x:f t="shared" si="103"/>
        <x:v>100</x:v>
      </x:c>
      <x:c r="U224" s="32">
        <x:f t="shared" si="104"/>
        <x:v>0.4683870967741936</x:v>
      </x:c>
      <x:c r="V224" s="31">
        <x:f t="shared" si="110"/>
        <x:v>0.05</x:v>
      </x:c>
      <x:c r="W224" s="31">
        <x:f t="shared" si="111"/>
        <x:v>60</x:v>
      </x:c>
      <x:c r="X224" s="32">
        <x:f t="shared" si="112"/>
        <x:v>0.8</x:v>
      </x:c>
      <x:c r="Y224" s="30">
        <x:f t="shared" si="105"/>
        <x:v>0.34279136316337155</x:v>
      </x:c>
      <x:c r="Z224" s="33">
        <x:f t="shared" si="106"/>
        <x:v>0.35999999999999988</x:v>
      </x:c>
      <x:c r="AA224" s="31">
        <x:f t="shared" si="107"/>
        <x:v>5.0564997045078925</x:v>
      </x:c>
      <x:c r="AB224" s="32">
        <x:f t="shared" si="113"/>
        <x:v>0.14045832512521925</x:v>
      </x:c>
      <x:c r="AC224" s="31">
        <x:f t="shared" si="114"/>
        <x:v>0.5</x:v>
      </x:c>
      <x:c r="AD224" s="30">
        <x:f t="shared" si="108"/>
        <x:v>4.3037455645161288E-2</x:v>
      </x:c>
      <x:c r="AE224" s="31">
        <x:f t="shared" si="109"/>
        <x:v>5.0995371601530541</x:v>
      </x:c>
    </x:row>
    <x:row r="225" spans="2:38" x14ac:dyDescent="0.35">
      <x:c r="B225" s="27">
        <x:f t="shared" si="115"/>
        <x:v>44764</x:v>
      </x:c>
      <x:c r="C225" s="22" t="str">
        <x:f>IF($C$4="London",Assumptions!C234,Assumptions!E234)</x:f>
        <x:v>1232</x:v>
      </x:c>
      <x:c r="D225" s="22" t="str">
        <x:f>IF($C$4="London",Assumptions!D234,Assumptions!F234)</x:f>
        <x:v>0229</x:v>
      </x:c>
      <x:c r="F225" s="8">
        <x:v>44765</x:v>
      </x:c>
      <x:c r="G225" s="30">
        <x:f t="shared" si="95"/>
        <x:v>7</x:v>
      </x:c>
      <x:c r="H225" s="8" t="str">
        <x:v>1233</x:v>
      </x:c>
      <x:c r="I225" s="8" t="str">
        <x:v>0228</x:v>
      </x:c>
      <x:c r="J225" s="30">
        <x:f t="shared" si="96"/>
        <x:v>12</x:v>
      </x:c>
      <x:c r="K225" s="30">
        <x:f t="shared" si="97"/>
        <x:v>33</x:v>
      </x:c>
      <x:c r="L225" s="30">
        <x:f t="shared" si="98"/>
        <x:v>2</x:v>
      </x:c>
      <x:c r="M225" s="30">
        <x:f t="shared" si="99"/>
        <x:v>28</x:v>
      </x:c>
      <x:c r="N225" s="30">
        <x:f t="shared" si="100"/>
        <x:v>26</x:v>
      </x:c>
      <x:c r="O225" s="30">
        <x:f t="shared" si="101"/>
        <x:v>13.916666666666666</x:v>
      </x:c>
      <x:c r="P225" s="30" t="str" cm="1">
        <x:f t="array" ref="P225">INDEX($C$12:$N$12,G225)</x:f>
        <x:v>1.9″</x:v>
      </x:c>
      <x:c r="Q225" s="30" t="str" cm="1">
        <x:f t="array" ref="Q225">INDEX($C$11:$N$11,G225)</x:f>
        <x:v>100°F</x:v>
      </x:c>
      <x:c r="R225" s="30" cm="1">
        <x:f t="array" ref="R225">INDEX($C$13:$N$13,G225)</x:f>
        <x:v>31</x:v>
      </x:c>
      <x:c r="S225" s="30">
        <x:f t="shared" si="102"/>
        <x:v>6.1290322580645158E-2</x:v>
      </x:c>
      <x:c r="T225" s="30">
        <x:f t="shared" si="103"/>
        <x:v>100</x:v>
      </x:c>
      <x:c r="U225" s="32">
        <x:f t="shared" si="104"/>
        <x:v>0.48967741935483883</x:v>
      </x:c>
      <x:c r="V225" s="31">
        <x:f t="shared" si="110"/>
        <x:v>0.05</x:v>
      </x:c>
      <x:c r="W225" s="31">
        <x:f t="shared" si="111"/>
        <x:v>60</x:v>
      </x:c>
      <x:c r="X225" s="32">
        <x:f t="shared" si="112"/>
        <x:v>0.8</x:v>
      </x:c>
      <x:c r="Y225" s="30">
        <x:f t="shared" si="105"/>
        <x:v>0.37466246097814787</x:v>
      </x:c>
      <x:c r="Z225" s="33">
        <x:f t="shared" si="106"/>
        <x:v>0.35999999999999988</x:v>
      </x:c>
      <x:c r="AA225" s="31">
        <x:f t="shared" si="107"/>
        <x:v>5.0995371601530541</x:v>
      </x:c>
      <x:c r="AB225" s="32">
        <x:f t="shared" si="113"/>
        <x:v>0.14165381000425151</x:v>
      </x:c>
      <x:c r="AC225" s="31">
        <x:f t="shared" si="114"/>
        <x:v>0.5</x:v>
      </x:c>
      <x:c r="AD225" s="30">
        <x:f t="shared" si="108"/>
        <x:v>4.6926473237512999E-2</x:v>
      </x:c>
      <x:c r="AE225" s="31">
        <x:f t="shared" si="109"/>
        <x:v>5.1464636333905673</x:v>
      </x:c>
    </x:row>
    <x:row r="226" spans="2:38" x14ac:dyDescent="0.35">
      <x:c r="B226" s="27">
        <x:f t="shared" si="115"/>
        <x:v>44765</x:v>
      </x:c>
      <x:c r="C226" s="22" t="str">
        <x:f>IF($C$4="London",Assumptions!C235,Assumptions!E235)</x:f>
        <x:v>1233</x:v>
      </x:c>
      <x:c r="D226" s="22" t="str">
        <x:f>IF($C$4="London",Assumptions!D235,Assumptions!F235)</x:f>
        <x:v>0228</x:v>
      </x:c>
      <x:c r="F226" s="8">
        <x:v>44766</x:v>
      </x:c>
      <x:c r="G226" s="30">
        <x:f t="shared" si="95"/>
        <x:v>7</x:v>
      </x:c>
      <x:c r="H226" s="8" t="str">
        <x:v>1234</x:v>
      </x:c>
      <x:c r="I226" s="8" t="str">
        <x:v>0227</x:v>
      </x:c>
      <x:c r="J226" s="30">
        <x:f t="shared" si="96"/>
        <x:v>12</x:v>
      </x:c>
      <x:c r="K226" s="30">
        <x:f t="shared" si="97"/>
        <x:v>34</x:v>
      </x:c>
      <x:c r="L226" s="30">
        <x:f t="shared" si="98"/>
        <x:v>2</x:v>
      </x:c>
      <x:c r="M226" s="30">
        <x:f t="shared" si="99"/>
        <x:v>27</x:v>
      </x:c>
      <x:c r="N226" s="30">
        <x:f t="shared" si="100"/>
        <x:v>26</x:v>
      </x:c>
      <x:c r="O226" s="30">
        <x:f t="shared" si="101"/>
        <x:v>13.883333333333333</x:v>
      </x:c>
      <x:c r="P226" s="30" t="str" cm="1">
        <x:f t="array" ref="P226">INDEX($C$12:$N$12,G226)</x:f>
        <x:v>1.9″</x:v>
      </x:c>
      <x:c r="Q226" s="30" t="str" cm="1">
        <x:f t="array" ref="Q226">INDEX($C$11:$N$11,G226)</x:f>
        <x:v>100°F</x:v>
      </x:c>
      <x:c r="R226" s="30" cm="1">
        <x:f t="array" ref="R226">INDEX($C$13:$N$13,G226)</x:f>
        <x:v>31</x:v>
      </x:c>
      <x:c r="S226" s="30">
        <x:f t="shared" si="102"/>
        <x:v>6.1290322580645158E-2</x:v>
      </x:c>
      <x:c r="T226" s="30">
        <x:f t="shared" si="103"/>
        <x:v>100</x:v>
      </x:c>
      <x:c r="U226" s="32">
        <x:f t="shared" si="104"/>
        <x:v>0.510967741935484</x:v>
      </x:c>
      <x:c r="V226" s="31">
        <x:f t="shared" si="110"/>
        <x:v>0.05</x:v>
      </x:c>
      <x:c r="W226" s="31">
        <x:f t="shared" si="111"/>
        <x:v>60</x:v>
      </x:c>
      <x:c r="X226" s="32">
        <x:f t="shared" si="112"/>
        <x:v>0.8</x:v>
      </x:c>
      <x:c r="Y226" s="30">
        <x:f t="shared" si="105"/>
        <x:v>0.40795005202913642</x:v>
      </x:c>
      <x:c r="Z226" s="33">
        <x:f t="shared" si="106"/>
        <x:v>0.35999999999999988</x:v>
      </x:c>
      <x:c r="AA226" s="31">
        <x:f t="shared" si="107"/>
        <x:v>5.1464636333905673</x:v>
      </x:c>
      <x:c r="AB226" s="32">
        <x:f t="shared" si="113"/>
        <x:v>0.14295732314973797</x:v>
      </x:c>
      <x:c r="AC226" s="31">
        <x:f t="shared" si="114"/>
        <x:v>0.5</x:v>
      </x:c>
      <x:c r="AD226" s="30">
        <x:f t="shared" si="108"/>
        <x:v>5.097335900104058E-2</x:v>
      </x:c>
      <x:c r="AE226" s="31">
        <x:f t="shared" si="109"/>
        <x:v>5.1974369923916077</x:v>
      </x:c>
    </x:row>
    <x:row r="227" spans="2:38" x14ac:dyDescent="0.35">
      <x:c r="B227" s="27">
        <x:f t="shared" si="115"/>
        <x:v>44766</x:v>
      </x:c>
      <x:c r="C227" s="22" t="str">
        <x:f>IF($C$4="London",Assumptions!C236,Assumptions!E236)</x:f>
        <x:v>1234</x:v>
      </x:c>
      <x:c r="D227" s="22" t="str">
        <x:f>IF($C$4="London",Assumptions!D236,Assumptions!F236)</x:f>
        <x:v>0227</x:v>
      </x:c>
      <x:c r="F227" s="8">
        <x:v>44767</x:v>
      </x:c>
      <x:c r="G227" s="30">
        <x:f t="shared" si="95"/>
        <x:v>7</x:v>
      </x:c>
      <x:c r="H227" s="8" t="str">
        <x:v>1234</x:v>
      </x:c>
      <x:c r="I227" s="8" t="str">
        <x:v>0227</x:v>
      </x:c>
      <x:c r="J227" s="30">
        <x:f t="shared" si="96"/>
        <x:v>12</x:v>
      </x:c>
      <x:c r="K227" s="30">
        <x:f t="shared" si="97"/>
        <x:v>34</x:v>
      </x:c>
      <x:c r="L227" s="30">
        <x:f t="shared" si="98"/>
        <x:v>2</x:v>
      </x:c>
      <x:c r="M227" s="30">
        <x:f t="shared" si="99"/>
        <x:v>27</x:v>
      </x:c>
      <x:c r="N227" s="30">
        <x:f t="shared" si="100"/>
        <x:v>26</x:v>
      </x:c>
      <x:c r="O227" s="30">
        <x:f t="shared" si="101"/>
        <x:v>13.883333333333333</x:v>
      </x:c>
      <x:c r="P227" s="30" t="str" cm="1">
        <x:f t="array" ref="P227">INDEX($C$12:$N$12,G227)</x:f>
        <x:v>1.9″</x:v>
      </x:c>
      <x:c r="Q227" s="30" t="str" cm="1">
        <x:f t="array" ref="Q227">INDEX($C$11:$N$11,G227)</x:f>
        <x:v>100°F</x:v>
      </x:c>
      <x:c r="R227" s="30" cm="1">
        <x:f t="array" ref="R227">INDEX($C$13:$N$13,G227)</x:f>
        <x:v>31</x:v>
      </x:c>
      <x:c r="S227" s="30">
        <x:f t="shared" si="102"/>
        <x:v>6.1290322580645158E-2</x:v>
      </x:c>
      <x:c r="T227" s="30">
        <x:f t="shared" si="103"/>
        <x:v>100</x:v>
      </x:c>
      <x:c r="U227" s="32">
        <x:f t="shared" si="104"/>
        <x:v>0.53225806451612911</x:v>
      </x:c>
      <x:c r="V227" s="31">
        <x:f t="shared" si="110"/>
        <x:v>0.05</x:v>
      </x:c>
      <x:c r="W227" s="31">
        <x:f t="shared" si="111"/>
        <x:v>60</x:v>
      </x:c>
      <x:c r="X227" s="32">
        <x:f t="shared" si="112"/>
        <x:v>0.8</x:v>
      </x:c>
      <x:c r="Y227" s="30">
        <x:f t="shared" si="105"/>
        <x:v>0.44265413631633727</x:v>
      </x:c>
      <x:c r="Z227" s="33">
        <x:f t="shared" si="106"/>
        <x:v>0.35999999999999988</x:v>
      </x:c>
      <x:c r="AA227" s="31">
        <x:f t="shared" si="107"/>
        <x:v>5.1974369923916077</x:v>
      </x:c>
      <x:c r="AB227" s="32">
        <x:f t="shared" si="113"/>
        <x:v>0.14437324978865576</x:v>
      </x:c>
      <x:c r="AC227" s="31">
        <x:f t="shared" si="114"/>
        <x:v>0.5</x:v>
      </x:c>
      <x:c r="AD227" s="30">
        <x:f t="shared" si="108"/>
        <x:v>5.5309634332726329E-2</x:v>
      </x:c>
      <x:c r="AE227" s="31">
        <x:f t="shared" si="109"/>
        <x:v>5.2527466267243339</x:v>
      </x:c>
    </x:row>
    <x:row r="228" spans="2:38" x14ac:dyDescent="0.35">
      <x:c r="B228" s="27">
        <x:f t="shared" si="115"/>
        <x:v>44767</x:v>
      </x:c>
      <x:c r="C228" s="22" t="str">
        <x:f>IF($C$4="London",Assumptions!C237,Assumptions!E237)</x:f>
        <x:v>1234</x:v>
      </x:c>
      <x:c r="D228" s="22" t="str">
        <x:f>IF($C$4="London",Assumptions!D237,Assumptions!F237)</x:f>
        <x:v>0227</x:v>
      </x:c>
      <x:c r="F228" s="8">
        <x:v>44768</x:v>
      </x:c>
      <x:c r="G228" s="30">
        <x:f t="shared" si="95"/>
        <x:v>7</x:v>
      </x:c>
      <x:c r="H228" s="8" t="str">
        <x:v>1235</x:v>
      </x:c>
      <x:c r="I228" s="8" t="str">
        <x:v>0226</x:v>
      </x:c>
      <x:c r="J228" s="30">
        <x:f t="shared" si="96"/>
        <x:v>12</x:v>
      </x:c>
      <x:c r="K228" s="30">
        <x:f t="shared" si="97"/>
        <x:v>35</x:v>
      </x:c>
      <x:c r="L228" s="30">
        <x:f t="shared" si="98"/>
        <x:v>2</x:v>
      </x:c>
      <x:c r="M228" s="30">
        <x:f t="shared" si="99"/>
        <x:v>26</x:v>
      </x:c>
      <x:c r="N228" s="30">
        <x:f t="shared" si="100"/>
        <x:v>26</x:v>
      </x:c>
      <x:c r="O228" s="30">
        <x:f t="shared" si="101"/>
        <x:v>13.85</x:v>
      </x:c>
      <x:c r="P228" s="30" t="str" cm="1">
        <x:f t="array" ref="P228">INDEX($C$12:$N$12,G228)</x:f>
        <x:v>1.9″</x:v>
      </x:c>
      <x:c r="Q228" s="30" t="str" cm="1">
        <x:f t="array" ref="Q228">INDEX($C$11:$N$11,G228)</x:f>
        <x:v>100°F</x:v>
      </x:c>
      <x:c r="R228" s="30" cm="1">
        <x:f t="array" ref="R228">INDEX($C$13:$N$13,G228)</x:f>
        <x:v>31</x:v>
      </x:c>
      <x:c r="S228" s="30">
        <x:f t="shared" si="102"/>
        <x:v>6.1290322580645158E-2</x:v>
      </x:c>
      <x:c r="T228" s="30">
        <x:f t="shared" si="103"/>
        <x:v>100</x:v>
      </x:c>
      <x:c r="U228" s="32">
        <x:f t="shared" si="104"/>
        <x:v>0.55354838709677423</x:v>
      </x:c>
      <x:c r="V228" s="31">
        <x:f t="shared" si="110"/>
        <x:v>0.05</x:v>
      </x:c>
      <x:c r="W228" s="31">
        <x:f t="shared" si="111"/>
        <x:v>60</x:v>
      </x:c>
      <x:c r="X228" s="32">
        <x:f t="shared" si="112"/>
        <x:v>0.8</x:v>
      </x:c>
      <x:c r="Y228" s="30">
        <x:f t="shared" si="105"/>
        <x:v>0.47877471383975023</x:v>
      </x:c>
      <x:c r="Z228" s="33">
        <x:f t="shared" si="106"/>
        <x:v>0.35999999999999988</x:v>
      </x:c>
      <x:c r="AA228" s="31">
        <x:f t="shared" si="107"/>
        <x:v>5.2527466267243339</x:v>
      </x:c>
      <x:c r="AB228" s="32">
        <x:f t="shared" si="113"/>
        <x:v>0.14590962852012038</x:v>
      </x:c>
      <x:c r="AC228" s="31">
        <x:f t="shared" si="114"/>
        <x:v>0.5</x:v>
      </x:c>
      <x:c r="AD228" s="30">
        <x:f t="shared" si="108"/>
        <x:v>5.9679268080124852E-2</x:v>
      </x:c>
      <x:c r="AE228" s="31">
        <x:f t="shared" si="109"/>
        <x:v>5.3124258948044591</x:v>
      </x:c>
    </x:row>
    <x:row r="229" spans="2:38" x14ac:dyDescent="0.35">
      <x:c r="B229" s="27">
        <x:f t="shared" si="115"/>
        <x:v>44768</x:v>
      </x:c>
      <x:c r="C229" s="22" t="str">
        <x:f>IF($C$4="London",Assumptions!C238,Assumptions!E238)</x:f>
        <x:v>1235</x:v>
      </x:c>
      <x:c r="D229" s="22" t="str">
        <x:f>IF($C$4="London",Assumptions!D238,Assumptions!F238)</x:f>
        <x:v>0226</x:v>
      </x:c>
      <x:c r="F229" s="8">
        <x:v>44769</x:v>
      </x:c>
      <x:c r="G229" s="30">
        <x:f t="shared" si="95"/>
        <x:v>7</x:v>
      </x:c>
      <x:c r="H229" s="8" t="str">
        <x:v>1236</x:v>
      </x:c>
      <x:c r="I229" s="8" t="str">
        <x:v>0226</x:v>
      </x:c>
      <x:c r="J229" s="30">
        <x:f t="shared" si="96"/>
        <x:v>12</x:v>
      </x:c>
      <x:c r="K229" s="30">
        <x:f t="shared" si="97"/>
        <x:v>36</x:v>
      </x:c>
      <x:c r="L229" s="30">
        <x:f t="shared" si="98"/>
        <x:v>2</x:v>
      </x:c>
      <x:c r="M229" s="30">
        <x:f t="shared" si="99"/>
        <x:v>26</x:v>
      </x:c>
      <x:c r="N229" s="30">
        <x:f t="shared" si="100"/>
        <x:v>26</x:v>
      </x:c>
      <x:c r="O229" s="30">
        <x:f t="shared" si="101"/>
        <x:v>13.833333333333334</x:v>
      </x:c>
      <x:c r="P229" s="30" t="str" cm="1">
        <x:f t="array" ref="P229">INDEX($C$12:$N$12,G229)</x:f>
        <x:v>1.9″</x:v>
      </x:c>
      <x:c r="Q229" s="30" t="str" cm="1">
        <x:f t="array" ref="Q229">INDEX($C$11:$N$11,G229)</x:f>
        <x:v>100°F</x:v>
      </x:c>
      <x:c r="R229" s="30" cm="1">
        <x:f t="array" ref="R229">INDEX($C$13:$N$13,G229)</x:f>
        <x:v>31</x:v>
      </x:c>
      <x:c r="S229" s="30">
        <x:f t="shared" si="102"/>
        <x:v>6.1290322580645158E-2</x:v>
      </x:c>
      <x:c r="T229" s="30">
        <x:f t="shared" si="103"/>
        <x:v>100</x:v>
      </x:c>
      <x:c r="U229" s="32">
        <x:f t="shared" si="104"/>
        <x:v>0.57483870967741935</x:v>
      </x:c>
      <x:c r="V229" s="31">
        <x:f t="shared" si="110"/>
        <x:v>0.05</x:v>
      </x:c>
      <x:c r="W229" s="31">
        <x:f t="shared" si="111"/>
        <x:v>60</x:v>
      </x:c>
      <x:c r="X229" s="32">
        <x:f t="shared" si="112"/>
        <x:v>0.8</x:v>
      </x:c>
      <x:c r="Y229" s="30">
        <x:f t="shared" si="105"/>
        <x:v>0.51631178459937555</x:v>
      </x:c>
      <x:c r="Z229" s="33">
        <x:f t="shared" si="106"/>
        <x:v>0.35999999999999988</x:v>
      </x:c>
      <x:c r="AA229" s="31">
        <x:f t="shared" si="107"/>
        <x:v>5.3124258948044591</x:v>
      </x:c>
      <x:c r="AB229" s="32">
        <x:f t="shared" si="113"/>
        <x:v>0.14756738596679053</x:v>
      </x:c>
      <x:c r="AC229" s="31">
        <x:f t="shared" si="114"/>
        <x:v>0.5</x:v>
      </x:c>
      <x:c r="AD229" s="30">
        <x:f t="shared" si="108"/>
        <x:v>6.4280817182622241E-2</x:v>
      </x:c>
      <x:c r="AE229" s="31">
        <x:f t="shared" si="109"/>
        <x:v>5.3767067119870813</x:v>
      </x:c>
    </x:row>
    <x:row r="230" spans="2:38" x14ac:dyDescent="0.35">
      <x:c r="B230" s="27">
        <x:f t="shared" si="115"/>
        <x:v>44769</x:v>
      </x:c>
      <x:c r="C230" s="22" t="str">
        <x:f>IF($C$4="London",Assumptions!C239,Assumptions!E239)</x:f>
        <x:v>1236</x:v>
      </x:c>
      <x:c r="D230" s="22" t="str">
        <x:f>IF($C$4="London",Assumptions!D239,Assumptions!F239)</x:f>
        <x:v>0226</x:v>
      </x:c>
      <x:c r="F230" s="8">
        <x:v>44770</x:v>
      </x:c>
      <x:c r="G230" s="30">
        <x:f t="shared" si="95"/>
        <x:v>7</x:v>
      </x:c>
      <x:c r="H230" s="8" t="str">
        <x:v>1236</x:v>
      </x:c>
      <x:c r="I230" s="8" t="str">
        <x:v>0225</x:v>
      </x:c>
      <x:c r="J230" s="30">
        <x:f t="shared" si="96"/>
        <x:v>12</x:v>
      </x:c>
      <x:c r="K230" s="30">
        <x:f t="shared" si="97"/>
        <x:v>36</x:v>
      </x:c>
      <x:c r="L230" s="30">
        <x:f t="shared" si="98"/>
        <x:v>2</x:v>
      </x:c>
      <x:c r="M230" s="30">
        <x:f t="shared" si="99"/>
        <x:v>25</x:v>
      </x:c>
      <x:c r="N230" s="30">
        <x:f t="shared" si="100"/>
        <x:v>26</x:v>
      </x:c>
      <x:c r="O230" s="30">
        <x:f t="shared" si="101"/>
        <x:v>13.816666666666666</x:v>
      </x:c>
      <x:c r="P230" s="30" t="str" cm="1">
        <x:f t="array" ref="P230">INDEX($C$12:$N$12,G230)</x:f>
        <x:v>1.9″</x:v>
      </x:c>
      <x:c r="Q230" s="30" t="str" cm="1">
        <x:f t="array" ref="Q230">INDEX($C$11:$N$11,G230)</x:f>
        <x:v>100°F</x:v>
      </x:c>
      <x:c r="R230" s="30" cm="1">
        <x:f t="array" ref="R230">INDEX($C$13:$N$13,G230)</x:f>
        <x:v>31</x:v>
      </x:c>
      <x:c r="S230" s="30">
        <x:f t="shared" si="102"/>
        <x:v>6.1290322580645158E-2</x:v>
      </x:c>
      <x:c r="T230" s="30">
        <x:f t="shared" si="103"/>
        <x:v>100</x:v>
      </x:c>
      <x:c r="U230" s="32">
        <x:f t="shared" si="104"/>
        <x:v>0.59612903225806446</x:v>
      </x:c>
      <x:c r="V230" s="31">
        <x:f t="shared" si="110"/>
        <x:v>0.05</x:v>
      </x:c>
      <x:c r="W230" s="31">
        <x:f t="shared" si="111"/>
        <x:v>60</x:v>
      </x:c>
      <x:c r="X230" s="32">
        <x:f t="shared" si="112"/>
        <x:v>0.8</x:v>
      </x:c>
      <x:c r="Y230" s="30">
        <x:f t="shared" si="105"/>
        <x:v>0.55526534859521315</x:v>
      </x:c>
      <x:c r="Z230" s="33">
        <x:f t="shared" si="106"/>
        <x:v>0.35999999999999988</x:v>
      </x:c>
      <x:c r="AA230" s="31">
        <x:f t="shared" si="107"/>
        <x:v>5.3767067119870813</x:v>
      </x:c>
      <x:c r="AB230" s="32">
        <x:f t="shared" si="113"/>
        <x:v>0.14935296422186337</x:v>
      </x:c>
      <x:c r="AC230" s="31">
        <x:f t="shared" si="114"/>
        <x:v>0.5</x:v>
      </x:c>
      <x:c r="AD230" s="30">
        <x:f t="shared" si="108"/>
        <x:v>6.9047246097814735E-2</x:v>
      </x:c>
      <x:c r="AE230" s="31">
        <x:f t="shared" si="109"/>
        <x:v>5.4457539580848957</x:v>
      </x:c>
    </x:row>
    <x:row r="231" spans="2:38" x14ac:dyDescent="0.35">
      <x:c r="B231" s="27">
        <x:f t="shared" si="115"/>
        <x:v>44770</x:v>
      </x:c>
      <x:c r="C231" s="22" t="str">
        <x:f>IF($C$4="London",Assumptions!C240,Assumptions!E240)</x:f>
        <x:v>1236</x:v>
      </x:c>
      <x:c r="D231" s="22" t="str">
        <x:f>IF($C$4="London",Assumptions!D240,Assumptions!F240)</x:f>
        <x:v>0225</x:v>
      </x:c>
      <x:c r="F231" s="8">
        <x:v>44771</x:v>
      </x:c>
      <x:c r="G231" s="30">
        <x:f t="shared" si="95"/>
        <x:v>7</x:v>
      </x:c>
      <x:c r="H231" s="8" t="str">
        <x:v>1237</x:v>
      </x:c>
      <x:c r="I231" s="8" t="str">
        <x:v>0224</x:v>
      </x:c>
      <x:c r="J231" s="30">
        <x:f t="shared" si="96"/>
        <x:v>12</x:v>
      </x:c>
      <x:c r="K231" s="30">
        <x:f t="shared" si="97"/>
        <x:v>37</x:v>
      </x:c>
      <x:c r="L231" s="30">
        <x:f t="shared" si="98"/>
        <x:v>2</x:v>
      </x:c>
      <x:c r="M231" s="30">
        <x:f t="shared" si="99"/>
        <x:v>24</x:v>
      </x:c>
      <x:c r="N231" s="30">
        <x:f t="shared" si="100"/>
        <x:v>26</x:v>
      </x:c>
      <x:c r="O231" s="30">
        <x:f t="shared" si="101"/>
        <x:v>13.783333333333333</x:v>
      </x:c>
      <x:c r="P231" s="30" t="str" cm="1">
        <x:f t="array" ref="P231">INDEX($C$12:$N$12,G231)</x:f>
        <x:v>1.9″</x:v>
      </x:c>
      <x:c r="Q231" s="30" t="str" cm="1">
        <x:f t="array" ref="Q231">INDEX($C$11:$N$11,G231)</x:f>
        <x:v>100°F</x:v>
      </x:c>
      <x:c r="R231" s="30" cm="1">
        <x:f t="array" ref="R231">INDEX($C$13:$N$13,G231)</x:f>
        <x:v>31</x:v>
      </x:c>
      <x:c r="S231" s="30">
        <x:f t="shared" si="102"/>
        <x:v>6.1290322580645158E-2</x:v>
      </x:c>
      <x:c r="T231" s="30">
        <x:f t="shared" si="103"/>
        <x:v>100</x:v>
      </x:c>
      <x:c r="U231" s="32">
        <x:f t="shared" si="104"/>
        <x:v>0.61741935483870958</x:v>
      </x:c>
      <x:c r="V231" s="31">
        <x:f t="shared" si="110"/>
        <x:v>0.05</x:v>
      </x:c>
      <x:c r="W231" s="31">
        <x:f t="shared" si="111"/>
        <x:v>60</x:v>
      </x:c>
      <x:c r="X231" s="32">
        <x:f t="shared" si="112"/>
        <x:v>0.8</x:v>
      </x:c>
      <x:c r="Y231" s="30">
        <x:f t="shared" si="105"/>
        <x:v>0.59563540582726304</x:v>
      </x:c>
      <x:c r="Z231" s="33">
        <x:f t="shared" si="106"/>
        <x:v>0.35999999999999988</x:v>
      </x:c>
      <x:c r="AA231" s="31">
        <x:f t="shared" si="107"/>
        <x:v>5.4457539580848957</x:v>
      </x:c>
      <x:c r="AB231" s="32">
        <x:f t="shared" si="113"/>
        <x:v>0.15127094328013599</x:v>
      </x:c>
      <x:c r="AC231" s="31">
        <x:f t="shared" si="114"/>
        <x:v>0.5</x:v>
      </x:c>
      <x:c r="AD231" s="30">
        <x:f t="shared" si="108"/>
        <x:v>7.388857209287196E-2</x:v>
      </x:c>
      <x:c r="AE231" s="31">
        <x:f t="shared" si="109"/>
        <x:v>5.5196425301777676</x:v>
      </x:c>
    </x:row>
    <x:row r="232" spans="2:38" x14ac:dyDescent="0.35">
      <x:c r="B232" s="27">
        <x:f t="shared" si="115"/>
        <x:v>44771</x:v>
      </x:c>
      <x:c r="C232" s="22" t="str">
        <x:f>IF($C$4="London",Assumptions!C241,Assumptions!E241)</x:f>
        <x:v>1237</x:v>
      </x:c>
      <x:c r="D232" s="22" t="str">
        <x:f>IF($C$4="London",Assumptions!D241,Assumptions!F241)</x:f>
        <x:v>0224</x:v>
      </x:c>
      <x:c r="F232" s="8">
        <x:v>44772</x:v>
      </x:c>
      <x:c r="G232" s="30">
        <x:f t="shared" si="95"/>
        <x:v>7</x:v>
      </x:c>
      <x:c r="H232" s="8" t="str">
        <x:v>1238</x:v>
      </x:c>
      <x:c r="I232" s="8" t="str">
        <x:v>0223</x:v>
      </x:c>
      <x:c r="J232" s="30">
        <x:f t="shared" si="96"/>
        <x:v>12</x:v>
      </x:c>
      <x:c r="K232" s="30">
        <x:f t="shared" si="97"/>
        <x:v>38</x:v>
      </x:c>
      <x:c r="L232" s="30">
        <x:f t="shared" si="98"/>
        <x:v>2</x:v>
      </x:c>
      <x:c r="M232" s="30">
        <x:f t="shared" si="99"/>
        <x:v>23</x:v>
      </x:c>
      <x:c r="N232" s="30">
        <x:f t="shared" si="100"/>
        <x:v>26</x:v>
      </x:c>
      <x:c r="O232" s="30">
        <x:f t="shared" si="101"/>
        <x:v>13.75</x:v>
      </x:c>
      <x:c r="P232" s="30" t="str" cm="1">
        <x:f t="array" ref="P232">INDEX($C$12:$N$12,G232)</x:f>
        <x:v>1.9″</x:v>
      </x:c>
      <x:c r="Q232" s="30" t="str" cm="1">
        <x:f t="array" ref="Q232">INDEX($C$11:$N$11,G232)</x:f>
        <x:v>100°F</x:v>
      </x:c>
      <x:c r="R232" s="30" cm="1">
        <x:f t="array" ref="R232">INDEX($C$13:$N$13,G232)</x:f>
        <x:v>31</x:v>
      </x:c>
      <x:c r="S232" s="30">
        <x:f t="shared" si="102"/>
        <x:v>6.1290322580645158E-2</x:v>
      </x:c>
      <x:c r="T232" s="30">
        <x:f t="shared" si="103"/>
        <x:v>100</x:v>
      </x:c>
      <x:c r="U232" s="32">
        <x:f t="shared" si="104"/>
        <x:v>0.63870967741935469</x:v>
      </x:c>
      <x:c r="V232" s="31">
        <x:f t="shared" si="110"/>
        <x:v>0.05</x:v>
      </x:c>
      <x:c r="W232" s="31">
        <x:f t="shared" si="111"/>
        <x:v>60</x:v>
      </x:c>
      <x:c r="X232" s="32">
        <x:f t="shared" si="112"/>
        <x:v>0.8</x:v>
      </x:c>
      <x:c r="Y232" s="30">
        <x:f t="shared" si="105"/>
        <x:v>0.63742195629552512</x:v>
      </x:c>
      <x:c r="Z232" s="33">
        <x:f t="shared" si="106"/>
        <x:v>0.35999999999999988</x:v>
      </x:c>
      <x:c r="AA232" s="31">
        <x:f t="shared" si="107"/>
        <x:v>5.5196425301777676</x:v>
      </x:c>
      <x:c r="AB232" s="32">
        <x:f t="shared" si="113"/>
        <x:v>0.1533234036160491</x:v>
      </x:c>
      <x:c r="AC232" s="31">
        <x:f t="shared" si="114"/>
        <x:v>0.5</x:v>
      </x:c>
      <x:c r="AD232" s="30">
        <x:f t="shared" si="108"/>
        <x:v>7.8880967091571205E-2</x:v>
      </x:c>
      <x:c r="AE232" s="31">
        <x:f t="shared" si="109"/>
        <x:v>5.5985234972693387</x:v>
      </x:c>
    </x:row>
    <x:row r="233" spans="2:38" x14ac:dyDescent="0.35">
      <x:c r="B233" s="27">
        <x:f t="shared" si="115"/>
        <x:v>44772</x:v>
      </x:c>
      <x:c r="C233" s="22" t="str">
        <x:f>IF($C$4="London",Assumptions!C242,Assumptions!E242)</x:f>
        <x:v>1238</x:v>
      </x:c>
      <x:c r="D233" s="22" t="str">
        <x:f>IF($C$4="London",Assumptions!D242,Assumptions!F242)</x:f>
        <x:v>0223</x:v>
      </x:c>
      <x:c r="F233" s="8">
        <x:v>44773</x:v>
      </x:c>
      <x:c r="G233" s="30">
        <x:f t="shared" si="95"/>
        <x:v>7</x:v>
      </x:c>
      <x:c r="H233" s="8" t="str">
        <x:v>1238</x:v>
      </x:c>
      <x:c r="I233" s="8" t="str">
        <x:v>0223</x:v>
      </x:c>
      <x:c r="J233" s="30">
        <x:f t="shared" si="96"/>
        <x:v>12</x:v>
      </x:c>
      <x:c r="K233" s="30">
        <x:f t="shared" si="97"/>
        <x:v>38</x:v>
      </x:c>
      <x:c r="L233" s="30">
        <x:f t="shared" si="98"/>
        <x:v>2</x:v>
      </x:c>
      <x:c r="M233" s="30">
        <x:f t="shared" si="99"/>
        <x:v>23</x:v>
      </x:c>
      <x:c r="N233" s="30">
        <x:f t="shared" si="100"/>
        <x:v>26</x:v>
      </x:c>
      <x:c r="O233" s="30">
        <x:f t="shared" si="101"/>
        <x:v>13.75</x:v>
      </x:c>
      <x:c r="P233" s="30" t="str" cm="1">
        <x:f t="array" ref="P233">INDEX($C$12:$N$12,G233)</x:f>
        <x:v>1.9″</x:v>
      </x:c>
      <x:c r="Q233" s="30" t="str" cm="1">
        <x:f t="array" ref="Q233">INDEX($C$11:$N$11,G233)</x:f>
        <x:v>100°F</x:v>
      </x:c>
      <x:c r="R233" s="30" cm="1">
        <x:f t="array" ref="R233">INDEX($C$13:$N$13,G233)</x:f>
        <x:v>31</x:v>
      </x:c>
      <x:c r="S233" s="30">
        <x:f t="shared" si="102"/>
        <x:v>6.1290322580645158E-2</x:v>
      </x:c>
      <x:c r="T233" s="30">
        <x:f t="shared" si="103"/>
        <x:v>100</x:v>
      </x:c>
      <x:c r="U233" s="32">
        <x:f t="shared" si="104"/>
        <x:v>0.65999999999999981</x:v>
      </x:c>
      <x:c r="V233" s="31">
        <x:f t="shared" si="110"/>
        <x:v>0.05</x:v>
      </x:c>
      <x:c r="W233" s="31">
        <x:f t="shared" si="111"/>
        <x:v>60</x:v>
      </x:c>
      <x:c r="X233" s="32">
        <x:f t="shared" si="112"/>
        <x:v>0.8</x:v>
      </x:c>
      <x:c r="Y233" s="30">
        <x:f t="shared" si="105"/>
        <x:v>0.68062499999999959</x:v>
      </x:c>
      <x:c r="Z233" s="33">
        <x:f t="shared" si="106"/>
        <x:v>0.35999999999999988</x:v>
      </x:c>
      <x:c r="AA233" s="31">
        <x:f t="shared" si="107"/>
        <x:v>5.5985234972693387</x:v>
      </x:c>
      <x:c r="AB233" s="32">
        <x:f t="shared" si="113"/>
        <x:v>0.15551454159081496</x:v>
      </x:c>
      <x:c r="AC233" s="31">
        <x:f t="shared" si="114"/>
        <x:v>0.5</x:v>
      </x:c>
      <x:c r="AD233" s="30">
        <x:f t="shared" si="108"/>
        <x:v>8.4227343749999919E-2</x:v>
      </x:c>
      <x:c r="AE233" s="31">
        <x:f t="shared" si="109"/>
        <x:v>5.682750841019339</x:v>
      </x:c>
    </x:row>
    <x:row r="234" spans="2:38" x14ac:dyDescent="0.35">
      <x:c r="B234" s="27">
        <x:f t="shared" si="115"/>
        <x:v>44773</x:v>
      </x:c>
      <x:c r="C234" s="22" t="str">
        <x:f>IF($C$4="London",Assumptions!C243,Assumptions!E243)</x:f>
        <x:v>1238</x:v>
      </x:c>
      <x:c r="D234" s="22" t="str">
        <x:f>IF($C$4="London",Assumptions!D243,Assumptions!F243)</x:f>
        <x:v>0223</x:v>
      </x:c>
      <x:c r="F234" s="8">
        <x:v>44774</x:v>
      </x:c>
      <x:c r="G234" s="30">
        <x:f t="shared" si="95"/>
        <x:v>8</x:v>
      </x:c>
      <x:c r="H234" s="8" t="str">
        <x:v>1239</x:v>
      </x:c>
      <x:c r="I234" s="8" t="str">
        <x:v>0222</x:v>
      </x:c>
      <x:c r="J234" s="30">
        <x:f t="shared" si="96"/>
        <x:v>12</x:v>
      </x:c>
      <x:c r="K234" s="30">
        <x:f t="shared" si="97"/>
        <x:v>39</x:v>
      </x:c>
      <x:c r="L234" s="30">
        <x:f t="shared" si="98"/>
        <x:v>2</x:v>
      </x:c>
      <x:c r="M234" s="30">
        <x:f t="shared" si="99"/>
        <x:v>22</x:v>
      </x:c>
      <x:c r="N234" s="30">
        <x:f t="shared" si="100"/>
        <x:v>26</x:v>
      </x:c>
      <x:c r="O234" s="30">
        <x:f t="shared" si="101"/>
        <x:v>13.716666666666667</x:v>
      </x:c>
      <x:c r="P234" s="30" t="str" cm="1">
        <x:f t="array" ref="P234">INDEX($C$12:$N$12,G234)</x:f>
        <x:v>2.0″</x:v>
      </x:c>
      <x:c r="Q234" s="30" t="str" cm="1">
        <x:f t="array" ref="Q234">INDEX($C$11:$N$11,G234)</x:f>
        <x:v>97°F</x:v>
      </x:c>
      <x:c r="R234" s="30" cm="1">
        <x:f t="array" ref="R234">INDEX($C$13:$N$13,G234)</x:f>
        <x:v>31</x:v>
      </x:c>
      <x:c r="S234" s="30">
        <x:f t="shared" si="102"/>
        <x:v>6.4516129032258063E-2</x:v>
      </x:c>
      <x:c r="T234" s="30">
        <x:f t="shared" si="103"/>
        <x:v>97</x:v>
      </x:c>
      <x:c r="U234" s="32">
        <x:f t="shared" si="104"/>
        <x:v>0.68451612903225789</x:v>
      </x:c>
      <x:c r="V234" s="31">
        <x:f t="shared" si="110"/>
        <x:v>0.05</x:v>
      </x:c>
      <x:c r="W234" s="31">
        <x:f t="shared" si="111"/>
        <x:v>60</x:v>
      </x:c>
      <x:c r="X234" s="32">
        <x:f t="shared" si="112"/>
        <x:v>0.8</x:v>
      </x:c>
      <x:c r="Y234" s="30">
        <x:f t="shared" si="105"/>
        <x:v>0.73212864203954164</x:v>
      </x:c>
      <x:c r="Z234" s="33">
        <x:f t="shared" si="106"/>
        <x:v>0.45240000000000002</x:v>
      </x:c>
      <x:c r="AA234" s="31">
        <x:f t="shared" si="107"/>
        <x:v>5.682750841019339</x:v>
      </x:c>
      <x:c r="AB234" s="32">
        <x:f t="shared" si="113"/>
        <x:v>0.15785419002831497</x:v>
      </x:c>
      <x:c r="AC234" s="31">
        <x:f t="shared" si="114"/>
        <x:v>0.5</x:v>
      </x:c>
      <x:c r="AD234" s="30">
        <x:f t="shared" si="108"/>
        <x:v>0.11357914294712533</x:v>
      </x:c>
      <x:c r="AE234" s="31">
        <x:f t="shared" si="109"/>
        <x:v>5.7963299839664639</x:v>
      </x:c>
    </x:row>
    <x:row r="235" spans="2:38" x14ac:dyDescent="0.35">
      <x:c r="B235" s="27">
        <x:f t="shared" si="115"/>
        <x:v>44774</x:v>
      </x:c>
      <x:c r="C235" s="22" t="str">
        <x:f>IF($C$4="London",Assumptions!C244,Assumptions!E244)</x:f>
        <x:v>1239</x:v>
      </x:c>
      <x:c r="D235" s="22" t="str">
        <x:f>IF($C$4="London",Assumptions!D244,Assumptions!F244)</x:f>
        <x:v>0222</x:v>
      </x:c>
      <x:c r="F235" s="8">
        <x:v>44775</x:v>
      </x:c>
      <x:c r="G235" s="30">
        <x:f t="shared" si="95"/>
        <x:v>8</x:v>
      </x:c>
      <x:c r="H235" s="8" t="str">
        <x:v>1240</x:v>
      </x:c>
      <x:c r="I235" s="8" t="str">
        <x:v>0221</x:v>
      </x:c>
      <x:c r="J235" s="30">
        <x:f t="shared" si="96"/>
        <x:v>12</x:v>
      </x:c>
      <x:c r="K235" s="30">
        <x:f t="shared" si="97"/>
        <x:v>40</x:v>
      </x:c>
      <x:c r="L235" s="30">
        <x:f t="shared" si="98"/>
        <x:v>2</x:v>
      </x:c>
      <x:c r="M235" s="30">
        <x:f t="shared" si="99"/>
        <x:v>21</x:v>
      </x:c>
      <x:c r="N235" s="30">
        <x:f t="shared" si="100"/>
        <x:v>26</x:v>
      </x:c>
      <x:c r="O235" s="30">
        <x:f t="shared" si="101"/>
        <x:v>13.683333333333334</x:v>
      </x:c>
      <x:c r="P235" s="30" t="str" cm="1">
        <x:f t="array" ref="P235">INDEX($C$12:$N$12,G235)</x:f>
        <x:v>2.0″</x:v>
      </x:c>
      <x:c r="Q235" s="30" t="str" cm="1">
        <x:f t="array" ref="Q235">INDEX($C$11:$N$11,G235)</x:f>
        <x:v>97°F</x:v>
      </x:c>
      <x:c r="R235" s="30" cm="1">
        <x:f t="array" ref="R235">INDEX($C$13:$N$13,G235)</x:f>
        <x:v>31</x:v>
      </x:c>
      <x:c r="S235" s="30">
        <x:f t="shared" si="102"/>
        <x:v>6.4516129032258063E-2</x:v>
      </x:c>
      <x:c r="T235" s="30">
        <x:f t="shared" si="103"/>
        <x:v>97</x:v>
      </x:c>
      <x:c r="U235" s="32">
        <x:f t="shared" si="104"/>
        <x:v>0.70903225806451586</x:v>
      </x:c>
      <x:c r="V235" s="31">
        <x:f t="shared" si="110"/>
        <x:v>0.05</x:v>
      </x:c>
      <x:c r="W235" s="31">
        <x:f t="shared" si="111"/>
        <x:v>60</x:v>
      </x:c>
      <x:c r="X235" s="32">
        <x:f t="shared" si="112"/>
        <x:v>0.8</x:v>
      </x:c>
      <x:c r="Y235" s="30">
        <x:f t="shared" si="105"/>
        <x:v>0.78551053590010333</x:v>
      </x:c>
      <x:c r="Z235" s="33">
        <x:f t="shared" si="106"/>
        <x:v>0.45240000000000002</x:v>
      </x:c>
      <x:c r="AA235" s="31">
        <x:f t="shared" si="107"/>
        <x:v>5.7963299839664639</x:v>
      </x:c>
      <x:c r="AB235" s="32">
        <x:f t="shared" si="113"/>
        <x:v>0.16100916622129066</x:v>
      </x:c>
      <x:c r="AC235" s="31">
        <x:f t="shared" si="114"/>
        <x:v>0.5</x:v>
      </x:c>
      <x:c r="AD235" s="30">
        <x:f t="shared" si="108"/>
        <x:v>0.12156443227009615</x:v>
      </x:c>
      <x:c r="AE235" s="31">
        <x:f t="shared" si="109"/>
        <x:v>5.9178944162365603</x:v>
      </x:c>
    </x:row>
    <x:row r="236" spans="2:38" x14ac:dyDescent="0.35">
      <x:c r="B236" s="27">
        <x:f t="shared" si="115"/>
        <x:v>44775</x:v>
      </x:c>
      <x:c r="C236" s="22" t="str">
        <x:f>IF($C$4="London",Assumptions!C245,Assumptions!E245)</x:f>
        <x:v>1240</x:v>
      </x:c>
      <x:c r="D236" s="22" t="str">
        <x:f>IF($C$4="London",Assumptions!D245,Assumptions!F245)</x:f>
        <x:v>0221</x:v>
      </x:c>
      <x:c r="F236" s="8">
        <x:v>44776</x:v>
      </x:c>
      <x:c r="G236" s="30">
        <x:f t="shared" si="95"/>
        <x:v>8</x:v>
      </x:c>
      <x:c r="H236" s="8" t="str">
        <x:v>1240</x:v>
      </x:c>
      <x:c r="I236" s="8" t="str">
        <x:v>0220</x:v>
      </x:c>
      <x:c r="J236" s="30">
        <x:f t="shared" si="96"/>
        <x:v>12</x:v>
      </x:c>
      <x:c r="K236" s="30">
        <x:f t="shared" si="97"/>
        <x:v>40</x:v>
      </x:c>
      <x:c r="L236" s="30">
        <x:f t="shared" si="98"/>
        <x:v>2</x:v>
      </x:c>
      <x:c r="M236" s="30">
        <x:f t="shared" si="99"/>
        <x:v>20</x:v>
      </x:c>
      <x:c r="N236" s="30">
        <x:f t="shared" si="100"/>
        <x:v>26</x:v>
      </x:c>
      <x:c r="O236" s="30">
        <x:f t="shared" si="101"/>
        <x:v>13.666666666666666</x:v>
      </x:c>
      <x:c r="P236" s="30" t="str" cm="1">
        <x:f t="array" ref="P236">INDEX($C$12:$N$12,G236)</x:f>
        <x:v>2.0″</x:v>
      </x:c>
      <x:c r="Q236" s="30" t="str" cm="1">
        <x:f t="array" ref="Q236">INDEX($C$11:$N$11,G236)</x:f>
        <x:v>97°F</x:v>
      </x:c>
      <x:c r="R236" s="30" cm="1">
        <x:f t="array" ref="R236">INDEX($C$13:$N$13,G236)</x:f>
        <x:v>31</x:v>
      </x:c>
      <x:c r="S236" s="30">
        <x:f t="shared" si="102"/>
        <x:v>6.4516129032258063E-2</x:v>
      </x:c>
      <x:c r="T236" s="30">
        <x:f t="shared" si="103"/>
        <x:v>97</x:v>
      </x:c>
      <x:c r="U236" s="32">
        <x:f t="shared" si="104"/>
        <x:v>0.73354838709677384</x:v>
      </x:c>
      <x:c r="V236" s="31">
        <x:f t="shared" si="110"/>
        <x:v>0.05</x:v>
      </x:c>
      <x:c r="W236" s="31">
        <x:f t="shared" si="111"/>
        <x:v>60</x:v>
      </x:c>
      <x:c r="X236" s="32">
        <x:f t="shared" si="112"/>
        <x:v>0.8</x:v>
      </x:c>
      <x:c r="Y236" s="30">
        <x:f t="shared" si="105"/>
        <x:v>0.84077068158168478</x:v>
      </x:c>
      <x:c r="Z236" s="33">
        <x:f t="shared" si="106"/>
        <x:v>0.45240000000000002</x:v>
      </x:c>
      <x:c r="AA236" s="31">
        <x:f t="shared" si="107"/>
        <x:v>5.9178944162365603</x:v>
      </x:c>
      <x:c r="AB236" s="32">
        <x:f t="shared" si="113"/>
        <x:v>0.16438595600657113</x:v>
      </x:c>
      <x:c r="AC236" s="31">
        <x:f t="shared" si="114"/>
        <x:v>0.5</x:v>
      </x:c>
      <x:c r="AD236" s="30">
        <x:f t="shared" si="108"/>
        <x:v>0.12995792425208103</x:v>
      </x:c>
      <x:c r="AE236" s="31">
        <x:f t="shared" si="109"/>
        <x:v>6.0478523404886415</x:v>
      </x:c>
    </x:row>
    <x:row r="237" spans="2:38" x14ac:dyDescent="0.35">
      <x:c r="B237" s="27">
        <x:f t="shared" si="115"/>
        <x:v>44776</x:v>
      </x:c>
      <x:c r="C237" s="22" t="str">
        <x:f>IF($C$4="London",Assumptions!C246,Assumptions!E246)</x:f>
        <x:v>1240</x:v>
      </x:c>
      <x:c r="D237" s="22" t="str">
        <x:f>IF($C$4="London",Assumptions!D246,Assumptions!F246)</x:f>
        <x:v>0220</x:v>
      </x:c>
      <x:c r="F237" s="8">
        <x:v>44777</x:v>
      </x:c>
      <x:c r="G237" s="30">
        <x:f t="shared" si="95"/>
        <x:v>8</x:v>
      </x:c>
      <x:c r="H237" s="8" t="str">
        <x:v>1241</x:v>
      </x:c>
      <x:c r="I237" s="8" t="str">
        <x:v>0219</x:v>
      </x:c>
      <x:c r="J237" s="30">
        <x:f t="shared" si="96"/>
        <x:v>12</x:v>
      </x:c>
      <x:c r="K237" s="30">
        <x:f t="shared" si="97"/>
        <x:v>41</x:v>
      </x:c>
      <x:c r="L237" s="30">
        <x:f t="shared" si="98"/>
        <x:v>2</x:v>
      </x:c>
      <x:c r="M237" s="30">
        <x:f t="shared" si="99"/>
        <x:v>19</x:v>
      </x:c>
      <x:c r="N237" s="30">
        <x:f t="shared" si="100"/>
        <x:v>26</x:v>
      </x:c>
      <x:c r="O237" s="30">
        <x:f t="shared" si="101"/>
        <x:v>13.633333333333333</x:v>
      </x:c>
      <x:c r="P237" s="30" t="str" cm="1">
        <x:f t="array" ref="P237">INDEX($C$12:$N$12,G237)</x:f>
        <x:v>2.0″</x:v>
      </x:c>
      <x:c r="Q237" s="30" t="str" cm="1">
        <x:f t="array" ref="Q237">INDEX($C$11:$N$11,G237)</x:f>
        <x:v>97°F</x:v>
      </x:c>
      <x:c r="R237" s="30" cm="1">
        <x:f t="array" ref="R237">INDEX($C$13:$N$13,G237)</x:f>
        <x:v>31</x:v>
      </x:c>
      <x:c r="S237" s="30">
        <x:f t="shared" si="102"/>
        <x:v>6.4516129032258063E-2</x:v>
      </x:c>
      <x:c r="T237" s="30">
        <x:f t="shared" si="103"/>
        <x:v>97</x:v>
      </x:c>
      <x:c r="U237" s="32">
        <x:f t="shared" si="104"/>
        <x:v>0.75806451612903181</x:v>
      </x:c>
      <x:c r="V237" s="31">
        <x:f t="shared" si="110"/>
        <x:v>0.05</x:v>
      </x:c>
      <x:c r="W237" s="31">
        <x:f t="shared" si="111"/>
        <x:v>60</x:v>
      </x:c>
      <x:c r="X237" s="32">
        <x:f t="shared" si="112"/>
        <x:v>0.8</x:v>
      </x:c>
      <x:c r="Y237" s="30">
        <x:f t="shared" si="105"/>
        <x:v>0.89790907908428608</x:v>
      </x:c>
      <x:c r="Z237" s="33">
        <x:f t="shared" si="106"/>
        <x:v>0.45240000000000002</x:v>
      </x:c>
      <x:c r="AA237" s="31">
        <x:f t="shared" si="107"/>
        <x:v>6.0478523404886415</x:v>
      </x:c>
      <x:c r="AB237" s="32">
        <x:f t="shared" si="113"/>
        <x:v>0.1679958983469067</x:v>
      </x:c>
      <x:c r="AC237" s="31">
        <x:f t="shared" si="114"/>
        <x:v>0.5</x:v>
      </x:c>
      <x:c r="AD237" s="30">
        <x:f t="shared" si="108"/>
        <x:v>0.13845129463124331</x:v>
      </x:c>
      <x:c r="AE237" s="31">
        <x:f t="shared" si="109"/>
        <x:v>6.1863036351198852</x:v>
      </x:c>
    </x:row>
    <x:row r="238" spans="2:38" x14ac:dyDescent="0.35">
      <x:c r="B238" s="27">
        <x:f t="shared" si="115"/>
        <x:v>44777</x:v>
      </x:c>
      <x:c r="C238" s="22" t="str">
        <x:f>IF($C$4="London",Assumptions!C247,Assumptions!E247)</x:f>
        <x:v>1241</x:v>
      </x:c>
      <x:c r="D238" s="22" t="str">
        <x:f>IF($C$4="London",Assumptions!D247,Assumptions!F247)</x:f>
        <x:v>0219</x:v>
      </x:c>
      <x:c r="F238" s="8">
        <x:v>44778</x:v>
      </x:c>
      <x:c r="G238" s="30">
        <x:f t="shared" si="95"/>
        <x:v>8</x:v>
      </x:c>
      <x:c r="H238" s="8" t="str">
        <x:v>1242</x:v>
      </x:c>
      <x:c r="I238" s="8" t="str">
        <x:v>0219</x:v>
      </x:c>
      <x:c r="J238" s="30">
        <x:f t="shared" si="96"/>
        <x:v>12</x:v>
      </x:c>
      <x:c r="K238" s="30">
        <x:f t="shared" si="97"/>
        <x:v>42</x:v>
      </x:c>
      <x:c r="L238" s="30">
        <x:f t="shared" si="98"/>
        <x:v>2</x:v>
      </x:c>
      <x:c r="M238" s="30">
        <x:f t="shared" si="99"/>
        <x:v>19</x:v>
      </x:c>
      <x:c r="N238" s="30">
        <x:f t="shared" si="100"/>
        <x:v>26</x:v>
      </x:c>
      <x:c r="O238" s="30">
        <x:f t="shared" si="101"/>
        <x:v>13.616666666666667</x:v>
      </x:c>
      <x:c r="P238" s="30" t="str" cm="1">
        <x:f t="array" ref="P238">INDEX($C$12:$N$12,G238)</x:f>
        <x:v>2.0″</x:v>
      </x:c>
      <x:c r="Q238" s="30" t="str" cm="1">
        <x:f t="array" ref="Q238">INDEX($C$11:$N$11,G238)</x:f>
        <x:v>97°F</x:v>
      </x:c>
      <x:c r="R238" s="30" cm="1">
        <x:f t="array" ref="R238">INDEX($C$13:$N$13,G238)</x:f>
        <x:v>31</x:v>
      </x:c>
      <x:c r="S238" s="30">
        <x:f t="shared" si="102"/>
        <x:v>6.4516129032258063E-2</x:v>
      </x:c>
      <x:c r="T238" s="30">
        <x:f t="shared" si="103"/>
        <x:v>97</x:v>
      </x:c>
      <x:c r="U238" s="32">
        <x:f t="shared" si="104"/>
        <x:v>0.78258064516128978</x:v>
      </x:c>
      <x:c r="V238" s="31">
        <x:f t="shared" si="110"/>
        <x:v>0.05</x:v>
      </x:c>
      <x:c r="W238" s="31">
        <x:f t="shared" si="111"/>
        <x:v>60</x:v>
      </x:c>
      <x:c r="X238" s="32">
        <x:f t="shared" si="112"/>
        <x:v>0.8</x:v>
      </x:c>
      <x:c r="Y238" s="30">
        <x:f t="shared" si="105"/>
        <x:v>0.95692572840790702</x:v>
      </x:c>
      <x:c r="Z238" s="33">
        <x:f t="shared" si="106"/>
        <x:v>0.45240000000000002</x:v>
      </x:c>
      <x:c r="AA238" s="31">
        <x:f t="shared" si="107"/>
        <x:v>6.1863036351198852</x:v>
      </x:c>
      <x:c r="AB238" s="32">
        <x:f t="shared" si="113"/>
        <x:v>0.17184176764221903</x:v>
      </x:c>
      <x:c r="AC238" s="31">
        <x:f t="shared" si="114"/>
        <x:v>0.5</x:v>
      </x:c>
      <x:c r="AD238" s="30">
        <x:f t="shared" si="108"/>
        <x:v>0.14737086834059554</x:v>
      </x:c>
      <x:c r="AE238" s="31">
        <x:f t="shared" si="109"/>
        <x:v>6.3336745034604807</x:v>
      </x:c>
      <x:c r="AG238" s="26"/>
      <x:c r="AH238" s="24"/>
      <x:c r="AI238" s="24"/>
      <x:c r="AJ238" s="24"/>
      <x:c r="AL238" s="24"/>
    </x:row>
    <x:row r="239" spans="2:38" x14ac:dyDescent="0.35">
      <x:c r="B239" s="27">
        <x:f t="shared" si="115"/>
        <x:v>44778</x:v>
      </x:c>
      <x:c r="C239" s="22" t="str">
        <x:f>IF($C$4="London",Assumptions!C248,Assumptions!E248)</x:f>
        <x:v>1242</x:v>
      </x:c>
      <x:c r="D239" s="22" t="str">
        <x:f>IF($C$4="London",Assumptions!D248,Assumptions!F248)</x:f>
        <x:v>0219</x:v>
      </x:c>
      <x:c r="F239" s="8">
        <x:v>44779</x:v>
      </x:c>
      <x:c r="G239" s="30">
        <x:f t="shared" si="95"/>
        <x:v>8</x:v>
      </x:c>
      <x:c r="H239" s="8" t="str">
        <x:v>1242</x:v>
      </x:c>
      <x:c r="I239" s="8" t="str">
        <x:v>0218</x:v>
      </x:c>
      <x:c r="J239" s="30">
        <x:f t="shared" si="96"/>
        <x:v>12</x:v>
      </x:c>
      <x:c r="K239" s="30">
        <x:f t="shared" si="97"/>
        <x:v>42</x:v>
      </x:c>
      <x:c r="L239" s="30">
        <x:f t="shared" si="98"/>
        <x:v>2</x:v>
      </x:c>
      <x:c r="M239" s="30">
        <x:f t="shared" si="99"/>
        <x:v>18</x:v>
      </x:c>
      <x:c r="N239" s="30">
        <x:f t="shared" si="100"/>
        <x:v>26</x:v>
      </x:c>
      <x:c r="O239" s="30">
        <x:f t="shared" si="101"/>
        <x:v>13.6</x:v>
      </x:c>
      <x:c r="P239" s="30" t="str" cm="1">
        <x:f t="array" ref="P239">INDEX($C$12:$N$12,G239)</x:f>
        <x:v>2.0″</x:v>
      </x:c>
      <x:c r="Q239" s="30" t="str" cm="1">
        <x:f t="array" ref="Q239">INDEX($C$11:$N$11,G239)</x:f>
        <x:v>97°F</x:v>
      </x:c>
      <x:c r="R239" s="30" cm="1">
        <x:f t="array" ref="R239">INDEX($C$13:$N$13,G239)</x:f>
        <x:v>31</x:v>
      </x:c>
      <x:c r="S239" s="30">
        <x:f t="shared" si="102"/>
        <x:v>6.4516129032258063E-2</x:v>
      </x:c>
      <x:c r="T239" s="30">
        <x:f t="shared" si="103"/>
        <x:v>97</x:v>
      </x:c>
      <x:c r="U239" s="32">
        <x:f t="shared" si="104"/>
        <x:v>0.80709677419354775</x:v>
      </x:c>
      <x:c r="V239" s="31">
        <x:f t="shared" si="110"/>
        <x:v>0.05</x:v>
      </x:c>
      <x:c r="W239" s="31">
        <x:f t="shared" si="111"/>
        <x:v>60</x:v>
      </x:c>
      <x:c r="X239" s="32">
        <x:f t="shared" si="112"/>
        <x:v>0.8</x:v>
      </x:c>
      <x:c r="Y239" s="30">
        <x:f t="shared" si="105"/>
        <x:v>1</x:v>
      </x:c>
      <x:c r="Z239" s="33">
        <x:f t="shared" si="106"/>
        <x:v>0.45240000000000002</x:v>
      </x:c>
      <x:c r="AA239" s="31">
        <x:f t="shared" si="107"/>
        <x:v>6.3336745034604807</x:v>
      </x:c>
      <x:c r="AB239" s="32">
        <x:f t="shared" si="113"/>
        <x:v>0.17593540287390225</x:v>
      </x:c>
      <x:c r="AC239" s="31">
        <x:f t="shared" si="114"/>
        <x:v>0.5</x:v>
      </x:c>
      <x:c r="AD239" s="30">
        <x:f t="shared" si="108"/>
        <x:v>0.15381600000000001</x:v>
      </x:c>
      <x:c r="AE239" s="31">
        <x:f t="shared" si="109"/>
        <x:v>6.4874905034604806</x:v>
      </x:c>
      <x:c r="AG239" s="26"/>
      <x:c r="AH239" s="24"/>
      <x:c r="AI239" s="24"/>
      <x:c r="AJ239" s="24"/>
      <x:c r="AL239" s="24"/>
    </x:row>
    <x:row r="240" spans="2:38" x14ac:dyDescent="0.35">
      <x:c r="B240" s="27">
        <x:f t="shared" si="115"/>
        <x:v>44779</x:v>
      </x:c>
      <x:c r="C240" s="22" t="str">
        <x:f>IF($C$4="London",Assumptions!C249,Assumptions!E249)</x:f>
        <x:v>1242</x:v>
      </x:c>
      <x:c r="D240" s="22" t="str">
        <x:f>IF($C$4="London",Assumptions!D249,Assumptions!F249)</x:f>
        <x:v>0218</x:v>
      </x:c>
      <x:c r="F240" s="8">
        <x:v>44780</x:v>
      </x:c>
      <x:c r="G240" s="30">
        <x:f t="shared" si="95"/>
        <x:v>8</x:v>
      </x:c>
      <x:c r="H240" s="8" t="str">
        <x:v>1243</x:v>
      </x:c>
      <x:c r="I240" s="8" t="str">
        <x:v>0217</x:v>
      </x:c>
      <x:c r="J240" s="30">
        <x:f t="shared" si="96"/>
        <x:v>12</x:v>
      </x:c>
      <x:c r="K240" s="30">
        <x:f t="shared" si="97"/>
        <x:v>43</x:v>
      </x:c>
      <x:c r="L240" s="30">
        <x:f t="shared" si="98"/>
        <x:v>2</x:v>
      </x:c>
      <x:c r="M240" s="30">
        <x:f t="shared" si="99"/>
        <x:v>17</x:v>
      </x:c>
      <x:c r="N240" s="30">
        <x:f t="shared" si="100"/>
        <x:v>26</x:v>
      </x:c>
      <x:c r="O240" s="30">
        <x:f t="shared" si="101"/>
        <x:v>13.566666666666666</x:v>
      </x:c>
      <x:c r="P240" s="30" t="str" cm="1">
        <x:f t="array" ref="P240">INDEX($C$12:$N$12,G240)</x:f>
        <x:v>2.0″</x:v>
      </x:c>
      <x:c r="Q240" s="30" t="str" cm="1">
        <x:f t="array" ref="Q240">INDEX($C$11:$N$11,G240)</x:f>
        <x:v>97°F</x:v>
      </x:c>
      <x:c r="R240" s="30" cm="1">
        <x:f t="array" ref="R240">INDEX($C$13:$N$13,G240)</x:f>
        <x:v>31</x:v>
      </x:c>
      <x:c r="S240" s="30">
        <x:f t="shared" si="102"/>
        <x:v>6.4516129032258063E-2</x:v>
      </x:c>
      <x:c r="T240" s="30">
        <x:f t="shared" si="103"/>
        <x:v>97</x:v>
      </x:c>
      <x:c r="U240" s="32">
        <x:f t="shared" si="104"/>
        <x:v>0.83161290322580572</x:v>
      </x:c>
      <x:c r="V240" s="31">
        <x:f t="shared" si="110"/>
        <x:v>0.05</x:v>
      </x:c>
      <x:c r="W240" s="31">
        <x:f t="shared" si="111"/>
        <x:v>60</x:v>
      </x:c>
      <x:c r="X240" s="32">
        <x:f t="shared" si="112"/>
        <x:v>0.8</x:v>
      </x:c>
      <x:c r="Y240" s="30">
        <x:f t="shared" si="105"/>
        <x:v>1</x:v>
      </x:c>
      <x:c r="Z240" s="33">
        <x:f t="shared" si="106"/>
        <x:v>0.45240000000000002</x:v>
      </x:c>
      <x:c r="AA240" s="31">
        <x:f t="shared" si="107"/>
        <x:v>6.4874905034604806</x:v>
      </x:c>
      <x:c r="AB240" s="32">
        <x:f t="shared" si="113"/>
        <x:v>0.18020806954056889</x:v>
      </x:c>
      <x:c r="AC240" s="31">
        <x:f t="shared" si="114"/>
        <x:v>0.5</x:v>
      </x:c>
      <x:c r="AD240" s="30">
        <x:f t="shared" si="108"/>
        <x:v>0.15343900000000002</x:v>
      </x:c>
      <x:c r="AE240" s="31">
        <x:f t="shared" si="109"/>
        <x:v>6.6409295034604803</x:v>
      </x:c>
      <x:c r="AG240" s="26"/>
      <x:c r="AH240" s="24"/>
      <x:c r="AI240" s="24"/>
      <x:c r="AJ240" s="24"/>
      <x:c r="AL240" s="24"/>
    </x:row>
    <x:row r="241" spans="2:38" x14ac:dyDescent="0.35">
      <x:c r="B241" s="27">
        <x:f t="shared" si="115"/>
        <x:v>44780</x:v>
      </x:c>
      <x:c r="C241" s="22" t="str">
        <x:f>IF($C$4="London",Assumptions!C250,Assumptions!E250)</x:f>
        <x:v>1243</x:v>
      </x:c>
      <x:c r="D241" s="22" t="str">
        <x:f>IF($C$4="London",Assumptions!D250,Assumptions!F250)</x:f>
        <x:v>0217</x:v>
      </x:c>
      <x:c r="F241" s="8">
        <x:v>44781</x:v>
      </x:c>
      <x:c r="G241" s="30">
        <x:f t="shared" si="95"/>
        <x:v>8</x:v>
      </x:c>
      <x:c r="H241" s="8" t="str">
        <x:v>1244</x:v>
      </x:c>
      <x:c r="I241" s="8" t="str">
        <x:v>0216</x:v>
      </x:c>
      <x:c r="J241" s="30">
        <x:f t="shared" si="96"/>
        <x:v>12</x:v>
      </x:c>
      <x:c r="K241" s="30">
        <x:f t="shared" si="97"/>
        <x:v>44</x:v>
      </x:c>
      <x:c r="L241" s="30">
        <x:f t="shared" si="98"/>
        <x:v>2</x:v>
      </x:c>
      <x:c r="M241" s="30">
        <x:f t="shared" si="99"/>
        <x:v>16</x:v>
      </x:c>
      <x:c r="N241" s="30">
        <x:f t="shared" si="100"/>
        <x:v>26</x:v>
      </x:c>
      <x:c r="O241" s="30">
        <x:f t="shared" si="101"/>
        <x:v>13.533333333333333</x:v>
      </x:c>
      <x:c r="P241" s="30" t="str" cm="1">
        <x:f t="array" ref="P241">INDEX($C$12:$N$12,G241)</x:f>
        <x:v>2.0″</x:v>
      </x:c>
      <x:c r="Q241" s="30" t="str" cm="1">
        <x:f t="array" ref="Q241">INDEX($C$11:$N$11,G241)</x:f>
        <x:v>97°F</x:v>
      </x:c>
      <x:c r="R241" s="30" cm="1">
        <x:f t="array" ref="R241">INDEX($C$13:$N$13,G241)</x:f>
        <x:v>31</x:v>
      </x:c>
      <x:c r="S241" s="30">
        <x:f t="shared" si="102"/>
        <x:v>6.4516129032258063E-2</x:v>
      </x:c>
      <x:c r="T241" s="30">
        <x:f t="shared" si="103"/>
        <x:v>97</x:v>
      </x:c>
      <x:c r="U241" s="32">
        <x:f t="shared" si="104"/>
        <x:v>0.85612903225806369</x:v>
      </x:c>
      <x:c r="V241" s="31">
        <x:f t="shared" si="110"/>
        <x:v>0.05</x:v>
      </x:c>
      <x:c r="W241" s="31">
        <x:f t="shared" si="111"/>
        <x:v>60</x:v>
      </x:c>
      <x:c r="X241" s="32">
        <x:f t="shared" si="112"/>
        <x:v>0.8</x:v>
      </x:c>
      <x:c r="Y241" s="30">
        <x:f t="shared" si="105"/>
        <x:v>1</x:v>
      </x:c>
      <x:c r="Z241" s="33">
        <x:f t="shared" si="106"/>
        <x:v>0.45240000000000002</x:v>
      </x:c>
      <x:c r="AA241" s="31">
        <x:f t="shared" si="107"/>
        <x:v>6.6409295034604803</x:v>
      </x:c>
      <x:c r="AB241" s="32">
        <x:f t="shared" si="113"/>
        <x:v>0.18447026398501334</x:v>
      </x:c>
      <x:c r="AC241" s="31">
        <x:f t="shared" si="114"/>
        <x:v>0.5</x:v>
      </x:c>
      <x:c r="AD241" s="30">
        <x:f t="shared" si="108"/>
        <x:v>0.15306200000000003</x:v>
      </x:c>
      <x:c r="AE241" s="31">
        <x:f t="shared" si="109"/>
        <x:v>6.7939915034604805</x:v>
      </x:c>
      <x:c r="AG241" s="26"/>
      <x:c r="AH241" s="24"/>
      <x:c r="AI241" s="24"/>
      <x:c r="AJ241" s="24"/>
      <x:c r="AL241" s="24"/>
    </x:row>
    <x:row r="242" spans="2:38" x14ac:dyDescent="0.35">
      <x:c r="B242" s="27">
        <x:f t="shared" si="115"/>
        <x:v>44781</x:v>
      </x:c>
      <x:c r="C242" s="22" t="str">
        <x:f>IF($C$4="London",Assumptions!C251,Assumptions!E251)</x:f>
        <x:v>1244</x:v>
      </x:c>
      <x:c r="D242" s="22" t="str">
        <x:f>IF($C$4="London",Assumptions!D251,Assumptions!F251)</x:f>
        <x:v>0216</x:v>
      </x:c>
      <x:c r="F242" s="8">
        <x:v>44782</x:v>
      </x:c>
      <x:c r="G242" s="30">
        <x:f t="shared" si="95"/>
        <x:v>8</x:v>
      </x:c>
      <x:c r="H242" s="8" t="str">
        <x:v>1244</x:v>
      </x:c>
      <x:c r="I242" s="8" t="str">
        <x:v>0215</x:v>
      </x:c>
      <x:c r="J242" s="30">
        <x:f t="shared" si="96"/>
        <x:v>12</x:v>
      </x:c>
      <x:c r="K242" s="30">
        <x:f t="shared" si="97"/>
        <x:v>44</x:v>
      </x:c>
      <x:c r="L242" s="30">
        <x:f t="shared" si="98"/>
        <x:v>2</x:v>
      </x:c>
      <x:c r="M242" s="30">
        <x:f t="shared" si="99"/>
        <x:v>15</x:v>
      </x:c>
      <x:c r="N242" s="30">
        <x:f t="shared" si="100"/>
        <x:v>26</x:v>
      </x:c>
      <x:c r="O242" s="30">
        <x:f t="shared" si="101"/>
        <x:v>13.516666666666667</x:v>
      </x:c>
      <x:c r="P242" s="30" t="str" cm="1">
        <x:f t="array" ref="P242">INDEX($C$12:$N$12,G242)</x:f>
        <x:v>2.0″</x:v>
      </x:c>
      <x:c r="Q242" s="30" t="str" cm="1">
        <x:f t="array" ref="Q242">INDEX($C$11:$N$11,G242)</x:f>
        <x:v>97°F</x:v>
      </x:c>
      <x:c r="R242" s="30" cm="1">
        <x:f t="array" ref="R242">INDEX($C$13:$N$13,G242)</x:f>
        <x:v>31</x:v>
      </x:c>
      <x:c r="S242" s="30">
        <x:f t="shared" si="102"/>
        <x:v>6.4516129032258063E-2</x:v>
      </x:c>
      <x:c r="T242" s="30">
        <x:f t="shared" si="103"/>
        <x:v>97</x:v>
      </x:c>
      <x:c r="U242" s="32">
        <x:f t="shared" si="104"/>
        <x:v>0.88064516129032167</x:v>
      </x:c>
      <x:c r="V242" s="31">
        <x:f t="shared" si="110"/>
        <x:v>0.05</x:v>
      </x:c>
      <x:c r="W242" s="31">
        <x:f t="shared" si="111"/>
        <x:v>60</x:v>
      </x:c>
      <x:c r="X242" s="32">
        <x:f t="shared" si="112"/>
        <x:v>0.8</x:v>
      </x:c>
      <x:c r="Y242" s="30">
        <x:f t="shared" si="105"/>
        <x:v>1</x:v>
      </x:c>
      <x:c r="Z242" s="33">
        <x:f t="shared" si="106"/>
        <x:v>0.45240000000000002</x:v>
      </x:c>
      <x:c r="AA242" s="31">
        <x:f t="shared" si="107"/>
        <x:v>6.7939915034604805</x:v>
      </x:c>
      <x:c r="AB242" s="32">
        <x:f t="shared" si="113"/>
        <x:v>0.18872198620723557</x:v>
      </x:c>
      <x:c r="AC242" s="31">
        <x:f t="shared" si="114"/>
        <x:v>0.5</x:v>
      </x:c>
      <x:c r="AD242" s="30">
        <x:f t="shared" si="108"/>
        <x:v>0.15287350000000002</x:v>
      </x:c>
      <x:c r="AE242" s="31">
        <x:f t="shared" si="109"/>
        <x:v>6.9468650034604806</x:v>
      </x:c>
      <x:c r="AG242" s="26"/>
      <x:c r="AH242" s="24"/>
      <x:c r="AI242" s="24"/>
      <x:c r="AJ242" s="24"/>
      <x:c r="AL242" s="24"/>
    </x:row>
    <x:row r="243" spans="2:38" x14ac:dyDescent="0.35">
      <x:c r="B243" s="27">
        <x:f t="shared" si="115"/>
        <x:v>44782</x:v>
      </x:c>
      <x:c r="C243" s="22" t="str">
        <x:f>IF($C$4="London",Assumptions!C252,Assumptions!E252)</x:f>
        <x:v>1244</x:v>
      </x:c>
      <x:c r="D243" s="22" t="str">
        <x:f>IF($C$4="London",Assumptions!D252,Assumptions!F252)</x:f>
        <x:v>0215</x:v>
      </x:c>
      <x:c r="F243" s="8">
        <x:v>44783</x:v>
      </x:c>
      <x:c r="G243" s="30">
        <x:f t="shared" si="95"/>
        <x:v>8</x:v>
      </x:c>
      <x:c r="H243" s="8" t="str">
        <x:v>1245</x:v>
      </x:c>
      <x:c r="I243" s="8" t="str">
        <x:v>0214</x:v>
      </x:c>
      <x:c r="J243" s="30">
        <x:f t="shared" si="96"/>
        <x:v>12</x:v>
      </x:c>
      <x:c r="K243" s="30">
        <x:f t="shared" si="97"/>
        <x:v>45</x:v>
      </x:c>
      <x:c r="L243" s="30">
        <x:f t="shared" si="98"/>
        <x:v>2</x:v>
      </x:c>
      <x:c r="M243" s="30">
        <x:f t="shared" si="99"/>
        <x:v>14</x:v>
      </x:c>
      <x:c r="N243" s="30">
        <x:f t="shared" si="100"/>
        <x:v>26</x:v>
      </x:c>
      <x:c r="O243" s="30">
        <x:f t="shared" si="101"/>
        <x:v>13.483333333333333</x:v>
      </x:c>
      <x:c r="P243" s="30" t="str" cm="1">
        <x:f t="array" ref="P243">INDEX($C$12:$N$12,G243)</x:f>
        <x:v>2.0″</x:v>
      </x:c>
      <x:c r="Q243" s="30" t="str" cm="1">
        <x:f t="array" ref="Q243">INDEX($C$11:$N$11,G243)</x:f>
        <x:v>97°F</x:v>
      </x:c>
      <x:c r="R243" s="30" cm="1">
        <x:f t="array" ref="R243">INDEX($C$13:$N$13,G243)</x:f>
        <x:v>31</x:v>
      </x:c>
      <x:c r="S243" s="30">
        <x:f t="shared" si="102"/>
        <x:v>6.4516129032258063E-2</x:v>
      </x:c>
      <x:c r="T243" s="30">
        <x:f t="shared" si="103"/>
        <x:v>97</x:v>
      </x:c>
      <x:c r="U243" s="32">
        <x:f t="shared" si="104"/>
        <x:v>0.90516129032257964</x:v>
      </x:c>
      <x:c r="V243" s="31">
        <x:f t="shared" si="110"/>
        <x:v>0.05</x:v>
      </x:c>
      <x:c r="W243" s="31">
        <x:f t="shared" si="111"/>
        <x:v>60</x:v>
      </x:c>
      <x:c r="X243" s="32">
        <x:f t="shared" si="112"/>
        <x:v>0.8</x:v>
      </x:c>
      <x:c r="Y243" s="30">
        <x:f t="shared" si="105"/>
        <x:v>1</x:v>
      </x:c>
      <x:c r="Z243" s="33">
        <x:f t="shared" si="106"/>
        <x:v>0.45240000000000002</x:v>
      </x:c>
      <x:c r="AA243" s="31">
        <x:f t="shared" si="107"/>
        <x:v>6.9468650034604806</x:v>
      </x:c>
      <x:c r="AB243" s="32">
        <x:f t="shared" si="113"/>
        <x:v>0.19296847231834668</x:v>
      </x:c>
      <x:c r="AC243" s="31">
        <x:f t="shared" si="114"/>
        <x:v>0.5</x:v>
      </x:c>
      <x:c r="AD243" s="30">
        <x:f t="shared" si="108"/>
        <x:v>0.15249650000000001</x:v>
      </x:c>
      <x:c r="AE243" s="31">
        <x:f t="shared" si="109"/>
        <x:v>7.0993615034604804</x:v>
      </x:c>
      <x:c r="AG243" s="26"/>
      <x:c r="AH243" s="24"/>
      <x:c r="AI243" s="24"/>
      <x:c r="AJ243" s="24"/>
      <x:c r="AL243" s="24"/>
    </x:row>
    <x:row r="244" spans="2:38" x14ac:dyDescent="0.35">
      <x:c r="B244" s="27">
        <x:f t="shared" si="115"/>
        <x:v>44783</x:v>
      </x:c>
      <x:c r="C244" s="22" t="str">
        <x:f>IF($C$4="London",Assumptions!C253,Assumptions!E253)</x:f>
        <x:v>1245</x:v>
      </x:c>
      <x:c r="D244" s="22" t="str">
        <x:f>IF($C$4="London",Assumptions!D253,Assumptions!F253)</x:f>
        <x:v>0214</x:v>
      </x:c>
      <x:c r="F244" s="8">
        <x:v>44784</x:v>
      </x:c>
      <x:c r="G244" s="30">
        <x:f t="shared" si="95"/>
        <x:v>8</x:v>
      </x:c>
      <x:c r="H244" s="8" t="str">
        <x:v>1246</x:v>
      </x:c>
      <x:c r="I244" s="8" t="str">
        <x:v>0213</x:v>
      </x:c>
      <x:c r="J244" s="30">
        <x:f t="shared" si="96"/>
        <x:v>12</x:v>
      </x:c>
      <x:c r="K244" s="30">
        <x:f t="shared" si="97"/>
        <x:v>46</x:v>
      </x:c>
      <x:c r="L244" s="30">
        <x:f t="shared" si="98"/>
        <x:v>2</x:v>
      </x:c>
      <x:c r="M244" s="30">
        <x:f t="shared" si="99"/>
        <x:v>13</x:v>
      </x:c>
      <x:c r="N244" s="30">
        <x:f t="shared" si="100"/>
        <x:v>26</x:v>
      </x:c>
      <x:c r="O244" s="30">
        <x:f t="shared" si="101"/>
        <x:v>13.45</x:v>
      </x:c>
      <x:c r="P244" s="30" t="str" cm="1">
        <x:f t="array" ref="P244">INDEX($C$12:$N$12,G244)</x:f>
        <x:v>2.0″</x:v>
      </x:c>
      <x:c r="Q244" s="30" t="str" cm="1">
        <x:f t="array" ref="Q244">INDEX($C$11:$N$11,G244)</x:f>
        <x:v>97°F</x:v>
      </x:c>
      <x:c r="R244" s="30" cm="1">
        <x:f t="array" ref="R244">INDEX($C$13:$N$13,G244)</x:f>
        <x:v>31</x:v>
      </x:c>
      <x:c r="S244" s="30">
        <x:f t="shared" si="102"/>
        <x:v>6.4516129032258063E-2</x:v>
      </x:c>
      <x:c r="T244" s="30">
        <x:f t="shared" si="103"/>
        <x:v>97</x:v>
      </x:c>
      <x:c r="U244" s="32">
        <x:f t="shared" si="104"/>
        <x:v>0.92967741935483761</x:v>
      </x:c>
      <x:c r="V244" s="31">
        <x:f t="shared" si="110"/>
        <x:v>0.05</x:v>
      </x:c>
      <x:c r="W244" s="31">
        <x:f t="shared" si="111"/>
        <x:v>60</x:v>
      </x:c>
      <x:c r="X244" s="32">
        <x:f t="shared" si="112"/>
        <x:v>0.8</x:v>
      </x:c>
      <x:c r="Y244" s="30">
        <x:f t="shared" si="105"/>
        <x:v>1</x:v>
      </x:c>
      <x:c r="Z244" s="33">
        <x:f t="shared" si="106"/>
        <x:v>0.45240000000000002</x:v>
      </x:c>
      <x:c r="AA244" s="31">
        <x:f t="shared" si="107"/>
        <x:v>7.0993615034604804</x:v>
      </x:c>
      <x:c r="AB244" s="32">
        <x:f t="shared" si="113"/>
        <x:v>0.19720448620723557</x:v>
      </x:c>
      <x:c r="AC244" s="31">
        <x:f t="shared" si="114"/>
        <x:v>0.5</x:v>
      </x:c>
      <x:c r="AD244" s="30">
        <x:f t="shared" si="108"/>
        <x:v>0.15211950000000002</x:v>
      </x:c>
      <x:c r="AE244" s="31">
        <x:f t="shared" si="109"/>
        <x:v>7.2514810034604809</x:v>
      </x:c>
      <x:c r="AG244" s="26"/>
      <x:c r="AH244" s="24"/>
      <x:c r="AI244" s="24"/>
      <x:c r="AJ244" s="24"/>
      <x:c r="AL244" s="24"/>
    </x:row>
    <x:row r="245" spans="2:38" x14ac:dyDescent="0.35">
      <x:c r="B245" s="27">
        <x:f t="shared" si="115"/>
        <x:v>44784</x:v>
      </x:c>
      <x:c r="C245" s="22" t="str">
        <x:f>IF($C$4="London",Assumptions!C254,Assumptions!E254)</x:f>
        <x:v>1246</x:v>
      </x:c>
      <x:c r="D245" s="22" t="str">
        <x:f>IF($C$4="London",Assumptions!D254,Assumptions!F254)</x:f>
        <x:v>0213</x:v>
      </x:c>
      <x:c r="F245" s="8">
        <x:v>44785</x:v>
      </x:c>
      <x:c r="G245" s="30">
        <x:f t="shared" si="95"/>
        <x:v>8</x:v>
      </x:c>
      <x:c r="H245" s="8" t="str">
        <x:v>1246</x:v>
      </x:c>
      <x:c r="I245" s="8" t="str">
        <x:v>0212</x:v>
      </x:c>
      <x:c r="J245" s="30">
        <x:f t="shared" si="96"/>
        <x:v>12</x:v>
      </x:c>
      <x:c r="K245" s="30">
        <x:f t="shared" si="97"/>
        <x:v>46</x:v>
      </x:c>
      <x:c r="L245" s="30">
        <x:f t="shared" si="98"/>
        <x:v>2</x:v>
      </x:c>
      <x:c r="M245" s="30">
        <x:f t="shared" si="99"/>
        <x:v>12</x:v>
      </x:c>
      <x:c r="N245" s="30">
        <x:f t="shared" si="100"/>
        <x:v>26</x:v>
      </x:c>
      <x:c r="O245" s="30">
        <x:f t="shared" si="101"/>
        <x:v>13.433333333333334</x:v>
      </x:c>
      <x:c r="P245" s="30" t="str" cm="1">
        <x:f t="array" ref="P245">INDEX($C$12:$N$12,G245)</x:f>
        <x:v>2.0″</x:v>
      </x:c>
      <x:c r="Q245" s="30" t="str" cm="1">
        <x:f t="array" ref="Q245">INDEX($C$11:$N$11,G245)</x:f>
        <x:v>97°F</x:v>
      </x:c>
      <x:c r="R245" s="30" cm="1">
        <x:f t="array" ref="R245">INDEX($C$13:$N$13,G245)</x:f>
        <x:v>31</x:v>
      </x:c>
      <x:c r="S245" s="30">
        <x:f t="shared" si="102"/>
        <x:v>6.4516129032258063E-2</x:v>
      </x:c>
      <x:c r="T245" s="30">
        <x:f t="shared" si="103"/>
        <x:v>97</x:v>
      </x:c>
      <x:c r="U245" s="32">
        <x:f t="shared" si="104"/>
        <x:v>0.95419354838709558</x:v>
      </x:c>
      <x:c r="V245" s="31">
        <x:f t="shared" si="110"/>
        <x:v>0.05</x:v>
      </x:c>
      <x:c r="W245" s="31">
        <x:f t="shared" si="111"/>
        <x:v>60</x:v>
      </x:c>
      <x:c r="X245" s="32">
        <x:f t="shared" si="112"/>
        <x:v>0.8</x:v>
      </x:c>
      <x:c r="Y245" s="30">
        <x:f t="shared" si="105"/>
        <x:v>1</x:v>
      </x:c>
      <x:c r="Z245" s="33">
        <x:f t="shared" si="106"/>
        <x:v>0.45240000000000002</x:v>
      </x:c>
      <x:c r="AA245" s="31">
        <x:f t="shared" si="107"/>
        <x:v>7.2514810034604809</x:v>
      </x:c>
      <x:c r="AB245" s="32">
        <x:f t="shared" si="113"/>
        <x:v>0.20143002787390224</x:v>
      </x:c>
      <x:c r="AC245" s="31">
        <x:f t="shared" si="114"/>
        <x:v>0.8</x:v>
      </x:c>
      <x:c r="AD245" s="30">
        <x:f t="shared" si="108"/>
        <x:v>0.24308960000000007</x:v>
      </x:c>
      <x:c r="AE245" s="31">
        <x:f t="shared" si="109"/>
        <x:v>7.4945706034604811</x:v>
      </x:c>
      <x:c r="AG245" s="26"/>
      <x:c r="AH245" s="24"/>
      <x:c r="AI245" s="24"/>
      <x:c r="AJ245" s="24"/>
      <x:c r="AL245" s="24"/>
    </x:row>
    <x:row r="246" spans="2:38" x14ac:dyDescent="0.35">
      <x:c r="B246" s="27">
        <x:f t="shared" si="115"/>
        <x:v>44785</x:v>
      </x:c>
      <x:c r="C246" s="22" t="str">
        <x:f>IF($C$4="London",Assumptions!C255,Assumptions!E255)</x:f>
        <x:v>1246</x:v>
      </x:c>
      <x:c r="D246" s="22" t="str">
        <x:f>IF($C$4="London",Assumptions!D255,Assumptions!F255)</x:f>
        <x:v>0212</x:v>
      </x:c>
      <x:c r="F246" s="8">
        <x:v>44786</x:v>
      </x:c>
      <x:c r="G246" s="30">
        <x:f t="shared" si="95"/>
        <x:v>8</x:v>
      </x:c>
      <x:c r="H246" s="8" t="str">
        <x:v>1247</x:v>
      </x:c>
      <x:c r="I246" s="8" t="str">
        <x:v>0211</x:v>
      </x:c>
      <x:c r="J246" s="30">
        <x:f t="shared" si="96"/>
        <x:v>12</x:v>
      </x:c>
      <x:c r="K246" s="30">
        <x:f t="shared" si="97"/>
        <x:v>47</x:v>
      </x:c>
      <x:c r="L246" s="30">
        <x:f t="shared" si="98"/>
        <x:v>2</x:v>
      </x:c>
      <x:c r="M246" s="30">
        <x:f t="shared" si="99"/>
        <x:v>11</x:v>
      </x:c>
      <x:c r="N246" s="30">
        <x:f t="shared" si="100"/>
        <x:v>26</x:v>
      </x:c>
      <x:c r="O246" s="30">
        <x:f t="shared" si="101"/>
        <x:v>13.4</x:v>
      </x:c>
      <x:c r="P246" s="30" t="str" cm="1">
        <x:f t="array" ref="P246">INDEX($C$12:$N$12,G246)</x:f>
        <x:v>2.0″</x:v>
      </x:c>
      <x:c r="Q246" s="30" t="str" cm="1">
        <x:f t="array" ref="Q246">INDEX($C$11:$N$11,G246)</x:f>
        <x:v>97°F</x:v>
      </x:c>
      <x:c r="R246" s="30" cm="1">
        <x:f t="array" ref="R246">INDEX($C$13:$N$13,G246)</x:f>
        <x:v>31</x:v>
      </x:c>
      <x:c r="S246" s="30">
        <x:f t="shared" si="102"/>
        <x:v>6.4516129032258063E-2</x:v>
      </x:c>
      <x:c r="T246" s="30">
        <x:f t="shared" si="103"/>
        <x:v>97</x:v>
      </x:c>
      <x:c r="U246" s="32">
        <x:f t="shared" si="104"/>
        <x:v>0.97870967741935355</x:v>
      </x:c>
      <x:c r="V246" s="31">
        <x:f t="shared" si="110"/>
        <x:v>0.05</x:v>
      </x:c>
      <x:c r="W246" s="31">
        <x:f t="shared" si="111"/>
        <x:v>60</x:v>
      </x:c>
      <x:c r="X246" s="32">
        <x:f t="shared" si="112"/>
        <x:v>0.8</x:v>
      </x:c>
      <x:c r="Y246" s="30">
        <x:f t="shared" si="105"/>
        <x:v>1</x:v>
      </x:c>
      <x:c r="Z246" s="33">
        <x:f t="shared" si="106"/>
        <x:v>0.45240000000000002</x:v>
      </x:c>
      <x:c r="AA246" s="31">
        <x:f t="shared" si="107"/>
        <x:v>7.4945706034604811</x:v>
      </x:c>
      <x:c r="AB246" s="32">
        <x:f t="shared" si="113"/>
        <x:v>0.20818251676279115</x:v>
      </x:c>
      <x:c r="AC246" s="31">
        <x:f t="shared" si="114"/>
        <x:v>0.8</x:v>
      </x:c>
      <x:c r="AD246" s="30">
        <x:f t="shared" si="108"/>
        <x:v>0.24248640000000005</x:v>
      </x:c>
      <x:c r="AE246" s="31">
        <x:f t="shared" si="109"/>
        <x:v>7.7370570034604809</x:v>
      </x:c>
      <x:c r="AG246" s="26"/>
      <x:c r="AH246" s="24"/>
      <x:c r="AI246" s="24"/>
      <x:c r="AJ246" s="24"/>
      <x:c r="AL246" s="24"/>
    </x:row>
    <x:row r="247" spans="2:38" x14ac:dyDescent="0.35">
      <x:c r="B247" s="27">
        <x:f t="shared" si="115"/>
        <x:v>44786</x:v>
      </x:c>
      <x:c r="C247" s="22" t="str">
        <x:f>IF($C$4="London",Assumptions!C256,Assumptions!E256)</x:f>
        <x:v>1247</x:v>
      </x:c>
      <x:c r="D247" s="22" t="str">
        <x:f>IF($C$4="London",Assumptions!D256,Assumptions!F256)</x:f>
        <x:v>0211</x:v>
      </x:c>
      <x:c r="F247" s="8">
        <x:v>44787</x:v>
      </x:c>
      <x:c r="G247" s="30">
        <x:f t="shared" si="95"/>
        <x:v>8</x:v>
      </x:c>
      <x:c r="H247" s="8" t="str">
        <x:v>1248</x:v>
      </x:c>
      <x:c r="I247" s="8" t="str">
        <x:v>0210</x:v>
      </x:c>
      <x:c r="J247" s="30">
        <x:f t="shared" si="96"/>
        <x:v>12</x:v>
      </x:c>
      <x:c r="K247" s="30">
        <x:f t="shared" si="97"/>
        <x:v>48</x:v>
      </x:c>
      <x:c r="L247" s="30">
        <x:f t="shared" si="98"/>
        <x:v>2</x:v>
      </x:c>
      <x:c r="M247" s="30">
        <x:f t="shared" si="99"/>
        <x:v>10</x:v>
      </x:c>
      <x:c r="N247" s="30">
        <x:f t="shared" si="100"/>
        <x:v>26</x:v>
      </x:c>
      <x:c r="O247" s="30">
        <x:f t="shared" si="101"/>
        <x:v>13.366666666666667</x:v>
      </x:c>
      <x:c r="P247" s="30" t="str" cm="1">
        <x:f t="array" ref="P247">INDEX($C$12:$N$12,G247)</x:f>
        <x:v>2.0″</x:v>
      </x:c>
      <x:c r="Q247" s="30" t="str" cm="1">
        <x:f t="array" ref="Q247">INDEX($C$11:$N$11,G247)</x:f>
        <x:v>97°F</x:v>
      </x:c>
      <x:c r="R247" s="30" cm="1">
        <x:f t="array" ref="R247">INDEX($C$13:$N$13,G247)</x:f>
        <x:v>31</x:v>
      </x:c>
      <x:c r="S247" s="30">
        <x:f t="shared" si="102"/>
        <x:v>6.4516129032258063E-2</x:v>
      </x:c>
      <x:c r="T247" s="30">
        <x:f t="shared" si="103"/>
        <x:v>97</x:v>
      </x:c>
      <x:c r="U247" s="32">
        <x:f t="shared" si="104"/>
        <x:v>1</x:v>
      </x:c>
      <x:c r="V247" s="31">
        <x:f t="shared" si="110"/>
        <x:v>0.05</x:v>
      </x:c>
      <x:c r="W247" s="31">
        <x:f t="shared" si="111"/>
        <x:v>60</x:v>
      </x:c>
      <x:c r="X247" s="32">
        <x:f t="shared" si="112"/>
        <x:v>0.8</x:v>
      </x:c>
      <x:c r="Y247" s="30">
        <x:f t="shared" si="105"/>
        <x:v>1</x:v>
      </x:c>
      <x:c r="Z247" s="33">
        <x:f t="shared" si="106"/>
        <x:v>0.45240000000000002</x:v>
      </x:c>
      <x:c r="AA247" s="31">
        <x:f t="shared" si="107"/>
        <x:v>7.7370570034604809</x:v>
      </x:c>
      <x:c r="AB247" s="32">
        <x:f t="shared" si="113"/>
        <x:v>0.21491825009612447</x:v>
      </x:c>
      <x:c r="AC247" s="31">
        <x:f t="shared" si="114"/>
        <x:v>0.8</x:v>
      </x:c>
      <x:c r="AD247" s="30">
        <x:f t="shared" si="108"/>
        <x:v>0.24188320000000008</x:v>
      </x:c>
      <x:c r="AE247" s="31">
        <x:f t="shared" si="109"/>
        <x:v>7.9789402034604811</x:v>
      </x:c>
      <x:c r="AG247" s="26"/>
      <x:c r="AH247" s="24"/>
      <x:c r="AI247" s="24"/>
      <x:c r="AJ247" s="24"/>
      <x:c r="AL247" s="24"/>
    </x:row>
    <x:row r="248" spans="2:38" x14ac:dyDescent="0.35">
      <x:c r="B248" s="27">
        <x:f t="shared" si="115"/>
        <x:v>44787</x:v>
      </x:c>
      <x:c r="C248" s="22" t="str">
        <x:f>IF($C$4="London",Assumptions!C257,Assumptions!E257)</x:f>
        <x:v>1248</x:v>
      </x:c>
      <x:c r="D248" s="22" t="str">
        <x:f>IF($C$4="London",Assumptions!D257,Assumptions!F257)</x:f>
        <x:v>0210</x:v>
      </x:c>
      <x:c r="F248" s="8">
        <x:v>44788</x:v>
      </x:c>
      <x:c r="G248" s="30">
        <x:f t="shared" si="95"/>
        <x:v>8</x:v>
      </x:c>
      <x:c r="H248" s="8" t="str">
        <x:v>1248</x:v>
      </x:c>
      <x:c r="I248" s="8" t="str">
        <x:v>0209</x:v>
      </x:c>
      <x:c r="J248" s="30">
        <x:f t="shared" si="96"/>
        <x:v>12</x:v>
      </x:c>
      <x:c r="K248" s="30">
        <x:f t="shared" si="97"/>
        <x:v>48</x:v>
      </x:c>
      <x:c r="L248" s="30">
        <x:f t="shared" si="98"/>
        <x:v>2</x:v>
      </x:c>
      <x:c r="M248" s="30">
        <x:f t="shared" si="99"/>
        <x:v>9</x:v>
      </x:c>
      <x:c r="N248" s="30">
        <x:f t="shared" si="100"/>
        <x:v>26</x:v>
      </x:c>
      <x:c r="O248" s="30">
        <x:f t="shared" si="101"/>
        <x:v>13.35</x:v>
      </x:c>
      <x:c r="P248" s="30" t="str" cm="1">
        <x:f t="array" ref="P248">INDEX($C$12:$N$12,G248)</x:f>
        <x:v>2.0″</x:v>
      </x:c>
      <x:c r="Q248" s="30" t="str" cm="1">
        <x:f t="array" ref="Q248">INDEX($C$11:$N$11,G248)</x:f>
        <x:v>97°F</x:v>
      </x:c>
      <x:c r="R248" s="30" cm="1">
        <x:f t="array" ref="R248">INDEX($C$13:$N$13,G248)</x:f>
        <x:v>31</x:v>
      </x:c>
      <x:c r="S248" s="30">
        <x:f t="shared" si="102"/>
        <x:v>6.4516129032258063E-2</x:v>
      </x:c>
      <x:c r="T248" s="30">
        <x:f t="shared" si="103"/>
        <x:v>97</x:v>
      </x:c>
      <x:c r="U248" s="32">
        <x:f t="shared" si="104"/>
        <x:v>1</x:v>
      </x:c>
      <x:c r="V248" s="31">
        <x:f t="shared" si="110"/>
        <x:v>0.05</x:v>
      </x:c>
      <x:c r="W248" s="31">
        <x:f t="shared" si="111"/>
        <x:v>60</x:v>
      </x:c>
      <x:c r="X248" s="32">
        <x:f t="shared" si="112"/>
        <x:v>0.8</x:v>
      </x:c>
      <x:c r="Y248" s="30">
        <x:f t="shared" si="105"/>
        <x:v>1</x:v>
      </x:c>
      <x:c r="Z248" s="33">
        <x:f t="shared" si="106"/>
        <x:v>0.45240000000000002</x:v>
      </x:c>
      <x:c r="AA248" s="31">
        <x:f t="shared" si="107"/>
        <x:v>7.9789402034604811</x:v>
      </x:c>
      <x:c r="AB248" s="32">
        <x:f t="shared" si="113"/>
        <x:v>0.22163722787390225</x:v>
      </x:c>
      <x:c r="AC248" s="31">
        <x:f t="shared" si="114"/>
        <x:v>0.8</x:v>
      </x:c>
      <x:c r="AD248" s="30">
        <x:f t="shared" si="108"/>
        <x:v>0.24158160000000001</x:v>
      </x:c>
      <x:c r="AE248" s="31">
        <x:f t="shared" si="109"/>
        <x:v>8.2205218034604819</x:v>
      </x:c>
      <x:c r="AG248" s="26"/>
      <x:c r="AH248" s="24"/>
      <x:c r="AI248" s="24"/>
      <x:c r="AJ248" s="24"/>
      <x:c r="AL248" s="24"/>
    </x:row>
    <x:row r="249" spans="2:38" x14ac:dyDescent="0.35">
      <x:c r="B249" s="27">
        <x:f t="shared" si="115"/>
        <x:v>44788</x:v>
      </x:c>
      <x:c r="C249" s="22" t="str">
        <x:f>IF($C$4="London",Assumptions!C258,Assumptions!E258)</x:f>
        <x:v>1248</x:v>
      </x:c>
      <x:c r="D249" s="22" t="str">
        <x:f>IF($C$4="London",Assumptions!D258,Assumptions!F258)</x:f>
        <x:v>0209</x:v>
      </x:c>
      <x:c r="F249" s="8">
        <x:v>44789</x:v>
      </x:c>
      <x:c r="G249" s="30">
        <x:f t="shared" si="95"/>
        <x:v>8</x:v>
      </x:c>
      <x:c r="H249" s="8" t="str">
        <x:v>1249</x:v>
      </x:c>
      <x:c r="I249" s="8" t="str">
        <x:v>0208</x:v>
      </x:c>
      <x:c r="J249" s="30">
        <x:f t="shared" si="96"/>
        <x:v>12</x:v>
      </x:c>
      <x:c r="K249" s="30">
        <x:f t="shared" si="97"/>
        <x:v>49</x:v>
      </x:c>
      <x:c r="L249" s="30">
        <x:f t="shared" si="98"/>
        <x:v>2</x:v>
      </x:c>
      <x:c r="M249" s="30">
        <x:f t="shared" si="99"/>
        <x:v>8</x:v>
      </x:c>
      <x:c r="N249" s="30">
        <x:f t="shared" si="100"/>
        <x:v>26</x:v>
      </x:c>
      <x:c r="O249" s="30">
        <x:f t="shared" si="101"/>
        <x:v>13.316666666666666</x:v>
      </x:c>
      <x:c r="P249" s="30" t="str" cm="1">
        <x:f t="array" ref="P249">INDEX($C$12:$N$12,G249)</x:f>
        <x:v>2.0″</x:v>
      </x:c>
      <x:c r="Q249" s="30" t="str" cm="1">
        <x:f t="array" ref="Q249">INDEX($C$11:$N$11,G249)</x:f>
        <x:v>97°F</x:v>
      </x:c>
      <x:c r="R249" s="30" cm="1">
        <x:f t="array" ref="R249">INDEX($C$13:$N$13,G249)</x:f>
        <x:v>31</x:v>
      </x:c>
      <x:c r="S249" s="30">
        <x:f t="shared" si="102"/>
        <x:v>6.4516129032258063E-2</x:v>
      </x:c>
      <x:c r="T249" s="30">
        <x:f t="shared" si="103"/>
        <x:v>97</x:v>
      </x:c>
      <x:c r="U249" s="32">
        <x:f t="shared" si="104"/>
        <x:v>1</x:v>
      </x:c>
      <x:c r="V249" s="31">
        <x:f t="shared" si="110"/>
        <x:v>0.05</x:v>
      </x:c>
      <x:c r="W249" s="31">
        <x:f t="shared" si="111"/>
        <x:v>60</x:v>
      </x:c>
      <x:c r="X249" s="32">
        <x:f t="shared" si="112"/>
        <x:v>0.8</x:v>
      </x:c>
      <x:c r="Y249" s="30">
        <x:f t="shared" si="105"/>
        <x:v>1</x:v>
      </x:c>
      <x:c r="Z249" s="33">
        <x:f t="shared" si="106"/>
        <x:v>0.45240000000000002</x:v>
      </x:c>
      <x:c r="AA249" s="31">
        <x:f t="shared" si="107"/>
        <x:v>8.2205218034604819</x:v>
      </x:c>
      <x:c r="AB249" s="32">
        <x:f t="shared" si="113"/>
        <x:v>0.22834782787390229</x:v>
      </x:c>
      <x:c r="AC249" s="31">
        <x:f t="shared" si="114"/>
        <x:v>0.8</x:v>
      </x:c>
      <x:c r="AD249" s="30">
        <x:f t="shared" si="108"/>
        <x:v>0.24097840000000004</x:v>
      </x:c>
      <x:c r="AE249" s="31">
        <x:f t="shared" si="109"/>
        <x:v>8.4615002034604814</x:v>
      </x:c>
      <x:c r="AG249" s="26"/>
      <x:c r="AH249" s="24"/>
      <x:c r="AI249" s="24"/>
      <x:c r="AJ249" s="24"/>
      <x:c r="AL249" s="24"/>
    </x:row>
    <x:row r="250" spans="2:38" x14ac:dyDescent="0.35">
      <x:c r="B250" s="27">
        <x:f t="shared" si="115"/>
        <x:v>44789</x:v>
      </x:c>
      <x:c r="C250" s="22" t="str">
        <x:f>IF($C$4="London",Assumptions!C259,Assumptions!E259)</x:f>
        <x:v>1249</x:v>
      </x:c>
      <x:c r="D250" s="22" t="str">
        <x:f>IF($C$4="London",Assumptions!D259,Assumptions!F259)</x:f>
        <x:v>0208</x:v>
      </x:c>
      <x:c r="F250" s="8">
        <x:v>44790</x:v>
      </x:c>
      <x:c r="G250" s="30">
        <x:f t="shared" si="95"/>
        <x:v>8</x:v>
      </x:c>
      <x:c r="H250" s="8" t="str">
        <x:v>1250</x:v>
      </x:c>
      <x:c r="I250" s="8" t="str">
        <x:v>0207</x:v>
      </x:c>
      <x:c r="J250" s="30">
        <x:f t="shared" si="96"/>
        <x:v>12</x:v>
      </x:c>
      <x:c r="K250" s="30">
        <x:f t="shared" si="97"/>
        <x:v>50</x:v>
      </x:c>
      <x:c r="L250" s="30">
        <x:f t="shared" si="98"/>
        <x:v>2</x:v>
      </x:c>
      <x:c r="M250" s="30">
        <x:f t="shared" si="99"/>
        <x:v>7</x:v>
      </x:c>
      <x:c r="N250" s="30">
        <x:f t="shared" si="100"/>
        <x:v>26</x:v>
      </x:c>
      <x:c r="O250" s="30">
        <x:f t="shared" si="101"/>
        <x:v>13.283333333333333</x:v>
      </x:c>
      <x:c r="P250" s="30" t="str" cm="1">
        <x:f t="array" ref="P250">INDEX($C$12:$N$12,G250)</x:f>
        <x:v>2.0″</x:v>
      </x:c>
      <x:c r="Q250" s="30" t="str" cm="1">
        <x:f t="array" ref="Q250">INDEX($C$11:$N$11,G250)</x:f>
        <x:v>97°F</x:v>
      </x:c>
      <x:c r="R250" s="30" cm="1">
        <x:f t="array" ref="R250">INDEX($C$13:$N$13,G250)</x:f>
        <x:v>31</x:v>
      </x:c>
      <x:c r="S250" s="30">
        <x:f t="shared" si="102"/>
        <x:v>6.4516129032258063E-2</x:v>
      </x:c>
      <x:c r="T250" s="30">
        <x:f t="shared" si="103"/>
        <x:v>97</x:v>
      </x:c>
      <x:c r="U250" s="32">
        <x:f t="shared" si="104"/>
        <x:v>1</x:v>
      </x:c>
      <x:c r="V250" s="31">
        <x:f t="shared" si="110"/>
        <x:v>0.05</x:v>
      </x:c>
      <x:c r="W250" s="31">
        <x:f t="shared" si="111"/>
        <x:v>60</x:v>
      </x:c>
      <x:c r="X250" s="32">
        <x:f t="shared" si="112"/>
        <x:v>0.8</x:v>
      </x:c>
      <x:c r="Y250" s="30">
        <x:f t="shared" si="105"/>
        <x:v>1</x:v>
      </x:c>
      <x:c r="Z250" s="33">
        <x:f t="shared" si="106"/>
        <x:v>0.45240000000000002</x:v>
      </x:c>
      <x:c r="AA250" s="31">
        <x:f t="shared" si="107"/>
        <x:v>8.4615002034604814</x:v>
      </x:c>
      <x:c r="AB250" s="32">
        <x:f t="shared" si="113"/>
        <x:v>0.23504167231834672</x:v>
      </x:c>
      <x:c r="AC250" s="31">
        <x:f t="shared" si="114"/>
        <x:v>0.8</x:v>
      </x:c>
      <x:c r="AD250" s="30">
        <x:f t="shared" si="108"/>
        <x:v>0.24037520000000004</x:v>
      </x:c>
      <x:c r="AE250" s="31">
        <x:f t="shared" si="109"/>
        <x:v>8.7018754034604822</x:v>
      </x:c>
      <x:c r="AG250" s="26"/>
      <x:c r="AH250" s="24"/>
      <x:c r="AI250" s="24"/>
      <x:c r="AJ250" s="24"/>
      <x:c r="AL250" s="24"/>
    </x:row>
    <x:row r="251" spans="2:38" x14ac:dyDescent="0.35">
      <x:c r="B251" s="27">
        <x:f t="shared" si="115"/>
        <x:v>44790</x:v>
      </x:c>
      <x:c r="C251" s="22" t="str">
        <x:f>IF($C$4="London",Assumptions!C260,Assumptions!E260)</x:f>
        <x:v>1250</x:v>
      </x:c>
      <x:c r="D251" s="22" t="str">
        <x:f>IF($C$4="London",Assumptions!D260,Assumptions!F260)</x:f>
        <x:v>0207</x:v>
      </x:c>
      <x:c r="F251" s="8">
        <x:v>44791</x:v>
      </x:c>
      <x:c r="G251" s="30">
        <x:f t="shared" si="95"/>
        <x:v>8</x:v>
      </x:c>
      <x:c r="H251" s="8" t="str">
        <x:v>1250</x:v>
      </x:c>
      <x:c r="I251" s="8" t="str">
        <x:v>0206</x:v>
      </x:c>
      <x:c r="J251" s="30">
        <x:f t="shared" si="96"/>
        <x:v>12</x:v>
      </x:c>
      <x:c r="K251" s="30">
        <x:f t="shared" si="97"/>
        <x:v>50</x:v>
      </x:c>
      <x:c r="L251" s="30">
        <x:f t="shared" si="98"/>
        <x:v>2</x:v>
      </x:c>
      <x:c r="M251" s="30">
        <x:f t="shared" si="99"/>
        <x:v>6</x:v>
      </x:c>
      <x:c r="N251" s="30">
        <x:f t="shared" si="100"/>
        <x:v>26</x:v>
      </x:c>
      <x:c r="O251" s="30">
        <x:f t="shared" si="101"/>
        <x:v>13.266666666666667</x:v>
      </x:c>
      <x:c r="P251" s="30" t="str" cm="1">
        <x:f t="array" ref="P251">INDEX($C$12:$N$12,G251)</x:f>
        <x:v>2.0″</x:v>
      </x:c>
      <x:c r="Q251" s="30" t="str" cm="1">
        <x:f t="array" ref="Q251">INDEX($C$11:$N$11,G251)</x:f>
        <x:v>97°F</x:v>
      </x:c>
      <x:c r="R251" s="30" cm="1">
        <x:f t="array" ref="R251">INDEX($C$13:$N$13,G251)</x:f>
        <x:v>31</x:v>
      </x:c>
      <x:c r="S251" s="30">
        <x:f t="shared" si="102"/>
        <x:v>6.4516129032258063E-2</x:v>
      </x:c>
      <x:c r="T251" s="30">
        <x:f t="shared" si="103"/>
        <x:v>97</x:v>
      </x:c>
      <x:c r="U251" s="32">
        <x:f t="shared" si="104"/>
        <x:v>1</x:v>
      </x:c>
      <x:c r="V251" s="31">
        <x:f t="shared" si="110"/>
        <x:v>0.05</x:v>
      </x:c>
      <x:c r="W251" s="31">
        <x:f t="shared" si="111"/>
        <x:v>60</x:v>
      </x:c>
      <x:c r="X251" s="32">
        <x:f t="shared" si="112"/>
        <x:v>0.8</x:v>
      </x:c>
      <x:c r="Y251" s="30">
        <x:f t="shared" si="105"/>
        <x:v>1</x:v>
      </x:c>
      <x:c r="Z251" s="33">
        <x:f t="shared" si="106"/>
        <x:v>0.45240000000000002</x:v>
      </x:c>
      <x:c r="AA251" s="31">
        <x:f t="shared" si="107"/>
        <x:v>8.7018754034604822</x:v>
      </x:c>
      <x:c r="AB251" s="32">
        <x:f t="shared" si="113"/>
        <x:v>0.24171876120723562</x:v>
      </x:c>
      <x:c r="AC251" s="31">
        <x:f t="shared" si="114"/>
        <x:v>0.8</x:v>
      </x:c>
      <x:c r="AD251" s="30">
        <x:f t="shared" si="108"/>
        <x:v>0.24007360000000008</x:v>
      </x:c>
      <x:c r="AE251" s="31">
        <x:f t="shared" si="109"/>
        <x:v>8.9419490034604827</x:v>
      </x:c>
      <x:c r="AG251" s="26"/>
      <x:c r="AH251" s="24"/>
      <x:c r="AI251" s="24"/>
      <x:c r="AJ251" s="24"/>
      <x:c r="AL251" s="24"/>
    </x:row>
    <x:row r="252" spans="2:38" x14ac:dyDescent="0.35">
      <x:c r="B252" s="27">
        <x:f t="shared" si="115"/>
        <x:v>44791</x:v>
      </x:c>
      <x:c r="C252" s="22" t="str">
        <x:f>IF($C$4="London",Assumptions!C261,Assumptions!E261)</x:f>
        <x:v>1250</x:v>
      </x:c>
      <x:c r="D252" s="22" t="str">
        <x:f>IF($C$4="London",Assumptions!D261,Assumptions!F261)</x:f>
        <x:v>0206</x:v>
      </x:c>
      <x:c r="F252" s="8">
        <x:v>44792</x:v>
      </x:c>
      <x:c r="G252" s="30">
        <x:f t="shared" si="95"/>
        <x:v>8</x:v>
      </x:c>
      <x:c r="H252" s="8" t="str">
        <x:v>1251</x:v>
      </x:c>
      <x:c r="I252" s="8" t="str">
        <x:v>0205</x:v>
      </x:c>
      <x:c r="J252" s="30">
        <x:f t="shared" si="96"/>
        <x:v>12</x:v>
      </x:c>
      <x:c r="K252" s="30">
        <x:f t="shared" si="97"/>
        <x:v>51</x:v>
      </x:c>
      <x:c r="L252" s="30">
        <x:f t="shared" si="98"/>
        <x:v>2</x:v>
      </x:c>
      <x:c r="M252" s="30">
        <x:f t="shared" si="99"/>
        <x:v>5</x:v>
      </x:c>
      <x:c r="N252" s="30">
        <x:f t="shared" si="100"/>
        <x:v>26</x:v>
      </x:c>
      <x:c r="O252" s="30">
        <x:f t="shared" si="101"/>
        <x:v>13.233333333333333</x:v>
      </x:c>
      <x:c r="P252" s="30" t="str" cm="1">
        <x:f t="array" ref="P252">INDEX($C$12:$N$12,G252)</x:f>
        <x:v>2.0″</x:v>
      </x:c>
      <x:c r="Q252" s="30" t="str" cm="1">
        <x:f t="array" ref="Q252">INDEX($C$11:$N$11,G252)</x:f>
        <x:v>97°F</x:v>
      </x:c>
      <x:c r="R252" s="30" cm="1">
        <x:f t="array" ref="R252">INDEX($C$13:$N$13,G252)</x:f>
        <x:v>31</x:v>
      </x:c>
      <x:c r="S252" s="30">
        <x:f t="shared" si="102"/>
        <x:v>6.4516129032258063E-2</x:v>
      </x:c>
      <x:c r="T252" s="30">
        <x:f t="shared" si="103"/>
        <x:v>97</x:v>
      </x:c>
      <x:c r="U252" s="32">
        <x:f t="shared" si="104"/>
        <x:v>1</x:v>
      </x:c>
      <x:c r="V252" s="31">
        <x:f t="shared" si="110"/>
        <x:v>0.05</x:v>
      </x:c>
      <x:c r="W252" s="31">
        <x:f t="shared" si="111"/>
        <x:v>60</x:v>
      </x:c>
      <x:c r="X252" s="32">
        <x:f t="shared" si="112"/>
        <x:v>0.8</x:v>
      </x:c>
      <x:c r="Y252" s="30">
        <x:f t="shared" si="105"/>
        <x:v>1</x:v>
      </x:c>
      <x:c r="Z252" s="33">
        <x:f t="shared" si="106"/>
        <x:v>0.45240000000000002</x:v>
      </x:c>
      <x:c r="AA252" s="31">
        <x:f t="shared" si="107"/>
        <x:v>8.9419490034604827</x:v>
      </x:c>
      <x:c r="AB252" s="32">
        <x:f t="shared" si="113"/>
        <x:v>0.24838747231834674</x:v>
      </x:c>
      <x:c r="AC252" s="31">
        <x:f t="shared" si="114"/>
        <x:v>0.8</x:v>
      </x:c>
      <x:c r="AD252" s="30">
        <x:f t="shared" si="108"/>
        <x:v>0.2394704</x:v>
      </x:c>
      <x:c r="AE252" s="31">
        <x:f t="shared" si="109"/>
        <x:v>9.1814194034604828</x:v>
      </x:c>
      <x:c r="AG252" s="26"/>
      <x:c r="AH252" s="24"/>
      <x:c r="AI252" s="24"/>
      <x:c r="AJ252" s="24"/>
      <x:c r="AL252" s="24"/>
    </x:row>
    <x:row r="253" spans="2:38" x14ac:dyDescent="0.35">
      <x:c r="B253" s="27">
        <x:f t="shared" si="115"/>
        <x:v>44792</x:v>
      </x:c>
      <x:c r="C253" s="22" t="str">
        <x:f>IF($C$4="London",Assumptions!C262,Assumptions!E262)</x:f>
        <x:v>1251</x:v>
      </x:c>
      <x:c r="D253" s="22" t="str">
        <x:f>IF($C$4="London",Assumptions!D262,Assumptions!F262)</x:f>
        <x:v>0205</x:v>
      </x:c>
      <x:c r="F253" s="8">
        <x:v>44793</x:v>
      </x:c>
      <x:c r="G253" s="30">
        <x:f t="shared" si="95"/>
        <x:v>8</x:v>
      </x:c>
      <x:c r="H253" s="8" t="str">
        <x:v>1251</x:v>
      </x:c>
      <x:c r="I253" s="8" t="str">
        <x:v>0204</x:v>
      </x:c>
      <x:c r="J253" s="30">
        <x:f t="shared" si="96"/>
        <x:v>12</x:v>
      </x:c>
      <x:c r="K253" s="30">
        <x:f t="shared" si="97"/>
        <x:v>51</x:v>
      </x:c>
      <x:c r="L253" s="30">
        <x:f t="shared" si="98"/>
        <x:v>2</x:v>
      </x:c>
      <x:c r="M253" s="30">
        <x:f t="shared" si="99"/>
        <x:v>4</x:v>
      </x:c>
      <x:c r="N253" s="30">
        <x:f t="shared" si="100"/>
        <x:v>26</x:v>
      </x:c>
      <x:c r="O253" s="30">
        <x:f t="shared" si="101"/>
        <x:v>13.216666666666667</x:v>
      </x:c>
      <x:c r="P253" s="30" t="str" cm="1">
        <x:f t="array" ref="P253">INDEX($C$12:$N$12,G253)</x:f>
        <x:v>2.0″</x:v>
      </x:c>
      <x:c r="Q253" s="30" t="str" cm="1">
        <x:f t="array" ref="Q253">INDEX($C$11:$N$11,G253)</x:f>
        <x:v>97°F</x:v>
      </x:c>
      <x:c r="R253" s="30" cm="1">
        <x:f t="array" ref="R253">INDEX($C$13:$N$13,G253)</x:f>
        <x:v>31</x:v>
      </x:c>
      <x:c r="S253" s="30">
        <x:f t="shared" si="102"/>
        <x:v>6.4516129032258063E-2</x:v>
      </x:c>
      <x:c r="T253" s="30">
        <x:f t="shared" si="103"/>
        <x:v>97</x:v>
      </x:c>
      <x:c r="U253" s="32">
        <x:f t="shared" si="104"/>
        <x:v>1</x:v>
      </x:c>
      <x:c r="V253" s="31">
        <x:f t="shared" si="110"/>
        <x:v>0.05</x:v>
      </x:c>
      <x:c r="W253" s="31">
        <x:f t="shared" si="111"/>
        <x:v>60</x:v>
      </x:c>
      <x:c r="X253" s="32">
        <x:f t="shared" si="112"/>
        <x:v>0.8</x:v>
      </x:c>
      <x:c r="Y253" s="30">
        <x:f t="shared" si="105"/>
        <x:v>1</x:v>
      </x:c>
      <x:c r="Z253" s="33">
        <x:f t="shared" si="106"/>
        <x:v>0.45240000000000002</x:v>
      </x:c>
      <x:c r="AA253" s="31">
        <x:f t="shared" si="107"/>
        <x:v>9.1814194034604828</x:v>
      </x:c>
      <x:c r="AB253" s="32">
        <x:f t="shared" si="113"/>
        <x:v>0.25503942787390232</x:v>
      </x:c>
      <x:c r="AC253" s="31">
        <x:f t="shared" si="114"/>
        <x:v>0.8</x:v>
      </x:c>
      <x:c r="AD253" s="30">
        <x:f t="shared" si="108"/>
        <x:v>0.23916880000000004</x:v>
      </x:c>
      <x:c r="AE253" s="31">
        <x:f t="shared" si="109"/>
        <x:v>9.4205882034604826</x:v>
      </x:c>
      <x:c r="AG253" s="26"/>
      <x:c r="AH253" s="24"/>
      <x:c r="AI253" s="24"/>
      <x:c r="AJ253" s="24"/>
      <x:c r="AL253" s="24"/>
    </x:row>
    <x:row r="254" spans="2:38" x14ac:dyDescent="0.35">
      <x:c r="B254" s="27">
        <x:f t="shared" si="115"/>
        <x:v>44793</x:v>
      </x:c>
      <x:c r="C254" s="22" t="str">
        <x:f>IF($C$4="London",Assumptions!C263,Assumptions!E263)</x:f>
        <x:v>1251</x:v>
      </x:c>
      <x:c r="D254" s="22" t="str">
        <x:f>IF($C$4="London",Assumptions!D263,Assumptions!F263)</x:f>
        <x:v>0204</x:v>
      </x:c>
      <x:c r="F254" s="8">
        <x:v>44794</x:v>
      </x:c>
      <x:c r="G254" s="30">
        <x:f t="shared" si="95"/>
        <x:v>8</x:v>
      </x:c>
      <x:c r="H254" s="8" t="str">
        <x:v>1252</x:v>
      </x:c>
      <x:c r="I254" s="8" t="str">
        <x:v>0202</x:v>
      </x:c>
      <x:c r="J254" s="30">
        <x:f t="shared" si="96"/>
        <x:v>12</x:v>
      </x:c>
      <x:c r="K254" s="30">
        <x:f t="shared" si="97"/>
        <x:v>52</x:v>
      </x:c>
      <x:c r="L254" s="30">
        <x:f t="shared" si="98"/>
        <x:v>2</x:v>
      </x:c>
      <x:c r="M254" s="30">
        <x:f t="shared" si="99"/>
        <x:v>2</x:v>
      </x:c>
      <x:c r="N254" s="30">
        <x:f t="shared" si="100"/>
        <x:v>26</x:v>
      </x:c>
      <x:c r="O254" s="30">
        <x:f t="shared" si="101"/>
        <x:v>13.166666666666666</x:v>
      </x:c>
      <x:c r="P254" s="30" t="str" cm="1">
        <x:f t="array" ref="P254">INDEX($C$12:$N$12,G254)</x:f>
        <x:v>2.0″</x:v>
      </x:c>
      <x:c r="Q254" s="30" t="str" cm="1">
        <x:f t="array" ref="Q254">INDEX($C$11:$N$11,G254)</x:f>
        <x:v>97°F</x:v>
      </x:c>
      <x:c r="R254" s="30" cm="1">
        <x:f t="array" ref="R254">INDEX($C$13:$N$13,G254)</x:f>
        <x:v>31</x:v>
      </x:c>
      <x:c r="S254" s="30">
        <x:f t="shared" si="102"/>
        <x:v>6.4516129032258063E-2</x:v>
      </x:c>
      <x:c r="T254" s="30">
        <x:f t="shared" si="103"/>
        <x:v>97</x:v>
      </x:c>
      <x:c r="U254" s="32">
        <x:f t="shared" si="104"/>
        <x:v>1</x:v>
      </x:c>
      <x:c r="V254" s="31">
        <x:f t="shared" si="110"/>
        <x:v>0.05</x:v>
      </x:c>
      <x:c r="W254" s="31">
        <x:f t="shared" si="111"/>
        <x:v>60</x:v>
      </x:c>
      <x:c r="X254" s="32">
        <x:f t="shared" si="112"/>
        <x:v>0.8</x:v>
      </x:c>
      <x:c r="Y254" s="30">
        <x:f t="shared" si="105"/>
        <x:v>1</x:v>
      </x:c>
      <x:c r="Z254" s="33">
        <x:f t="shared" si="106"/>
        <x:v>0.45240000000000002</x:v>
      </x:c>
      <x:c r="AA254" s="31">
        <x:f t="shared" si="107"/>
        <x:v>9.4205882034604826</x:v>
      </x:c>
      <x:c r="AB254" s="32">
        <x:f t="shared" si="113"/>
        <x:v>0.26168300565168007</x:v>
      </x:c>
      <x:c r="AC254" s="31">
        <x:f t="shared" si="114"/>
        <x:v>0.8</x:v>
      </x:c>
      <x:c r="AD254" s="30">
        <x:f t="shared" si="108"/>
        <x:v>0.23826400000000003</x:v>
      </x:c>
      <x:c r="AE254" s="31">
        <x:f t="shared" si="109"/>
        <x:v>9.6588522034604836</x:v>
      </x:c>
      <x:c r="AG254" s="26"/>
      <x:c r="AH254" s="24"/>
      <x:c r="AI254" s="24"/>
      <x:c r="AJ254" s="24"/>
      <x:c r="AL254" s="24"/>
    </x:row>
    <x:row r="255" spans="2:38" x14ac:dyDescent="0.35">
      <x:c r="B255" s="27">
        <x:f t="shared" si="115"/>
        <x:v>44794</x:v>
      </x:c>
      <x:c r="C255" s="22" t="str">
        <x:f>IF($C$4="London",Assumptions!C264,Assumptions!E264)</x:f>
        <x:v>1252</x:v>
      </x:c>
      <x:c r="D255" s="22" t="str">
        <x:f>IF($C$4="London",Assumptions!D264,Assumptions!F264)</x:f>
        <x:v>0202</x:v>
      </x:c>
      <x:c r="F255" s="8">
        <x:v>44795</x:v>
      </x:c>
      <x:c r="G255" s="30">
        <x:f t="shared" si="95"/>
        <x:v>8</x:v>
      </x:c>
      <x:c r="H255" s="8" t="str">
        <x:v>1253</x:v>
      </x:c>
      <x:c r="I255" s="8" t="str">
        <x:v>0201</x:v>
      </x:c>
      <x:c r="J255" s="30">
        <x:f t="shared" si="96"/>
        <x:v>12</x:v>
      </x:c>
      <x:c r="K255" s="30">
        <x:f t="shared" si="97"/>
        <x:v>53</x:v>
      </x:c>
      <x:c r="L255" s="30">
        <x:f t="shared" si="98"/>
        <x:v>2</x:v>
      </x:c>
      <x:c r="M255" s="30">
        <x:f t="shared" si="99"/>
        <x:v>1</x:v>
      </x:c>
      <x:c r="N255" s="30">
        <x:f t="shared" si="100"/>
        <x:v>26</x:v>
      </x:c>
      <x:c r="O255" s="30">
        <x:f t="shared" si="101"/>
        <x:v>13.133333333333333</x:v>
      </x:c>
      <x:c r="P255" s="30" t="str" cm="1">
        <x:f t="array" ref="P255">INDEX($C$12:$N$12,G255)</x:f>
        <x:v>2.0″</x:v>
      </x:c>
      <x:c r="Q255" s="30" t="str" cm="1">
        <x:f t="array" ref="Q255">INDEX($C$11:$N$11,G255)</x:f>
        <x:v>97°F</x:v>
      </x:c>
      <x:c r="R255" s="30" cm="1">
        <x:f t="array" ref="R255">INDEX($C$13:$N$13,G255)</x:f>
        <x:v>31</x:v>
      </x:c>
      <x:c r="S255" s="30">
        <x:f t="shared" si="102"/>
        <x:v>6.4516129032258063E-2</x:v>
      </x:c>
      <x:c r="T255" s="30">
        <x:f t="shared" si="103"/>
        <x:v>97</x:v>
      </x:c>
      <x:c r="U255" s="32">
        <x:f t="shared" si="104"/>
        <x:v>1</x:v>
      </x:c>
      <x:c r="V255" s="31">
        <x:f t="shared" si="110"/>
        <x:v>0.05</x:v>
      </x:c>
      <x:c r="W255" s="31">
        <x:f t="shared" si="111"/>
        <x:v>60</x:v>
      </x:c>
      <x:c r="X255" s="32">
        <x:f t="shared" si="112"/>
        <x:v>0.8</x:v>
      </x:c>
      <x:c r="Y255" s="30">
        <x:f t="shared" si="105"/>
        <x:v>1</x:v>
      </x:c>
      <x:c r="Z255" s="33">
        <x:f t="shared" si="106"/>
        <x:v>0.45240000000000002</x:v>
      </x:c>
      <x:c r="AA255" s="31">
        <x:f t="shared" si="107"/>
        <x:v>9.6588522034604836</x:v>
      </x:c>
      <x:c r="AB255" s="32">
        <x:f t="shared" si="113"/>
        <x:v>0.26830145009612455</x:v>
      </x:c>
      <x:c r="AC255" s="31">
        <x:f t="shared" si="114"/>
        <x:v>0.8</x:v>
      </x:c>
      <x:c r="AD255" s="30">
        <x:f t="shared" si="108"/>
        <x:v>0.23766080000000006</x:v>
      </x:c>
      <x:c r="AE255" s="31">
        <x:f t="shared" si="109"/>
        <x:v>9.896513003460484</x:v>
      </x:c>
      <x:c r="AG255" s="26"/>
      <x:c r="AH255" s="24"/>
      <x:c r="AI255" s="24"/>
      <x:c r="AJ255" s="24"/>
      <x:c r="AL255" s="24"/>
    </x:row>
    <x:row r="256" spans="2:38" x14ac:dyDescent="0.35">
      <x:c r="B256" s="27">
        <x:f t="shared" si="115"/>
        <x:v>44795</x:v>
      </x:c>
      <x:c r="C256" s="22" t="str">
        <x:f>IF($C$4="London",Assumptions!C265,Assumptions!E265)</x:f>
        <x:v>1253</x:v>
      </x:c>
      <x:c r="D256" s="22" t="str">
        <x:f>IF($C$4="London",Assumptions!D265,Assumptions!F265)</x:f>
        <x:v>0201</x:v>
      </x:c>
      <x:c r="F256" s="8">
        <x:v>44796</x:v>
      </x:c>
      <x:c r="G256" s="30">
        <x:f t="shared" si="95"/>
        <x:v>8</x:v>
      </x:c>
      <x:c r="H256" s="8" t="str">
        <x:v>1253</x:v>
      </x:c>
      <x:c r="I256" s="8" t="str">
        <x:v>0200</x:v>
      </x:c>
      <x:c r="J256" s="30">
        <x:f t="shared" si="96"/>
        <x:v>12</x:v>
      </x:c>
      <x:c r="K256" s="30">
        <x:f t="shared" si="97"/>
        <x:v>53</x:v>
      </x:c>
      <x:c r="L256" s="30">
        <x:f t="shared" si="98"/>
        <x:v>2</x:v>
      </x:c>
      <x:c r="M256" s="30">
        <x:f t="shared" si="99"/>
        <x:v>0</x:v>
      </x:c>
      <x:c r="N256" s="30">
        <x:f t="shared" si="100"/>
        <x:v>26</x:v>
      </x:c>
      <x:c r="O256" s="30">
        <x:f t="shared" si="101"/>
        <x:v>13.116666666666667</x:v>
      </x:c>
      <x:c r="P256" s="30" t="str" cm="1">
        <x:f t="array" ref="P256">INDEX($C$12:$N$12,G256)</x:f>
        <x:v>2.0″</x:v>
      </x:c>
      <x:c r="Q256" s="30" t="str" cm="1">
        <x:f t="array" ref="Q256">INDEX($C$11:$N$11,G256)</x:f>
        <x:v>97°F</x:v>
      </x:c>
      <x:c r="R256" s="30" cm="1">
        <x:f t="array" ref="R256">INDEX($C$13:$N$13,G256)</x:f>
        <x:v>31</x:v>
      </x:c>
      <x:c r="S256" s="30">
        <x:f t="shared" si="102"/>
        <x:v>6.4516129032258063E-2</x:v>
      </x:c>
      <x:c r="T256" s="30">
        <x:f t="shared" si="103"/>
        <x:v>97</x:v>
      </x:c>
      <x:c r="U256" s="32">
        <x:f t="shared" si="104"/>
        <x:v>1</x:v>
      </x:c>
      <x:c r="V256" s="31">
        <x:f t="shared" si="110"/>
        <x:v>0.05</x:v>
      </x:c>
      <x:c r="W256" s="31">
        <x:f t="shared" si="111"/>
        <x:v>60</x:v>
      </x:c>
      <x:c r="X256" s="32">
        <x:f t="shared" si="112"/>
        <x:v>0.8</x:v>
      </x:c>
      <x:c r="Y256" s="30">
        <x:f t="shared" si="105"/>
        <x:v>1</x:v>
      </x:c>
      <x:c r="Z256" s="33">
        <x:f t="shared" si="106"/>
        <x:v>0.45240000000000002</x:v>
      </x:c>
      <x:c r="AA256" s="31">
        <x:f t="shared" si="107"/>
        <x:v>9.896513003460484</x:v>
      </x:c>
      <x:c r="AB256" s="32">
        <x:f t="shared" si="113"/>
        <x:v>0.27490313898501345</x:v>
      </x:c>
      <x:c r="AC256" s="31">
        <x:f t="shared" si="114"/>
        <x:v>0.8</x:v>
      </x:c>
      <x:c r="AD256" s="30">
        <x:f t="shared" si="108"/>
        <x:v>0.23735920000000005</x:v>
      </x:c>
      <x:c r="AE256" s="31">
        <x:f t="shared" si="109"/>
        <x:v>10.133872203460484</x:v>
      </x:c>
      <x:c r="AG256" s="26"/>
      <x:c r="AH256" s="24"/>
      <x:c r="AI256" s="24"/>
      <x:c r="AJ256" s="24"/>
      <x:c r="AL256" s="24"/>
    </x:row>
    <x:row r="257" spans="2:38" x14ac:dyDescent="0.35">
      <x:c r="B257" s="27">
        <x:f t="shared" si="115"/>
        <x:v>44796</x:v>
      </x:c>
      <x:c r="C257" s="22" t="str">
        <x:f>IF($C$4="London",Assumptions!C266,Assumptions!E266)</x:f>
        <x:v>1253</x:v>
      </x:c>
      <x:c r="D257" s="22" t="str">
        <x:f>IF($C$4="London",Assumptions!D266,Assumptions!F266)</x:f>
        <x:v>0200</x:v>
      </x:c>
      <x:c r="F257" s="8">
        <x:v>44797</x:v>
      </x:c>
      <x:c r="G257" s="30">
        <x:f t="shared" si="95"/>
        <x:v>8</x:v>
      </x:c>
      <x:c r="H257" s="8" t="str">
        <x:v>1254</x:v>
      </x:c>
      <x:c r="I257" s="8" t="str">
        <x:v>0159</x:v>
      </x:c>
      <x:c r="J257" s="30">
        <x:f t="shared" si="96"/>
        <x:v>12</x:v>
      </x:c>
      <x:c r="K257" s="30">
        <x:f t="shared" si="97"/>
        <x:v>54</x:v>
      </x:c>
      <x:c r="L257" s="30">
        <x:f t="shared" si="98"/>
        <x:v>1</x:v>
      </x:c>
      <x:c r="M257" s="30">
        <x:f t="shared" si="99"/>
        <x:v>59</x:v>
      </x:c>
      <x:c r="N257" s="30">
        <x:f t="shared" si="100"/>
        <x:v>25</x:v>
      </x:c>
      <x:c r="O257" s="30">
        <x:f t="shared" si="101"/>
        <x:v>13.083333333333334</x:v>
      </x:c>
      <x:c r="P257" s="30" t="str" cm="1">
        <x:f t="array" ref="P257">INDEX($C$12:$N$12,G257)</x:f>
        <x:v>2.0″</x:v>
      </x:c>
      <x:c r="Q257" s="30" t="str" cm="1">
        <x:f t="array" ref="Q257">INDEX($C$11:$N$11,G257)</x:f>
        <x:v>97°F</x:v>
      </x:c>
      <x:c r="R257" s="30" cm="1">
        <x:f t="array" ref="R257">INDEX($C$13:$N$13,G257)</x:f>
        <x:v>31</x:v>
      </x:c>
      <x:c r="S257" s="30">
        <x:f t="shared" si="102"/>
        <x:v>6.4516129032258063E-2</x:v>
      </x:c>
      <x:c r="T257" s="30">
        <x:f t="shared" si="103"/>
        <x:v>97</x:v>
      </x:c>
      <x:c r="U257" s="32">
        <x:f t="shared" si="104"/>
        <x:v>1</x:v>
      </x:c>
      <x:c r="V257" s="31">
        <x:f t="shared" si="110"/>
        <x:v>0.05</x:v>
      </x:c>
      <x:c r="W257" s="31">
        <x:f t="shared" si="111"/>
        <x:v>60</x:v>
      </x:c>
      <x:c r="X257" s="32">
        <x:f t="shared" si="112"/>
        <x:v>0.8</x:v>
      </x:c>
      <x:c r="Y257" s="30">
        <x:f t="shared" si="105"/>
        <x:v>1</x:v>
      </x:c>
      <x:c r="Z257" s="33">
        <x:f t="shared" si="106"/>
        <x:v>0.45240000000000002</x:v>
      </x:c>
      <x:c r="AA257" s="31">
        <x:f t="shared" si="107"/>
        <x:v>10.133872203460484</x:v>
      </x:c>
      <x:c r="AB257" s="32">
        <x:f t="shared" si="113"/>
        <x:v>0.28149645009612456</x:v>
      </x:c>
      <x:c r="AC257" s="31">
        <x:f t="shared" si="114"/>
        <x:v>0.8</x:v>
      </x:c>
      <x:c r="AD257" s="30">
        <x:f t="shared" si="108"/>
        <x:v>0.23675600000000008</x:v>
      </x:c>
      <x:c r="AE257" s="31">
        <x:f t="shared" si="109"/>
        <x:v>10.370628203460484</x:v>
      </x:c>
      <x:c r="AG257" s="26"/>
      <x:c r="AH257" s="24"/>
      <x:c r="AI257" s="24"/>
      <x:c r="AJ257" s="24"/>
      <x:c r="AL257" s="24"/>
    </x:row>
    <x:row r="258" spans="2:38" x14ac:dyDescent="0.35">
      <x:c r="B258" s="27">
        <x:f t="shared" si="115"/>
        <x:v>44797</x:v>
      </x:c>
      <x:c r="C258" s="22" t="str">
        <x:f>IF($C$4="London",Assumptions!C267,Assumptions!E267)</x:f>
        <x:v>1254</x:v>
      </x:c>
      <x:c r="D258" s="22" t="str">
        <x:f>IF($C$4="London",Assumptions!D267,Assumptions!F267)</x:f>
        <x:v>0159</x:v>
      </x:c>
      <x:c r="F258" s="8">
        <x:v>44798</x:v>
      </x:c>
      <x:c r="G258" s="30">
        <x:f t="shared" si="95"/>
        <x:v>8</x:v>
      </x:c>
      <x:c r="H258" s="8" t="str">
        <x:v>1255</x:v>
      </x:c>
      <x:c r="I258" s="8" t="str">
        <x:v>0158</x:v>
      </x:c>
      <x:c r="J258" s="30">
        <x:f t="shared" si="96"/>
        <x:v>12</x:v>
      </x:c>
      <x:c r="K258" s="30">
        <x:f t="shared" si="97"/>
        <x:v>55</x:v>
      </x:c>
      <x:c r="L258" s="30">
        <x:f t="shared" si="98"/>
        <x:v>1</x:v>
      </x:c>
      <x:c r="M258" s="30">
        <x:f t="shared" si="99"/>
        <x:v>58</x:v>
      </x:c>
      <x:c r="N258" s="30">
        <x:f t="shared" si="100"/>
        <x:v>25</x:v>
      </x:c>
      <x:c r="O258" s="30">
        <x:f t="shared" si="101"/>
        <x:v>13.05</x:v>
      </x:c>
      <x:c r="P258" s="30" t="str" cm="1">
        <x:f t="array" ref="P258">INDEX($C$12:$N$12,G258)</x:f>
        <x:v>2.0″</x:v>
      </x:c>
      <x:c r="Q258" s="30" t="str" cm="1">
        <x:f t="array" ref="Q258">INDEX($C$11:$N$11,G258)</x:f>
        <x:v>97°F</x:v>
      </x:c>
      <x:c r="R258" s="30" cm="1">
        <x:f t="array" ref="R258">INDEX($C$13:$N$13,G258)</x:f>
        <x:v>31</x:v>
      </x:c>
      <x:c r="S258" s="30">
        <x:f t="shared" si="102"/>
        <x:v>6.4516129032258063E-2</x:v>
      </x:c>
      <x:c r="T258" s="30">
        <x:f t="shared" si="103"/>
        <x:v>97</x:v>
      </x:c>
      <x:c r="U258" s="32">
        <x:f t="shared" si="104"/>
        <x:v>1</x:v>
      </x:c>
      <x:c r="V258" s="31">
        <x:f t="shared" si="110"/>
        <x:v>0.05</x:v>
      </x:c>
      <x:c r="W258" s="31">
        <x:f t="shared" si="111"/>
        <x:v>60</x:v>
      </x:c>
      <x:c r="X258" s="32">
        <x:f t="shared" si="112"/>
        <x:v>0.8</x:v>
      </x:c>
      <x:c r="Y258" s="30">
        <x:f t="shared" si="105"/>
        <x:v>1</x:v>
      </x:c>
      <x:c r="Z258" s="33">
        <x:f t="shared" si="106"/>
        <x:v>0.45240000000000002</x:v>
      </x:c>
      <x:c r="AA258" s="31">
        <x:f t="shared" si="107"/>
        <x:v>10.370628203460484</x:v>
      </x:c>
      <x:c r="AB258" s="32">
        <x:f t="shared" si="113"/>
        <x:v>0.28807300565168009</x:v>
      </x:c>
      <x:c r="AC258" s="31">
        <x:f t="shared" si="114"/>
        <x:v>0.8</x:v>
      </x:c>
      <x:c r="AD258" s="30">
        <x:f t="shared" si="108"/>
        <x:v>0.23615280000000005</x:v>
      </x:c>
      <x:c r="AE258" s="31">
        <x:f t="shared" si="109"/>
        <x:v>10.606781003460483</x:v>
      </x:c>
      <x:c r="AG258" s="26"/>
      <x:c r="AH258" s="24"/>
      <x:c r="AI258" s="24"/>
      <x:c r="AJ258" s="24"/>
      <x:c r="AL258" s="24"/>
    </x:row>
    <x:row r="259" spans="2:38" x14ac:dyDescent="0.35">
      <x:c r="B259" s="27">
        <x:f t="shared" si="115"/>
        <x:v>44798</x:v>
      </x:c>
      <x:c r="C259" s="22" t="str">
        <x:f>IF($C$4="London",Assumptions!C268,Assumptions!E268)</x:f>
        <x:v>1255</x:v>
      </x:c>
      <x:c r="D259" s="22" t="str">
        <x:f>IF($C$4="London",Assumptions!D268,Assumptions!F268)</x:f>
        <x:v>0158</x:v>
      </x:c>
      <x:c r="F259" s="8">
        <x:v>44799</x:v>
      </x:c>
      <x:c r="G259" s="30">
        <x:f t="shared" si="95"/>
        <x:v>8</x:v>
      </x:c>
      <x:c r="H259" s="8" t="str">
        <x:v>1255</x:v>
      </x:c>
      <x:c r="I259" s="8" t="str">
        <x:v>0157</x:v>
      </x:c>
      <x:c r="J259" s="30">
        <x:f t="shared" si="96"/>
        <x:v>12</x:v>
      </x:c>
      <x:c r="K259" s="30">
        <x:f t="shared" si="97"/>
        <x:v>55</x:v>
      </x:c>
      <x:c r="L259" s="30">
        <x:f t="shared" si="98"/>
        <x:v>1</x:v>
      </x:c>
      <x:c r="M259" s="30">
        <x:f t="shared" si="99"/>
        <x:v>57</x:v>
      </x:c>
      <x:c r="N259" s="30">
        <x:f t="shared" si="100"/>
        <x:v>25</x:v>
      </x:c>
      <x:c r="O259" s="30">
        <x:f t="shared" si="101"/>
        <x:v>13.033333333333333</x:v>
      </x:c>
      <x:c r="P259" s="30" t="str" cm="1">
        <x:f t="array" ref="P259">INDEX($C$12:$N$12,G259)</x:f>
        <x:v>2.0″</x:v>
      </x:c>
      <x:c r="Q259" s="30" t="str" cm="1">
        <x:f t="array" ref="Q259">INDEX($C$11:$N$11,G259)</x:f>
        <x:v>97°F</x:v>
      </x:c>
      <x:c r="R259" s="30" cm="1">
        <x:f t="array" ref="R259">INDEX($C$13:$N$13,G259)</x:f>
        <x:v>31</x:v>
      </x:c>
      <x:c r="S259" s="30">
        <x:f t="shared" si="102"/>
        <x:v>6.4516129032258063E-2</x:v>
      </x:c>
      <x:c r="T259" s="30">
        <x:f t="shared" si="103"/>
        <x:v>97</x:v>
      </x:c>
      <x:c r="U259" s="32">
        <x:f t="shared" si="104"/>
        <x:v>1</x:v>
      </x:c>
      <x:c r="V259" s="31">
        <x:f t="shared" si="110"/>
        <x:v>0.05</x:v>
      </x:c>
      <x:c r="W259" s="31">
        <x:f t="shared" si="111"/>
        <x:v>60</x:v>
      </x:c>
      <x:c r="X259" s="32">
        <x:f t="shared" si="112"/>
        <x:v>0.8</x:v>
      </x:c>
      <x:c r="Y259" s="30">
        <x:f t="shared" si="105"/>
        <x:v>1</x:v>
      </x:c>
      <x:c r="Z259" s="33">
        <x:f t="shared" si="106"/>
        <x:v>0.45240000000000002</x:v>
      </x:c>
      <x:c r="AA259" s="31">
        <x:f t="shared" si="107"/>
        <x:v>10.606781003460483</x:v>
      </x:c>
      <x:c r="AB259" s="32">
        <x:f t="shared" si="113"/>
        <x:v>0.2946328056516801</x:v>
      </x:c>
      <x:c r="AC259" s="31">
        <x:f t="shared" si="114"/>
        <x:v>0.8</x:v>
      </x:c>
      <x:c r="AD259" s="30">
        <x:f t="shared" si="108"/>
        <x:v>0.23585120000000004</x:v>
      </x:c>
      <x:c r="AE259" s="31">
        <x:f t="shared" si="109"/>
        <x:v>10.842632203460484</x:v>
      </x:c>
      <x:c r="AG259" s="26"/>
      <x:c r="AH259" s="24"/>
      <x:c r="AI259" s="24"/>
      <x:c r="AJ259" s="24"/>
      <x:c r="AL259" s="24"/>
    </x:row>
    <x:row r="260" spans="2:38" x14ac:dyDescent="0.35">
      <x:c r="B260" s="27">
        <x:f t="shared" si="115"/>
        <x:v>44799</x:v>
      </x:c>
      <x:c r="C260" s="22" t="str">
        <x:f>IF($C$4="London",Assumptions!C269,Assumptions!E269)</x:f>
        <x:v>1255</x:v>
      </x:c>
      <x:c r="D260" s="22" t="str">
        <x:f>IF($C$4="London",Assumptions!D269,Assumptions!F269)</x:f>
        <x:v>0157</x:v>
      </x:c>
      <x:c r="F260" s="8">
        <x:v>44800</x:v>
      </x:c>
      <x:c r="G260" s="30">
        <x:f t="shared" si="95"/>
        <x:v>8</x:v>
      </x:c>
      <x:c r="H260" s="8" t="str">
        <x:v>1256</x:v>
      </x:c>
      <x:c r="I260" s="8" t="str">
        <x:v>0155</x:v>
      </x:c>
      <x:c r="J260" s="30">
        <x:f t="shared" si="96"/>
        <x:v>12</x:v>
      </x:c>
      <x:c r="K260" s="30">
        <x:f t="shared" si="97"/>
        <x:v>56</x:v>
      </x:c>
      <x:c r="L260" s="30">
        <x:f t="shared" si="98"/>
        <x:v>1</x:v>
      </x:c>
      <x:c r="M260" s="30">
        <x:f t="shared" si="99"/>
        <x:v>55</x:v>
      </x:c>
      <x:c r="N260" s="30">
        <x:f t="shared" si="100"/>
        <x:v>25</x:v>
      </x:c>
      <x:c r="O260" s="30">
        <x:f t="shared" si="101"/>
        <x:v>12.983333333333333</x:v>
      </x:c>
      <x:c r="P260" s="30" t="str" cm="1">
        <x:f t="array" ref="P260">INDEX($C$12:$N$12,G260)</x:f>
        <x:v>2.0″</x:v>
      </x:c>
      <x:c r="Q260" s="30" t="str" cm="1">
        <x:f t="array" ref="Q260">INDEX($C$11:$N$11,G260)</x:f>
        <x:v>97°F</x:v>
      </x:c>
      <x:c r="R260" s="30" cm="1">
        <x:f t="array" ref="R260">INDEX($C$13:$N$13,G260)</x:f>
        <x:v>31</x:v>
      </x:c>
      <x:c r="S260" s="30">
        <x:f t="shared" si="102"/>
        <x:v>6.4516129032258063E-2</x:v>
      </x:c>
      <x:c r="T260" s="30">
        <x:f t="shared" si="103"/>
        <x:v>97</x:v>
      </x:c>
      <x:c r="U260" s="32">
        <x:f t="shared" si="104"/>
        <x:v>1</x:v>
      </x:c>
      <x:c r="V260" s="31">
        <x:f t="shared" si="110"/>
        <x:v>0.05</x:v>
      </x:c>
      <x:c r="W260" s="31">
        <x:f t="shared" si="111"/>
        <x:v>60</x:v>
      </x:c>
      <x:c r="X260" s="32">
        <x:f t="shared" si="112"/>
        <x:v>0.8</x:v>
      </x:c>
      <x:c r="Y260" s="30">
        <x:f t="shared" si="105"/>
        <x:v>1</x:v>
      </x:c>
      <x:c r="Z260" s="33">
        <x:f t="shared" si="106"/>
        <x:v>0.45240000000000002</x:v>
      </x:c>
      <x:c r="AA260" s="31">
        <x:f t="shared" si="107"/>
        <x:v>10.842632203460484</x:v>
      </x:c>
      <x:c r="AB260" s="32">
        <x:f t="shared" si="113"/>
        <x:v>0.30118422787390231</x:v>
      </x:c>
      <x:c r="AC260" s="31">
        <x:f t="shared" si="114"/>
        <x:v>0.8</x:v>
      </x:c>
      <x:c r="AD260" s="30">
        <x:f t="shared" si="108"/>
        <x:v>0.23494640000000003</x:v>
      </x:c>
      <x:c r="AE260" s="31">
        <x:f t="shared" si="109"/>
        <x:v>11.077578603460484</x:v>
      </x:c>
      <x:c r="AG260" s="26"/>
      <x:c r="AH260" s="24"/>
      <x:c r="AI260" s="24"/>
      <x:c r="AJ260" s="24"/>
      <x:c r="AL260" s="24"/>
    </x:row>
    <x:row r="261" spans="2:38" x14ac:dyDescent="0.35">
      <x:c r="B261" s="27">
        <x:f t="shared" si="115"/>
        <x:v>44800</x:v>
      </x:c>
      <x:c r="C261" s="22" t="str">
        <x:f>IF($C$4="London",Assumptions!C270,Assumptions!E270)</x:f>
        <x:v>1256</x:v>
      </x:c>
      <x:c r="D261" s="22" t="str">
        <x:f>IF($C$4="London",Assumptions!D270,Assumptions!F270)</x:f>
        <x:v>0155</x:v>
      </x:c>
      <x:c r="F261" s="8">
        <x:v>44801</x:v>
      </x:c>
      <x:c r="G261" s="30">
        <x:f t="shared" si="95"/>
        <x:v>8</x:v>
      </x:c>
      <x:c r="H261" s="8" t="str">
        <x:v>1257</x:v>
      </x:c>
      <x:c r="I261" s="8" t="str">
        <x:v>0154</x:v>
      </x:c>
      <x:c r="J261" s="30">
        <x:f t="shared" si="96"/>
        <x:v>12</x:v>
      </x:c>
      <x:c r="K261" s="30">
        <x:f t="shared" si="97"/>
        <x:v>57</x:v>
      </x:c>
      <x:c r="L261" s="30">
        <x:f t="shared" si="98"/>
        <x:v>1</x:v>
      </x:c>
      <x:c r="M261" s="30">
        <x:f t="shared" si="99"/>
        <x:v>54</x:v>
      </x:c>
      <x:c r="N261" s="30">
        <x:f t="shared" si="100"/>
        <x:v>25</x:v>
      </x:c>
      <x:c r="O261" s="30">
        <x:f t="shared" si="101"/>
        <x:v>12.95</x:v>
      </x:c>
      <x:c r="P261" s="30" t="str" cm="1">
        <x:f t="array" ref="P261">INDEX($C$12:$N$12,G261)</x:f>
        <x:v>2.0″</x:v>
      </x:c>
      <x:c r="Q261" s="30" t="str" cm="1">
        <x:f t="array" ref="Q261">INDEX($C$11:$N$11,G261)</x:f>
        <x:v>97°F</x:v>
      </x:c>
      <x:c r="R261" s="30" cm="1">
        <x:f t="array" ref="R261">INDEX($C$13:$N$13,G261)</x:f>
        <x:v>31</x:v>
      </x:c>
      <x:c r="S261" s="30">
        <x:f t="shared" si="102"/>
        <x:v>6.4516129032258063E-2</x:v>
      </x:c>
      <x:c r="T261" s="30">
        <x:f t="shared" si="103"/>
        <x:v>97</x:v>
      </x:c>
      <x:c r="U261" s="32">
        <x:f t="shared" si="104"/>
        <x:v>1</x:v>
      </x:c>
      <x:c r="V261" s="31">
        <x:f t="shared" si="110"/>
        <x:v>0.05</x:v>
      </x:c>
      <x:c r="W261" s="31">
        <x:f t="shared" si="111"/>
        <x:v>60</x:v>
      </x:c>
      <x:c r="X261" s="32">
        <x:f t="shared" si="112"/>
        <x:v>0.8</x:v>
      </x:c>
      <x:c r="Y261" s="30">
        <x:f t="shared" si="105"/>
        <x:v>1</x:v>
      </x:c>
      <x:c r="Z261" s="33">
        <x:f t="shared" si="106"/>
        <x:v>0.45240000000000002</x:v>
      </x:c>
      <x:c r="AA261" s="31">
        <x:f t="shared" si="107"/>
        <x:v>11.077578603460484</x:v>
      </x:c>
      <x:c r="AB261" s="32">
        <x:f t="shared" si="113"/>
        <x:v>0.30771051676279121</x:v>
      </x:c>
      <x:c r="AC261" s="31">
        <x:f t="shared" si="114"/>
        <x:v>0.8</x:v>
      </x:c>
      <x:c r="AD261" s="30">
        <x:f t="shared" si="108"/>
        <x:v>0.2343432</x:v>
      </x:c>
      <x:c r="AE261" s="31">
        <x:f t="shared" si="109"/>
        <x:v>11.311921803460484</x:v>
      </x:c>
      <x:c r="AG261" s="26"/>
      <x:c r="AH261" s="24"/>
      <x:c r="AI261" s="24"/>
      <x:c r="AJ261" s="24"/>
      <x:c r="AL261" s="24"/>
    </x:row>
    <x:row r="262" spans="2:38" x14ac:dyDescent="0.35">
      <x:c r="B262" s="27">
        <x:f t="shared" si="115"/>
        <x:v>44801</x:v>
      </x:c>
      <x:c r="C262" s="22" t="str">
        <x:f>IF($C$4="London",Assumptions!C271,Assumptions!E271)</x:f>
        <x:v>1257</x:v>
      </x:c>
      <x:c r="D262" s="22" t="str">
        <x:f>IF($C$4="London",Assumptions!D271,Assumptions!F271)</x:f>
        <x:v>0154</x:v>
      </x:c>
      <x:c r="F262" s="8">
        <x:v>44802</x:v>
      </x:c>
      <x:c r="G262" s="30">
        <x:f t="shared" si="95"/>
        <x:v>8</x:v>
      </x:c>
      <x:c r="H262" s="8" t="str">
        <x:v>1257</x:v>
      </x:c>
      <x:c r="I262" s="8" t="str">
        <x:v>0153</x:v>
      </x:c>
      <x:c r="J262" s="30">
        <x:f t="shared" si="96"/>
        <x:v>12</x:v>
      </x:c>
      <x:c r="K262" s="30">
        <x:f t="shared" si="97"/>
        <x:v>57</x:v>
      </x:c>
      <x:c r="L262" s="30">
        <x:f t="shared" si="98"/>
        <x:v>1</x:v>
      </x:c>
      <x:c r="M262" s="30">
        <x:f t="shared" si="99"/>
        <x:v>53</x:v>
      </x:c>
      <x:c r="N262" s="30">
        <x:f t="shared" si="100"/>
        <x:v>25</x:v>
      </x:c>
      <x:c r="O262" s="30">
        <x:f t="shared" si="101"/>
        <x:v>12.933333333333334</x:v>
      </x:c>
      <x:c r="P262" s="30" t="str" cm="1">
        <x:f t="array" ref="P262">INDEX($C$12:$N$12,G262)</x:f>
        <x:v>2.0″</x:v>
      </x:c>
      <x:c r="Q262" s="30" t="str" cm="1">
        <x:f t="array" ref="Q262">INDEX($C$11:$N$11,G262)</x:f>
        <x:v>97°F</x:v>
      </x:c>
      <x:c r="R262" s="30" cm="1">
        <x:f t="array" ref="R262">INDEX($C$13:$N$13,G262)</x:f>
        <x:v>31</x:v>
      </x:c>
      <x:c r="S262" s="30">
        <x:f t="shared" si="102"/>
        <x:v>6.4516129032258063E-2</x:v>
      </x:c>
      <x:c r="T262" s="30">
        <x:f t="shared" si="103"/>
        <x:v>97</x:v>
      </x:c>
      <x:c r="U262" s="32">
        <x:f t="shared" si="104"/>
        <x:v>1</x:v>
      </x:c>
      <x:c r="V262" s="31">
        <x:f t="shared" si="110"/>
        <x:v>0.05</x:v>
      </x:c>
      <x:c r="W262" s="31">
        <x:f t="shared" si="111"/>
        <x:v>60</x:v>
      </x:c>
      <x:c r="X262" s="32">
        <x:f t="shared" si="112"/>
        <x:v>0.8</x:v>
      </x:c>
      <x:c r="Y262" s="30">
        <x:f t="shared" si="105"/>
        <x:v>1</x:v>
      </x:c>
      <x:c r="Z262" s="33">
        <x:f t="shared" si="106"/>
        <x:v>0.45240000000000002</x:v>
      </x:c>
      <x:c r="AA262" s="31">
        <x:f t="shared" si="107"/>
        <x:v>11.311921803460484</x:v>
      </x:c>
      <x:c r="AB262" s="32">
        <x:f t="shared" si="113"/>
        <x:v>0.31422005009612453</x:v>
      </x:c>
      <x:c r="AC262" s="31">
        <x:f t="shared" si="114"/>
        <x:v>0.8</x:v>
      </x:c>
      <x:c r="AD262" s="30">
        <x:f t="shared" si="108"/>
        <x:v>0.23404160000000004</x:v>
      </x:c>
      <x:c r="AE262" s="31">
        <x:f t="shared" si="109"/>
        <x:v>11.545963403460483</x:v>
      </x:c>
      <x:c r="AG262" s="26"/>
      <x:c r="AH262" s="24"/>
      <x:c r="AI262" s="24"/>
      <x:c r="AJ262" s="24"/>
      <x:c r="AL262" s="24"/>
    </x:row>
    <x:row r="263" spans="2:38" x14ac:dyDescent="0.35">
      <x:c r="B263" s="27">
        <x:f t="shared" si="115"/>
        <x:v>44802</x:v>
      </x:c>
      <x:c r="C263" s="22" t="str">
        <x:f>IF($C$4="London",Assumptions!C272,Assumptions!E272)</x:f>
        <x:v>1257</x:v>
      </x:c>
      <x:c r="D263" s="22" t="str">
        <x:f>IF($C$4="London",Assumptions!D272,Assumptions!F272)</x:f>
        <x:v>0153</x:v>
      </x:c>
      <x:c r="F263" s="8">
        <x:v>44803</x:v>
      </x:c>
      <x:c r="G263" s="30">
        <x:f t="shared" si="95"/>
        <x:v>8</x:v>
      </x:c>
      <x:c r="H263" s="8" t="str">
        <x:v>1258</x:v>
      </x:c>
      <x:c r="I263" s="8" t="str">
        <x:v>0152</x:v>
      </x:c>
      <x:c r="J263" s="30">
        <x:f t="shared" si="96"/>
        <x:v>12</x:v>
      </x:c>
      <x:c r="K263" s="30">
        <x:f t="shared" si="97"/>
        <x:v>58</x:v>
      </x:c>
      <x:c r="L263" s="30">
        <x:f t="shared" si="98"/>
        <x:v>1</x:v>
      </x:c>
      <x:c r="M263" s="30">
        <x:f t="shared" si="99"/>
        <x:v>52</x:v>
      </x:c>
      <x:c r="N263" s="30">
        <x:f t="shared" si="100"/>
        <x:v>25</x:v>
      </x:c>
      <x:c r="O263" s="30">
        <x:f t="shared" si="101"/>
        <x:v>12.9</x:v>
      </x:c>
      <x:c r="P263" s="30" t="str" cm="1">
        <x:f t="array" ref="P263">INDEX($C$12:$N$12,G263)</x:f>
        <x:v>2.0″</x:v>
      </x:c>
      <x:c r="Q263" s="30" t="str" cm="1">
        <x:f t="array" ref="Q263">INDEX($C$11:$N$11,G263)</x:f>
        <x:v>97°F</x:v>
      </x:c>
      <x:c r="R263" s="30" cm="1">
        <x:f t="array" ref="R263">INDEX($C$13:$N$13,G263)</x:f>
        <x:v>31</x:v>
      </x:c>
      <x:c r="S263" s="30">
        <x:f t="shared" si="102"/>
        <x:v>6.4516129032258063E-2</x:v>
      </x:c>
      <x:c r="T263" s="30">
        <x:f t="shared" si="103"/>
        <x:v>97</x:v>
      </x:c>
      <x:c r="U263" s="32">
        <x:f t="shared" si="104"/>
        <x:v>1</x:v>
      </x:c>
      <x:c r="V263" s="31">
        <x:f t="shared" si="110"/>
        <x:v>0.05</x:v>
      </x:c>
      <x:c r="W263" s="31">
        <x:f t="shared" si="111"/>
        <x:v>60</x:v>
      </x:c>
      <x:c r="X263" s="32">
        <x:f t="shared" si="112"/>
        <x:v>0.8</x:v>
      </x:c>
      <x:c r="Y263" s="30">
        <x:f t="shared" si="105"/>
        <x:v>1</x:v>
      </x:c>
      <x:c r="Z263" s="33">
        <x:f t="shared" si="106"/>
        <x:v>0.45240000000000002</x:v>
      </x:c>
      <x:c r="AA263" s="31">
        <x:f t="shared" si="107"/>
        <x:v>11.545963403460483</x:v>
      </x:c>
      <x:c r="AB263" s="32">
        <x:f t="shared" si="113"/>
        <x:v>0.32072120565168011</x:v>
      </x:c>
      <x:c r="AC263" s="31">
        <x:f t="shared" si="114"/>
        <x:v>0.8</x:v>
      </x:c>
      <x:c r="AD263" s="30">
        <x:f t="shared" si="108"/>
        <x:v>0.23343840000000002</x:v>
      </x:c>
      <x:c r="AE263" s="31">
        <x:f t="shared" si="109"/>
        <x:v>11.779401803460484</x:v>
      </x:c>
      <x:c r="AG263" s="26"/>
      <x:c r="AH263" s="24"/>
      <x:c r="AI263" s="24"/>
      <x:c r="AJ263" s="24"/>
      <x:c r="AL263" s="24"/>
    </x:row>
    <x:row r="264" spans="2:38" x14ac:dyDescent="0.35">
      <x:c r="B264" s="27">
        <x:f t="shared" si="115"/>
        <x:v>44803</x:v>
      </x:c>
      <x:c r="C264" s="22" t="str">
        <x:f>IF($C$4="London",Assumptions!C273,Assumptions!E273)</x:f>
        <x:v>1258</x:v>
      </x:c>
      <x:c r="D264" s="22" t="str">
        <x:f>IF($C$4="London",Assumptions!D273,Assumptions!F273)</x:f>
        <x:v>0152</x:v>
      </x:c>
      <x:c r="F264" s="8">
        <x:v>44804</x:v>
      </x:c>
      <x:c r="G264" s="30">
        <x:f t="shared" si="95"/>
        <x:v>8</x:v>
      </x:c>
      <x:c r="H264" s="8" t="str">
        <x:v>1259</x:v>
      </x:c>
      <x:c r="I264" s="8" t="str">
        <x:v>0150</x:v>
      </x:c>
      <x:c r="J264" s="30">
        <x:f t="shared" si="96"/>
        <x:v>12</x:v>
      </x:c>
      <x:c r="K264" s="30">
        <x:f t="shared" si="97"/>
        <x:v>59</x:v>
      </x:c>
      <x:c r="L264" s="30">
        <x:f t="shared" si="98"/>
        <x:v>1</x:v>
      </x:c>
      <x:c r="M264" s="30">
        <x:f t="shared" si="99"/>
        <x:v>50</x:v>
      </x:c>
      <x:c r="N264" s="30">
        <x:f t="shared" si="100"/>
        <x:v>25</x:v>
      </x:c>
      <x:c r="O264" s="30">
        <x:f t="shared" si="101"/>
        <x:v>12.85</x:v>
      </x:c>
      <x:c r="P264" s="30" t="str" cm="1">
        <x:f t="array" ref="P264">INDEX($C$12:$N$12,G264)</x:f>
        <x:v>2.0″</x:v>
      </x:c>
      <x:c r="Q264" s="30" t="str" cm="1">
        <x:f t="array" ref="Q264">INDEX($C$11:$N$11,G264)</x:f>
        <x:v>97°F</x:v>
      </x:c>
      <x:c r="R264" s="30" cm="1">
        <x:f t="array" ref="R264">INDEX($C$13:$N$13,G264)</x:f>
        <x:v>31</x:v>
      </x:c>
      <x:c r="S264" s="30">
        <x:f t="shared" si="102"/>
        <x:v>6.4516129032258063E-2</x:v>
      </x:c>
      <x:c r="T264" s="30">
        <x:f t="shared" si="103"/>
        <x:v>97</x:v>
      </x:c>
      <x:c r="U264" s="32">
        <x:f t="shared" si="104"/>
        <x:v>1</x:v>
      </x:c>
      <x:c r="V264" s="31">
        <x:f t="shared" si="110"/>
        <x:v>0.05</x:v>
      </x:c>
      <x:c r="W264" s="31">
        <x:f t="shared" si="111"/>
        <x:v>60</x:v>
      </x:c>
      <x:c r="X264" s="32">
        <x:f t="shared" si="112"/>
        <x:v>0.8</x:v>
      </x:c>
      <x:c r="Y264" s="30">
        <x:f t="shared" si="105"/>
        <x:v>1</x:v>
      </x:c>
      <x:c r="Z264" s="33">
        <x:f t="shared" si="106"/>
        <x:v>0.45240000000000002</x:v>
      </x:c>
      <x:c r="AA264" s="31">
        <x:f t="shared" si="107"/>
        <x:v>11.779401803460484</x:v>
      </x:c>
      <x:c r="AB264" s="32">
        <x:f t="shared" si="113"/>
        <x:v>0.32720560565168011</x:v>
      </x:c>
      <x:c r="AC264" s="31">
        <x:f t="shared" si="114"/>
        <x:v>0.8</x:v>
      </x:c>
      <x:c r="AD264" s="30">
        <x:f t="shared" si="108"/>
        <x:v>0.23253360000000006</x:v>
      </x:c>
      <x:c r="AE264" s="31">
        <x:f t="shared" si="109"/>
        <x:v>12.011935403460484</x:v>
      </x:c>
      <x:c r="AG264" s="26"/>
      <x:c r="AH264" s="24"/>
      <x:c r="AI264" s="24"/>
      <x:c r="AJ264" s="24"/>
      <x:c r="AL264" s="24"/>
    </x:row>
    <x:row r="265" spans="2:38" x14ac:dyDescent="0.35">
      <x:c r="B265" s="27">
        <x:f t="shared" si="115"/>
        <x:v>44804</x:v>
      </x:c>
      <x:c r="C265" s="22" t="str">
        <x:f>IF($C$4="London",Assumptions!C274,Assumptions!E274)</x:f>
        <x:v>1259</x:v>
      </x:c>
      <x:c r="D265" s="22" t="str">
        <x:f>IF($C$4="London",Assumptions!D274,Assumptions!F274)</x:f>
        <x:v>0150</x:v>
      </x:c>
      <x:c r="F265" s="8">
        <x:v>44805</x:v>
      </x:c>
      <x:c r="G265" s="30">
        <x:f t="shared" si="95"/>
        <x:v>9</x:v>
      </x:c>
      <x:c r="H265" s="8" t="str">
        <x:v>1259</x:v>
      </x:c>
      <x:c r="I265" s="8" t="str">
        <x:v>0149</x:v>
      </x:c>
      <x:c r="J265" s="30">
        <x:f t="shared" si="96"/>
        <x:v>12</x:v>
      </x:c>
      <x:c r="K265" s="30">
        <x:f t="shared" si="97"/>
        <x:v>59</x:v>
      </x:c>
      <x:c r="L265" s="30">
        <x:f t="shared" si="98"/>
        <x:v>1</x:v>
      </x:c>
      <x:c r="M265" s="30">
        <x:f t="shared" si="99"/>
        <x:v>49</x:v>
      </x:c>
      <x:c r="N265" s="30">
        <x:f t="shared" si="100"/>
        <x:v>25</x:v>
      </x:c>
      <x:c r="O265" s="30">
        <x:f t="shared" si="101"/>
        <x:v>12.833333333333334</x:v>
      </x:c>
      <x:c r="P265" s="30" t="str" cm="1">
        <x:f t="array" ref="P265">INDEX($C$12:$N$12,G265)</x:f>
        <x:v>1.2″</x:v>
      </x:c>
      <x:c r="Q265" s="30" t="str" cm="1">
        <x:f t="array" ref="Q265">INDEX($C$11:$N$11,G265)</x:f>
        <x:v>94°F</x:v>
      </x:c>
      <x:c r="R265" s="30" cm="1">
        <x:f t="array" ref="R265">INDEX($C$13:$N$13,G265)</x:f>
        <x:v>30</x:v>
      </x:c>
      <x:c r="S265" s="30">
        <x:f t="shared" si="102"/>
        <x:v>0.04</x:v>
      </x:c>
      <x:c r="T265" s="30">
        <x:f t="shared" si="103"/>
        <x:v>94</x:v>
      </x:c>
      <x:c r="U265" s="32">
        <x:f t="shared" si="104"/>
        <x:v>1</x:v>
      </x:c>
      <x:c r="V265" s="31">
        <x:f t="shared" si="110"/>
        <x:v>0.05</x:v>
      </x:c>
      <x:c r="W265" s="31">
        <x:f t="shared" si="111"/>
        <x:v>60</x:v>
      </x:c>
      <x:c r="X265" s="32">
        <x:f t="shared" si="112"/>
        <x:v>0.8</x:v>
      </x:c>
      <x:c r="Y265" s="30">
        <x:f t="shared" si="105"/>
        <x:v>1</x:v>
      </x:c>
      <x:c r="Z265" s="33">
        <x:f t="shared" si="106"/>
        <x:v>0.53759999999999986</x:v>
      </x:c>
      <x:c r="AA265" s="31">
        <x:f t="shared" si="107"/>
        <x:v>12.011935403460484</x:v>
      </x:c>
      <x:c r="AB265" s="32">
        <x:f t="shared" si="113"/>
        <x:v>0.33366487231834679</x:v>
      </x:c>
      <x:c r="AC265" s="31">
        <x:f t="shared" si="114"/>
        <x:v>0.8</x:v>
      </x:c>
      <x:c r="AD265" s="30">
        <x:f t="shared" si="108"/>
        <x:v>0.27596799999999994</x:v>
      </x:c>
      <x:c r="AE265" s="31">
        <x:f t="shared" si="109"/>
        <x:v>12.287903403460485</x:v>
      </x:c>
      <x:c r="AG265" s="26"/>
      <x:c r="AH265" s="24"/>
      <x:c r="AI265" s="24"/>
      <x:c r="AJ265" s="24"/>
      <x:c r="AL265" s="24"/>
    </x:row>
    <x:row r="266" spans="2:38" x14ac:dyDescent="0.35">
      <x:c r="B266" s="27">
        <x:f t="shared" si="115"/>
        <x:v>44805</x:v>
      </x:c>
      <x:c r="C266" s="22" t="str">
        <x:f>IF($C$4="London",Assumptions!C275,Assumptions!E275)</x:f>
        <x:v>1259</x:v>
      </x:c>
      <x:c r="D266" s="22" t="str">
        <x:f>IF($C$4="London",Assumptions!D275,Assumptions!F275)</x:f>
        <x:v>0149</x:v>
      </x:c>
      <x:c r="F266" s="8">
        <x:v>44806</x:v>
      </x:c>
      <x:c r="G266" s="30">
        <x:f t="shared" ref="G266:G329" si="116">MONTH(F266)</x:f>
        <x:v>9</x:v>
      </x:c>
      <x:c r="H266" s="8" t="str">
        <x:v>1300</x:v>
      </x:c>
      <x:c r="I266" s="8" t="str">
        <x:v>0148</x:v>
      </x:c>
      <x:c r="J266" s="30">
        <x:f t="shared" ref="J266:J329" si="117">VALUE(LEFT(H266,2))</x:f>
        <x:v>13</x:v>
      </x:c>
      <x:c r="K266" s="30">
        <x:f t="shared" ref="K266:K329" si="118">VALUE(RIGHT(H266,2))</x:f>
        <x:v>0</x:v>
      </x:c>
      <x:c r="L266" s="30">
        <x:f t="shared" ref="L266:L329" si="119">VALUE(LEFT(I266,2))</x:f>
        <x:v>1</x:v>
      </x:c>
      <x:c r="M266" s="30">
        <x:f t="shared" ref="M266:M329" si="120">VALUE(RIGHT(I266,2))</x:f>
        <x:v>48</x:v>
      </x:c>
      <x:c r="N266" s="30">
        <x:f t="shared" ref="N266:N329" si="121">IF(L266&lt;J266,L266+24,L266)</x:f>
        <x:v>25</x:v>
      </x:c>
      <x:c r="O266" s="30">
        <x:f t="shared" ref="O266:O329" si="122">N266-J266+(M266-K266)/60</x:f>
        <x:v>12.8</x:v>
      </x:c>
      <x:c r="P266" s="30" t="str" cm="1">
        <x:f t="array" ref="P266">INDEX($C$12:$N$12,G266)</x:f>
        <x:v>1.2″</x:v>
      </x:c>
      <x:c r="Q266" s="30" t="str" cm="1">
        <x:f t="array" ref="Q266">INDEX($C$11:$N$11,G266)</x:f>
        <x:v>94°F</x:v>
      </x:c>
      <x:c r="R266" s="30" cm="1">
        <x:f t="array" ref="R266">INDEX($C$13:$N$13,G266)</x:f>
        <x:v>30</x:v>
      </x:c>
      <x:c r="S266" s="30">
        <x:f t="shared" ref="S266:S329" si="123">VALUE(SUBSTITUTE(P266,"″",""))/R266</x:f>
        <x:v>0.04</x:v>
      </x:c>
      <x:c r="T266" s="30">
        <x:f t="shared" ref="T266:T329" si="124">VALUE(_xlfn.TEXTBEFORE(Q266,"°"))</x:f>
        <x:v>94</x:v>
      </x:c>
      <x:c r="U266" s="32">
        <x:f t="shared" ref="U266:U329" si="125">MAX(MIN(U265+S266-$C$20,1),0)</x:f>
        <x:v>1</x:v>
      </x:c>
      <x:c r="V266" s="31">
        <x:f t="shared" si="110"/>
        <x:v>0.05</x:v>
      </x:c>
      <x:c r="W266" s="31">
        <x:f t="shared" si="111"/>
        <x:v>60</x:v>
      </x:c>
      <x:c r="X266" s="32">
        <x:f t="shared" si="112"/>
        <x:v>0.8</x:v>
      </x:c>
      <x:c r="Y266" s="30">
        <x:f t="shared" ref="Y266:Y329" si="126">IF(U266&gt;X266,1,IF(U266&lt;X266/2,0,(U266/X266)^2))</x:f>
        <x:v>1</x:v>
      </x:c>
      <x:c r="Z266" s="33">
        <x:f t="shared" ref="Z266:Z329" si="127">1-((T266-W266)/50)^2</x:f>
        <x:v>0.53759999999999986</x:v>
      </x:c>
      <x:c r="AA266" s="31">
        <x:f t="shared" ref="AA266:AA329" si="128">AE265</x:f>
        <x:v>12.287903403460485</x:v>
      </x:c>
      <x:c r="AB266" s="32">
        <x:f t="shared" si="113"/>
        <x:v>0.34133065009612457</x:v>
      </x:c>
      <x:c r="AC266" s="31">
        <x:f t="shared" si="114"/>
        <x:v>0.8</x:v>
      </x:c>
      <x:c r="AD266" s="30">
        <x:f t="shared" ref="AD266:AD329" si="129">V266*O266*Y266*Z266*AC266</x:f>
        <x:v>0.27525119999999997</x:v>
      </x:c>
      <x:c r="AE266" s="31">
        <x:f t="shared" ref="AE266:AE329" si="130">AA266+AD266</x:f>
        <x:v>12.563154603460484</x:v>
      </x:c>
      <x:c r="AG266" s="26"/>
      <x:c r="AH266" s="24"/>
      <x:c r="AI266" s="24"/>
      <x:c r="AJ266" s="24"/>
      <x:c r="AL266" s="24"/>
    </x:row>
    <x:row r="267" spans="2:38" x14ac:dyDescent="0.35">
      <x:c r="B267" s="27">
        <x:f t="shared" si="115"/>
        <x:v>44806</x:v>
      </x:c>
      <x:c r="C267" s="22" t="str">
        <x:f>IF($C$4="London",Assumptions!C276,Assumptions!E276)</x:f>
        <x:v>1300</x:v>
      </x:c>
      <x:c r="D267" s="22" t="str">
        <x:f>IF($C$4="London",Assumptions!D276,Assumptions!F276)</x:f>
        <x:v>0148</x:v>
      </x:c>
      <x:c r="F267" s="8">
        <x:v>44807</x:v>
      </x:c>
      <x:c r="G267" s="30">
        <x:f t="shared" si="116"/>
        <x:v>9</x:v>
      </x:c>
      <x:c r="H267" s="8" t="str">
        <x:v>1300</x:v>
      </x:c>
      <x:c r="I267" s="8" t="str">
        <x:v>0147</x:v>
      </x:c>
      <x:c r="J267" s="30">
        <x:f t="shared" si="117"/>
        <x:v>13</x:v>
      </x:c>
      <x:c r="K267" s="30">
        <x:f t="shared" si="118"/>
        <x:v>0</x:v>
      </x:c>
      <x:c r="L267" s="30">
        <x:f t="shared" si="119"/>
        <x:v>1</x:v>
      </x:c>
      <x:c r="M267" s="30">
        <x:f t="shared" si="120"/>
        <x:v>47</x:v>
      </x:c>
      <x:c r="N267" s="30">
        <x:f t="shared" si="121"/>
        <x:v>25</x:v>
      </x:c>
      <x:c r="O267" s="30">
        <x:f t="shared" si="122"/>
        <x:v>12.783333333333333</x:v>
      </x:c>
      <x:c r="P267" s="30" t="str" cm="1">
        <x:f t="array" ref="P267">INDEX($C$12:$N$12,G267)</x:f>
        <x:v>1.2″</x:v>
      </x:c>
      <x:c r="Q267" s="30" t="str" cm="1">
        <x:f t="array" ref="Q267">INDEX($C$11:$N$11,G267)</x:f>
        <x:v>94°F</x:v>
      </x:c>
      <x:c r="R267" s="30" cm="1">
        <x:f t="array" ref="R267">INDEX($C$13:$N$13,G267)</x:f>
        <x:v>30</x:v>
      </x:c>
      <x:c r="S267" s="30">
        <x:f t="shared" si="123"/>
        <x:v>0.04</x:v>
      </x:c>
      <x:c r="T267" s="30">
        <x:f t="shared" si="124"/>
        <x:v>94</x:v>
      </x:c>
      <x:c r="U267" s="32">
        <x:f t="shared" si="125"/>
        <x:v>1</x:v>
      </x:c>
      <x:c r="V267" s="31">
        <x:f t="shared" si="110"/>
        <x:v>0.05</x:v>
      </x:c>
      <x:c r="W267" s="31">
        <x:f t="shared" si="111"/>
        <x:v>60</x:v>
      </x:c>
      <x:c r="X267" s="32">
        <x:f t="shared" si="112"/>
        <x:v>0.8</x:v>
      </x:c>
      <x:c r="Y267" s="30">
        <x:f t="shared" si="126"/>
        <x:v>1</x:v>
      </x:c>
      <x:c r="Z267" s="33">
        <x:f t="shared" si="127"/>
        <x:v>0.53759999999999986</x:v>
      </x:c>
      <x:c r="AA267" s="31">
        <x:f t="shared" si="128"/>
        <x:v>12.563154603460484</x:v>
      </x:c>
      <x:c r="AB267" s="32">
        <x:f t="shared" si="113"/>
        <x:v>0.34897651676279123</x:v>
      </x:c>
      <x:c r="AC267" s="31">
        <x:f t="shared" si="114"/>
        <x:v>0.8</x:v>
      </x:c>
      <x:c r="AD267" s="30">
        <x:f t="shared" si="129"/>
        <x:v>0.27489279999999994</x:v>
      </x:c>
      <x:c r="AE267" s="31">
        <x:f t="shared" si="130"/>
        <x:v>12.838047403460484</x:v>
      </x:c>
      <x:c r="AG267" s="26"/>
      <x:c r="AH267" s="24"/>
      <x:c r="AI267" s="24"/>
      <x:c r="AJ267" s="24"/>
      <x:c r="AL267" s="24"/>
    </x:row>
    <x:row r="268" spans="2:38" x14ac:dyDescent="0.35">
      <x:c r="B268" s="27">
        <x:f t="shared" si="115"/>
        <x:v>44807</x:v>
      </x:c>
      <x:c r="C268" s="22" t="str">
        <x:f>IF($C$4="London",Assumptions!C277,Assumptions!E277)</x:f>
        <x:v>1300</x:v>
      </x:c>
      <x:c r="D268" s="22" t="str">
        <x:f>IF($C$4="London",Assumptions!D277,Assumptions!F277)</x:f>
        <x:v>0147</x:v>
      </x:c>
      <x:c r="F268" s="8">
        <x:v>44808</x:v>
      </x:c>
      <x:c r="G268" s="30">
        <x:f t="shared" si="116"/>
        <x:v>9</x:v>
      </x:c>
      <x:c r="H268" s="8" t="str">
        <x:v>1301</x:v>
      </x:c>
      <x:c r="I268" s="8" t="str">
        <x:v>0145</x:v>
      </x:c>
      <x:c r="J268" s="30">
        <x:f t="shared" si="117"/>
        <x:v>13</x:v>
      </x:c>
      <x:c r="K268" s="30">
        <x:f t="shared" si="118"/>
        <x:v>1</x:v>
      </x:c>
      <x:c r="L268" s="30">
        <x:f t="shared" si="119"/>
        <x:v>1</x:v>
      </x:c>
      <x:c r="M268" s="30">
        <x:f t="shared" si="120"/>
        <x:v>45</x:v>
      </x:c>
      <x:c r="N268" s="30">
        <x:f t="shared" si="121"/>
        <x:v>25</x:v>
      </x:c>
      <x:c r="O268" s="30">
        <x:f t="shared" si="122"/>
        <x:v>12.733333333333333</x:v>
      </x:c>
      <x:c r="P268" s="30" t="str" cm="1">
        <x:f t="array" ref="P268">INDEX($C$12:$N$12,G268)</x:f>
        <x:v>1.2″</x:v>
      </x:c>
      <x:c r="Q268" s="30" t="str" cm="1">
        <x:f t="array" ref="Q268">INDEX($C$11:$N$11,G268)</x:f>
        <x:v>94°F</x:v>
      </x:c>
      <x:c r="R268" s="30" cm="1">
        <x:f t="array" ref="R268">INDEX($C$13:$N$13,G268)</x:f>
        <x:v>30</x:v>
      </x:c>
      <x:c r="S268" s="30">
        <x:f t="shared" si="123"/>
        <x:v>0.04</x:v>
      </x:c>
      <x:c r="T268" s="30">
        <x:f t="shared" si="124"/>
        <x:v>94</x:v>
      </x:c>
      <x:c r="U268" s="32">
        <x:f t="shared" si="125"/>
        <x:v>1</x:v>
      </x:c>
      <x:c r="V268" s="31">
        <x:f t="shared" si="110"/>
        <x:v>0.05</x:v>
      </x:c>
      <x:c r="W268" s="31">
        <x:f t="shared" si="111"/>
        <x:v>60</x:v>
      </x:c>
      <x:c r="X268" s="32">
        <x:f t="shared" si="112"/>
        <x:v>0.8</x:v>
      </x:c>
      <x:c r="Y268" s="30">
        <x:f t="shared" si="126"/>
        <x:v>1</x:v>
      </x:c>
      <x:c r="Z268" s="33">
        <x:f t="shared" si="127"/>
        <x:v>0.53759999999999986</x:v>
      </x:c>
      <x:c r="AA268" s="31">
        <x:f t="shared" si="128"/>
        <x:v>12.838047403460484</x:v>
      </x:c>
      <x:c r="AB268" s="32">
        <x:f t="shared" si="113"/>
        <x:v>0.35661242787390235</x:v>
      </x:c>
      <x:c r="AC268" s="31">
        <x:f t="shared" si="114"/>
        <x:v>0.8</x:v>
      </x:c>
      <x:c r="AD268" s="30">
        <x:f t="shared" si="129"/>
        <x:v>0.27381759999999994</x:v>
      </x:c>
      <x:c r="AE268" s="31">
        <x:f t="shared" si="130"/>
        <x:v>13.111865003460483</x:v>
      </x:c>
      <x:c r="AG268" s="26"/>
      <x:c r="AH268" s="24"/>
      <x:c r="AI268" s="24"/>
      <x:c r="AJ268" s="24"/>
      <x:c r="AL268" s="24"/>
    </x:row>
    <x:row r="269" spans="2:38" x14ac:dyDescent="0.35">
      <x:c r="B269" s="27">
        <x:f t="shared" si="115"/>
        <x:v>44808</x:v>
      </x:c>
      <x:c r="C269" s="22" t="str">
        <x:f>IF($C$4="London",Assumptions!C278,Assumptions!E278)</x:f>
        <x:v>1301</x:v>
      </x:c>
      <x:c r="D269" s="22" t="str">
        <x:f>IF($C$4="London",Assumptions!D278,Assumptions!F278)</x:f>
        <x:v>0145</x:v>
      </x:c>
      <x:c r="F269" s="8">
        <x:v>44809</x:v>
      </x:c>
      <x:c r="G269" s="30">
        <x:f t="shared" si="116"/>
        <x:v>9</x:v>
      </x:c>
      <x:c r="H269" s="8" t="str">
        <x:v>1302</x:v>
      </x:c>
      <x:c r="I269" s="8" t="str">
        <x:v>0144</x:v>
      </x:c>
      <x:c r="J269" s="30">
        <x:f t="shared" si="117"/>
        <x:v>13</x:v>
      </x:c>
      <x:c r="K269" s="30">
        <x:f t="shared" si="118"/>
        <x:v>2</x:v>
      </x:c>
      <x:c r="L269" s="30">
        <x:f t="shared" si="119"/>
        <x:v>1</x:v>
      </x:c>
      <x:c r="M269" s="30">
        <x:f t="shared" si="120"/>
        <x:v>44</x:v>
      </x:c>
      <x:c r="N269" s="30">
        <x:f t="shared" si="121"/>
        <x:v>25</x:v>
      </x:c>
      <x:c r="O269" s="30">
        <x:f t="shared" si="122"/>
        <x:v>12.7</x:v>
      </x:c>
      <x:c r="P269" s="30" t="str" cm="1">
        <x:f t="array" ref="P269">INDEX($C$12:$N$12,G269)</x:f>
        <x:v>1.2″</x:v>
      </x:c>
      <x:c r="Q269" s="30" t="str" cm="1">
        <x:f t="array" ref="Q269">INDEX($C$11:$N$11,G269)</x:f>
        <x:v>94°F</x:v>
      </x:c>
      <x:c r="R269" s="30" cm="1">
        <x:f t="array" ref="R269">INDEX($C$13:$N$13,G269)</x:f>
        <x:v>30</x:v>
      </x:c>
      <x:c r="S269" s="30">
        <x:f t="shared" si="123"/>
        <x:v>0.04</x:v>
      </x:c>
      <x:c r="T269" s="30">
        <x:f t="shared" si="124"/>
        <x:v>94</x:v>
      </x:c>
      <x:c r="U269" s="32">
        <x:f t="shared" si="125"/>
        <x:v>1</x:v>
      </x:c>
      <x:c r="V269" s="31">
        <x:f t="shared" si="110"/>
        <x:v>0.05</x:v>
      </x:c>
      <x:c r="W269" s="31">
        <x:f t="shared" si="111"/>
        <x:v>60</x:v>
      </x:c>
      <x:c r="X269" s="32">
        <x:f t="shared" si="112"/>
        <x:v>0.8</x:v>
      </x:c>
      <x:c r="Y269" s="30">
        <x:f t="shared" si="126"/>
        <x:v>1</x:v>
      </x:c>
      <x:c r="Z269" s="33">
        <x:f t="shared" si="127"/>
        <x:v>0.53759999999999986</x:v>
      </x:c>
      <x:c r="AA269" s="31">
        <x:f t="shared" si="128"/>
        <x:v>13.111865003460483</x:v>
      </x:c>
      <x:c r="AB269" s="32">
        <x:f t="shared" si="113"/>
        <x:v>0.36421847231834675</x:v>
      </x:c>
      <x:c r="AC269" s="31">
        <x:f t="shared" si="114"/>
        <x:v>0.8</x:v>
      </x:c>
      <x:c r="AD269" s="30">
        <x:f t="shared" si="129"/>
        <x:v>0.27310079999999992</x:v>
      </x:c>
      <x:c r="AE269" s="31">
        <x:f t="shared" si="130"/>
        <x:v>13.384965803460483</x:v>
      </x:c>
      <x:c r="AG269" s="26"/>
      <x:c r="AH269" s="24"/>
      <x:c r="AI269" s="24"/>
      <x:c r="AJ269" s="24"/>
      <x:c r="AL269" s="24"/>
    </x:row>
    <x:row r="270" spans="2:38" x14ac:dyDescent="0.35">
      <x:c r="B270" s="27">
        <x:f t="shared" si="115"/>
        <x:v>44809</x:v>
      </x:c>
      <x:c r="C270" s="22" t="str">
        <x:f>IF($C$4="London",Assumptions!C279,Assumptions!E279)</x:f>
        <x:v>1302</x:v>
      </x:c>
      <x:c r="D270" s="22" t="str">
        <x:f>IF($C$4="London",Assumptions!D279,Assumptions!F279)</x:f>
        <x:v>0144</x:v>
      </x:c>
      <x:c r="F270" s="8">
        <x:v>44810</x:v>
      </x:c>
      <x:c r="G270" s="30">
        <x:f t="shared" si="116"/>
        <x:v>9</x:v>
      </x:c>
      <x:c r="H270" s="8" t="str">
        <x:v>1302</x:v>
      </x:c>
      <x:c r="I270" s="8" t="str">
        <x:v>0143</x:v>
      </x:c>
      <x:c r="J270" s="30">
        <x:f t="shared" si="117"/>
        <x:v>13</x:v>
      </x:c>
      <x:c r="K270" s="30">
        <x:f t="shared" si="118"/>
        <x:v>2</x:v>
      </x:c>
      <x:c r="L270" s="30">
        <x:f t="shared" si="119"/>
        <x:v>1</x:v>
      </x:c>
      <x:c r="M270" s="30">
        <x:f t="shared" si="120"/>
        <x:v>43</x:v>
      </x:c>
      <x:c r="N270" s="30">
        <x:f t="shared" si="121"/>
        <x:v>25</x:v>
      </x:c>
      <x:c r="O270" s="30">
        <x:f t="shared" si="122"/>
        <x:v>12.683333333333334</x:v>
      </x:c>
      <x:c r="P270" s="30" t="str" cm="1">
        <x:f t="array" ref="P270">INDEX($C$12:$N$12,G270)</x:f>
        <x:v>1.2″</x:v>
      </x:c>
      <x:c r="Q270" s="30" t="str" cm="1">
        <x:f t="array" ref="Q270">INDEX($C$11:$N$11,G270)</x:f>
        <x:v>94°F</x:v>
      </x:c>
      <x:c r="R270" s="30" cm="1">
        <x:f t="array" ref="R270">INDEX($C$13:$N$13,G270)</x:f>
        <x:v>30</x:v>
      </x:c>
      <x:c r="S270" s="30">
        <x:f t="shared" si="123"/>
        <x:v>0.04</x:v>
      </x:c>
      <x:c r="T270" s="30">
        <x:f t="shared" si="124"/>
        <x:v>94</x:v>
      </x:c>
      <x:c r="U270" s="32">
        <x:f t="shared" si="125"/>
        <x:v>1</x:v>
      </x:c>
      <x:c r="V270" s="31">
        <x:f t="shared" si="110"/>
        <x:v>0.05</x:v>
      </x:c>
      <x:c r="W270" s="31">
        <x:f t="shared" si="111"/>
        <x:v>60</x:v>
      </x:c>
      <x:c r="X270" s="32">
        <x:f t="shared" si="112"/>
        <x:v>0.8</x:v>
      </x:c>
      <x:c r="Y270" s="30">
        <x:f t="shared" si="126"/>
        <x:v>1</x:v>
      </x:c>
      <x:c r="Z270" s="33">
        <x:f t="shared" si="127"/>
        <x:v>0.53759999999999986</x:v>
      </x:c>
      <x:c r="AA270" s="31">
        <x:f t="shared" si="128"/>
        <x:v>13.384965803460483</x:v>
      </x:c>
      <x:c r="AB270" s="32">
        <x:f t="shared" si="113"/>
        <x:v>0.37180460565168011</x:v>
      </x:c>
      <x:c r="AC270" s="31">
        <x:f t="shared" si="114"/>
        <x:v>0.8</x:v>
      </x:c>
      <x:c r="AD270" s="30">
        <x:f t="shared" si="129"/>
        <x:v>0.2727424</x:v>
      </x:c>
      <x:c r="AE270" s="31">
        <x:f t="shared" si="130"/>
        <x:v>13.657708203460484</x:v>
      </x:c>
      <x:c r="AG270" s="26"/>
      <x:c r="AH270" s="24"/>
      <x:c r="AI270" s="24"/>
      <x:c r="AJ270" s="24"/>
      <x:c r="AL270" s="24"/>
    </x:row>
    <x:row r="271" spans="2:38" x14ac:dyDescent="0.35">
      <x:c r="B271" s="27">
        <x:f t="shared" si="115"/>
        <x:v>44810</x:v>
      </x:c>
      <x:c r="C271" s="22" t="str">
        <x:f>IF($C$4="London",Assumptions!C280,Assumptions!E280)</x:f>
        <x:v>1302</x:v>
      </x:c>
      <x:c r="D271" s="22" t="str">
        <x:f>IF($C$4="London",Assumptions!D280,Assumptions!F280)</x:f>
        <x:v>0143</x:v>
      </x:c>
      <x:c r="F271" s="8">
        <x:v>44811</x:v>
      </x:c>
      <x:c r="G271" s="30">
        <x:f t="shared" si="116"/>
        <x:v>9</x:v>
      </x:c>
      <x:c r="H271" s="8" t="str">
        <x:v>1303</x:v>
      </x:c>
      <x:c r="I271" s="8" t="str">
        <x:v>0142</x:v>
      </x:c>
      <x:c r="J271" s="30">
        <x:f t="shared" si="117"/>
        <x:v>13</x:v>
      </x:c>
      <x:c r="K271" s="30">
        <x:f t="shared" si="118"/>
        <x:v>3</x:v>
      </x:c>
      <x:c r="L271" s="30">
        <x:f t="shared" si="119"/>
        <x:v>1</x:v>
      </x:c>
      <x:c r="M271" s="30">
        <x:f t="shared" si="120"/>
        <x:v>42</x:v>
      </x:c>
      <x:c r="N271" s="30">
        <x:f t="shared" si="121"/>
        <x:v>25</x:v>
      </x:c>
      <x:c r="O271" s="30">
        <x:f t="shared" si="122"/>
        <x:v>12.65</x:v>
      </x:c>
      <x:c r="P271" s="30" t="str" cm="1">
        <x:f t="array" ref="P271">INDEX($C$12:$N$12,G271)</x:f>
        <x:v>1.2″</x:v>
      </x:c>
      <x:c r="Q271" s="30" t="str" cm="1">
        <x:f t="array" ref="Q271">INDEX($C$11:$N$11,G271)</x:f>
        <x:v>94°F</x:v>
      </x:c>
      <x:c r="R271" s="30" cm="1">
        <x:f t="array" ref="R271">INDEX($C$13:$N$13,G271)</x:f>
        <x:v>30</x:v>
      </x:c>
      <x:c r="S271" s="30">
        <x:f t="shared" si="123"/>
        <x:v>0.04</x:v>
      </x:c>
      <x:c r="T271" s="30">
        <x:f t="shared" si="124"/>
        <x:v>94</x:v>
      </x:c>
      <x:c r="U271" s="32">
        <x:f t="shared" si="125"/>
        <x:v>1</x:v>
      </x:c>
      <x:c r="V271" s="31">
        <x:f t="shared" si="110"/>
        <x:v>0.05</x:v>
      </x:c>
      <x:c r="W271" s="31">
        <x:f t="shared" si="111"/>
        <x:v>60</x:v>
      </x:c>
      <x:c r="X271" s="32">
        <x:f t="shared" si="112"/>
        <x:v>0.8</x:v>
      </x:c>
      <x:c r="Y271" s="30">
        <x:f t="shared" si="126"/>
        <x:v>1</x:v>
      </x:c>
      <x:c r="Z271" s="33">
        <x:f t="shared" si="127"/>
        <x:v>0.53759999999999986</x:v>
      </x:c>
      <x:c r="AA271" s="31">
        <x:f t="shared" si="128"/>
        <x:v>13.657708203460484</x:v>
      </x:c>
      <x:c r="AB271" s="32">
        <x:f t="shared" si="113"/>
        <x:v>0.37938078342945786</x:v>
      </x:c>
      <x:c r="AC271" s="31">
        <x:f t="shared" si="114"/>
        <x:v>0.8</x:v>
      </x:c>
      <x:c r="AD271" s="30">
        <x:f t="shared" si="129"/>
        <x:v>0.27202559999999998</x:v>
      </x:c>
      <x:c r="AE271" s="31">
        <x:f t="shared" si="130"/>
        <x:v>13.929733803460483</x:v>
      </x:c>
      <x:c r="AG271" s="26"/>
      <x:c r="AH271" s="24"/>
      <x:c r="AI271" s="24"/>
      <x:c r="AJ271" s="24"/>
      <x:c r="AL271" s="24"/>
    </x:row>
    <x:row r="272" spans="2:38" x14ac:dyDescent="0.35">
      <x:c r="B272" s="27">
        <x:f t="shared" si="115"/>
        <x:v>44811</x:v>
      </x:c>
      <x:c r="C272" s="22" t="str">
        <x:f>IF($C$4="London",Assumptions!C281,Assumptions!E281)</x:f>
        <x:v>1303</x:v>
      </x:c>
      <x:c r="D272" s="22" t="str">
        <x:f>IF($C$4="London",Assumptions!D281,Assumptions!F281)</x:f>
        <x:v>0142</x:v>
      </x:c>
      <x:c r="F272" s="8">
        <x:v>44812</x:v>
      </x:c>
      <x:c r="G272" s="30">
        <x:f t="shared" si="116"/>
        <x:v>9</x:v>
      </x:c>
      <x:c r="H272" s="8" t="str">
        <x:v>1303</x:v>
      </x:c>
      <x:c r="I272" s="8" t="str">
        <x:v>0140</x:v>
      </x:c>
      <x:c r="J272" s="30">
        <x:f t="shared" si="117"/>
        <x:v>13</x:v>
      </x:c>
      <x:c r="K272" s="30">
        <x:f t="shared" si="118"/>
        <x:v>3</x:v>
      </x:c>
      <x:c r="L272" s="30">
        <x:f t="shared" si="119"/>
        <x:v>1</x:v>
      </x:c>
      <x:c r="M272" s="30">
        <x:f t="shared" si="120"/>
        <x:v>40</x:v>
      </x:c>
      <x:c r="N272" s="30">
        <x:f t="shared" si="121"/>
        <x:v>25</x:v>
      </x:c>
      <x:c r="O272" s="30">
        <x:f t="shared" si="122"/>
        <x:v>12.616666666666667</x:v>
      </x:c>
      <x:c r="P272" s="30" t="str" cm="1">
        <x:f t="array" ref="P272">INDEX($C$12:$N$12,G272)</x:f>
        <x:v>1.2″</x:v>
      </x:c>
      <x:c r="Q272" s="30" t="str" cm="1">
        <x:f t="array" ref="Q272">INDEX($C$11:$N$11,G272)</x:f>
        <x:v>94°F</x:v>
      </x:c>
      <x:c r="R272" s="30" cm="1">
        <x:f t="array" ref="R272">INDEX($C$13:$N$13,G272)</x:f>
        <x:v>30</x:v>
      </x:c>
      <x:c r="S272" s="30">
        <x:f t="shared" si="123"/>
        <x:v>0.04</x:v>
      </x:c>
      <x:c r="T272" s="30">
        <x:f t="shared" si="124"/>
        <x:v>94</x:v>
      </x:c>
      <x:c r="U272" s="32">
        <x:f t="shared" si="125"/>
        <x:v>1</x:v>
      </x:c>
      <x:c r="V272" s="31">
        <x:f t="shared" si="110"/>
        <x:v>0.05</x:v>
      </x:c>
      <x:c r="W272" s="31">
        <x:f t="shared" si="111"/>
        <x:v>60</x:v>
      </x:c>
      <x:c r="X272" s="32">
        <x:f t="shared" si="112"/>
        <x:v>0.8</x:v>
      </x:c>
      <x:c r="Y272" s="30">
        <x:f t="shared" si="126"/>
        <x:v>1</x:v>
      </x:c>
      <x:c r="Z272" s="33">
        <x:f t="shared" si="127"/>
        <x:v>0.53759999999999986</x:v>
      </x:c>
      <x:c r="AA272" s="31">
        <x:f t="shared" si="128"/>
        <x:v>13.929733803460483</x:v>
      </x:c>
      <x:c r="AB272" s="32">
        <x:f t="shared" si="113"/>
        <x:v>0.3869370500961245</x:v>
      </x:c>
      <x:c r="AC272" s="31">
        <x:f t="shared" si="114"/>
        <x:v>0.8</x:v>
      </x:c>
      <x:c r="AD272" s="30">
        <x:f t="shared" si="129"/>
        <x:v>0.27130879999999996</x:v>
      </x:c>
      <x:c r="AE272" s="31">
        <x:f t="shared" si="130"/>
        <x:v>14.201042603460483</x:v>
      </x:c>
      <x:c r="AG272" s="26"/>
      <x:c r="AH272" s="24"/>
      <x:c r="AI272" s="24"/>
      <x:c r="AJ272" s="24"/>
      <x:c r="AL272" s="24"/>
    </x:row>
    <x:row r="273" spans="2:38" x14ac:dyDescent="0.35">
      <x:c r="B273" s="27">
        <x:f t="shared" si="115"/>
        <x:v>44812</x:v>
      </x:c>
      <x:c r="C273" s="22" t="str">
        <x:f>IF($C$4="London",Assumptions!C282,Assumptions!E282)</x:f>
        <x:v>1303</x:v>
      </x:c>
      <x:c r="D273" s="22" t="str">
        <x:f>IF($C$4="London",Assumptions!D282,Assumptions!F282)</x:f>
        <x:v>0140</x:v>
      </x:c>
      <x:c r="F273" s="8">
        <x:v>44813</x:v>
      </x:c>
      <x:c r="G273" s="30">
        <x:f t="shared" si="116"/>
        <x:v>9</x:v>
      </x:c>
      <x:c r="H273" s="8" t="str">
        <x:v>1304</x:v>
      </x:c>
      <x:c r="I273" s="8" t="str">
        <x:v>0139</x:v>
      </x:c>
      <x:c r="J273" s="30">
        <x:f t="shared" si="117"/>
        <x:v>13</x:v>
      </x:c>
      <x:c r="K273" s="30">
        <x:f t="shared" si="118"/>
        <x:v>4</x:v>
      </x:c>
      <x:c r="L273" s="30">
        <x:f t="shared" si="119"/>
        <x:v>1</x:v>
      </x:c>
      <x:c r="M273" s="30">
        <x:f t="shared" si="120"/>
        <x:v>39</x:v>
      </x:c>
      <x:c r="N273" s="30">
        <x:f t="shared" si="121"/>
        <x:v>25</x:v>
      </x:c>
      <x:c r="O273" s="30">
        <x:f t="shared" si="122"/>
        <x:v>12.583333333333334</x:v>
      </x:c>
      <x:c r="P273" s="30" t="str" cm="1">
        <x:f t="array" ref="P273">INDEX($C$12:$N$12,G273)</x:f>
        <x:v>1.2″</x:v>
      </x:c>
      <x:c r="Q273" s="30" t="str" cm="1">
        <x:f t="array" ref="Q273">INDEX($C$11:$N$11,G273)</x:f>
        <x:v>94°F</x:v>
      </x:c>
      <x:c r="R273" s="30" cm="1">
        <x:f t="array" ref="R273">INDEX($C$13:$N$13,G273)</x:f>
        <x:v>30</x:v>
      </x:c>
      <x:c r="S273" s="30">
        <x:f t="shared" si="123"/>
        <x:v>0.04</x:v>
      </x:c>
      <x:c r="T273" s="30">
        <x:f t="shared" si="124"/>
        <x:v>94</x:v>
      </x:c>
      <x:c r="U273" s="32">
        <x:f t="shared" si="125"/>
        <x:v>1</x:v>
      </x:c>
      <x:c r="V273" s="31">
        <x:f t="shared" si="110"/>
        <x:v>0.05</x:v>
      </x:c>
      <x:c r="W273" s="31">
        <x:f t="shared" si="111"/>
        <x:v>60</x:v>
      </x:c>
      <x:c r="X273" s="32">
        <x:f t="shared" si="112"/>
        <x:v>0.8</x:v>
      </x:c>
      <x:c r="Y273" s="30">
        <x:f t="shared" si="126"/>
        <x:v>1</x:v>
      </x:c>
      <x:c r="Z273" s="33">
        <x:f t="shared" si="127"/>
        <x:v>0.53759999999999986</x:v>
      </x:c>
      <x:c r="AA273" s="31">
        <x:f t="shared" si="128"/>
        <x:v>14.201042603460483</x:v>
      </x:c>
      <x:c r="AB273" s="32">
        <x:f t="shared" si="113"/>
        <x:v>0.3944734056516801</x:v>
      </x:c>
      <x:c r="AC273" s="31">
        <x:f t="shared" si="114"/>
        <x:v>0.8</x:v>
      </x:c>
      <x:c r="AD273" s="30">
        <x:f t="shared" si="129"/>
        <x:v>0.270592</x:v>
      </x:c>
      <x:c r="AE273" s="31">
        <x:f t="shared" si="130"/>
        <x:v>14.471634603460483</x:v>
      </x:c>
      <x:c r="AG273" s="26"/>
      <x:c r="AH273" s="24"/>
      <x:c r="AI273" s="24"/>
      <x:c r="AJ273" s="24"/>
      <x:c r="AL273" s="24"/>
    </x:row>
    <x:row r="274" spans="2:38" x14ac:dyDescent="0.35">
      <x:c r="B274" s="27">
        <x:f t="shared" si="115"/>
        <x:v>44813</x:v>
      </x:c>
      <x:c r="C274" s="22" t="str">
        <x:f>IF($C$4="London",Assumptions!C283,Assumptions!E283)</x:f>
        <x:v>1304</x:v>
      </x:c>
      <x:c r="D274" s="22" t="str">
        <x:f>IF($C$4="London",Assumptions!D283,Assumptions!F283)</x:f>
        <x:v>0139</x:v>
      </x:c>
      <x:c r="F274" s="8">
        <x:v>44814</x:v>
      </x:c>
      <x:c r="G274" s="30">
        <x:f t="shared" si="116"/>
        <x:v>9</x:v>
      </x:c>
      <x:c r="H274" s="8" t="str">
        <x:v>1305</x:v>
      </x:c>
      <x:c r="I274" s="8" t="str">
        <x:v>0138</x:v>
      </x:c>
      <x:c r="J274" s="30">
        <x:f t="shared" si="117"/>
        <x:v>13</x:v>
      </x:c>
      <x:c r="K274" s="30">
        <x:f t="shared" si="118"/>
        <x:v>5</x:v>
      </x:c>
      <x:c r="L274" s="30">
        <x:f t="shared" si="119"/>
        <x:v>1</x:v>
      </x:c>
      <x:c r="M274" s="30">
        <x:f t="shared" si="120"/>
        <x:v>38</x:v>
      </x:c>
      <x:c r="N274" s="30">
        <x:f t="shared" si="121"/>
        <x:v>25</x:v>
      </x:c>
      <x:c r="O274" s="30">
        <x:f t="shared" si="122"/>
        <x:v>12.55</x:v>
      </x:c>
      <x:c r="P274" s="30" t="str" cm="1">
        <x:f t="array" ref="P274">INDEX($C$12:$N$12,G274)</x:f>
        <x:v>1.2″</x:v>
      </x:c>
      <x:c r="Q274" s="30" t="str" cm="1">
        <x:f t="array" ref="Q274">INDEX($C$11:$N$11,G274)</x:f>
        <x:v>94°F</x:v>
      </x:c>
      <x:c r="R274" s="30" cm="1">
        <x:f t="array" ref="R274">INDEX($C$13:$N$13,G274)</x:f>
        <x:v>30</x:v>
      </x:c>
      <x:c r="S274" s="30">
        <x:f t="shared" si="123"/>
        <x:v>0.04</x:v>
      </x:c>
      <x:c r="T274" s="30">
        <x:f t="shared" si="124"/>
        <x:v>94</x:v>
      </x:c>
      <x:c r="U274" s="32">
        <x:f t="shared" si="125"/>
        <x:v>1</x:v>
      </x:c>
      <x:c r="V274" s="31">
        <x:f t="shared" si="110"/>
        <x:v>0.05</x:v>
      </x:c>
      <x:c r="W274" s="31">
        <x:f t="shared" si="111"/>
        <x:v>60</x:v>
      </x:c>
      <x:c r="X274" s="32">
        <x:f t="shared" si="112"/>
        <x:v>0.8</x:v>
      </x:c>
      <x:c r="Y274" s="30">
        <x:f t="shared" si="126"/>
        <x:v>1</x:v>
      </x:c>
      <x:c r="Z274" s="33">
        <x:f t="shared" si="127"/>
        <x:v>0.53759999999999986</x:v>
      </x:c>
      <x:c r="AA274" s="31">
        <x:f t="shared" si="128"/>
        <x:v>14.471634603460483</x:v>
      </x:c>
      <x:c r="AB274" s="32">
        <x:f t="shared" si="113"/>
        <x:v>0.40198985009612453</x:v>
      </x:c>
      <x:c r="AC274" s="31">
        <x:f t="shared" si="114"/>
        <x:v>0.8</x:v>
      </x:c>
      <x:c r="AD274" s="30">
        <x:f t="shared" si="129"/>
        <x:v>0.26987519999999993</x:v>
      </x:c>
      <x:c r="AE274" s="31">
        <x:f t="shared" si="130"/>
        <x:v>14.741509803460483</x:v>
      </x:c>
      <x:c r="AG274" s="26"/>
      <x:c r="AH274" s="24"/>
      <x:c r="AI274" s="24"/>
      <x:c r="AJ274" s="24"/>
      <x:c r="AL274" s="24"/>
    </x:row>
    <x:row r="275" spans="2:38" x14ac:dyDescent="0.35">
      <x:c r="B275" s="27">
        <x:f t="shared" si="115"/>
        <x:v>44814</x:v>
      </x:c>
      <x:c r="C275" s="22" t="str">
        <x:f>IF($C$4="London",Assumptions!C284,Assumptions!E284)</x:f>
        <x:v>1305</x:v>
      </x:c>
      <x:c r="D275" s="22" t="str">
        <x:f>IF($C$4="London",Assumptions!D284,Assumptions!F284)</x:f>
        <x:v>0138</x:v>
      </x:c>
      <x:c r="F275" s="8">
        <x:v>44815</x:v>
      </x:c>
      <x:c r="G275" s="30">
        <x:f t="shared" si="116"/>
        <x:v>9</x:v>
      </x:c>
      <x:c r="H275" s="8" t="str">
        <x:v>1305</x:v>
      </x:c>
      <x:c r="I275" s="8" t="str">
        <x:v>0136</x:v>
      </x:c>
      <x:c r="J275" s="30">
        <x:f t="shared" si="117"/>
        <x:v>13</x:v>
      </x:c>
      <x:c r="K275" s="30">
        <x:f t="shared" si="118"/>
        <x:v>5</x:v>
      </x:c>
      <x:c r="L275" s="30">
        <x:f t="shared" si="119"/>
        <x:v>1</x:v>
      </x:c>
      <x:c r="M275" s="30">
        <x:f t="shared" si="120"/>
        <x:v>36</x:v>
      </x:c>
      <x:c r="N275" s="30">
        <x:f t="shared" si="121"/>
        <x:v>25</x:v>
      </x:c>
      <x:c r="O275" s="30">
        <x:f t="shared" si="122"/>
        <x:v>12.516666666666667</x:v>
      </x:c>
      <x:c r="P275" s="30" t="str" cm="1">
        <x:f t="array" ref="P275">INDEX($C$12:$N$12,G275)</x:f>
        <x:v>1.2″</x:v>
      </x:c>
      <x:c r="Q275" s="30" t="str" cm="1">
        <x:f t="array" ref="Q275">INDEX($C$11:$N$11,G275)</x:f>
        <x:v>94°F</x:v>
      </x:c>
      <x:c r="R275" s="30" cm="1">
        <x:f t="array" ref="R275">INDEX($C$13:$N$13,G275)</x:f>
        <x:v>30</x:v>
      </x:c>
      <x:c r="S275" s="30">
        <x:f t="shared" si="123"/>
        <x:v>0.04</x:v>
      </x:c>
      <x:c r="T275" s="30">
        <x:f t="shared" si="124"/>
        <x:v>94</x:v>
      </x:c>
      <x:c r="U275" s="32">
        <x:f t="shared" si="125"/>
        <x:v>1</x:v>
      </x:c>
      <x:c r="V275" s="31">
        <x:f t="shared" si="110"/>
        <x:v>0.05</x:v>
      </x:c>
      <x:c r="W275" s="31">
        <x:f t="shared" si="111"/>
        <x:v>60</x:v>
      </x:c>
      <x:c r="X275" s="32">
        <x:f t="shared" si="112"/>
        <x:v>0.8</x:v>
      </x:c>
      <x:c r="Y275" s="30">
        <x:f t="shared" si="126"/>
        <x:v>1</x:v>
      </x:c>
      <x:c r="Z275" s="33">
        <x:f t="shared" si="127"/>
        <x:v>0.53759999999999986</x:v>
      </x:c>
      <x:c r="AA275" s="31">
        <x:f t="shared" si="128"/>
        <x:v>14.741509803460483</x:v>
      </x:c>
      <x:c r="AB275" s="32">
        <x:f t="shared" si="113"/>
        <x:v>0.40948638342945787</x:v>
      </x:c>
      <x:c r="AC275" s="31">
        <x:f t="shared" si="114"/>
        <x:v>0.8</x:v>
      </x:c>
      <x:c r="AD275" s="30">
        <x:f t="shared" si="129"/>
        <x:v>0.26915839999999996</x:v>
      </x:c>
      <x:c r="AE275" s="31">
        <x:f t="shared" si="130"/>
        <x:v>15.010668203460483</x:v>
      </x:c>
      <x:c r="AG275" s="26"/>
      <x:c r="AH275" s="24"/>
      <x:c r="AI275" s="24"/>
      <x:c r="AJ275" s="24"/>
      <x:c r="AL275" s="24"/>
    </x:row>
    <x:row r="276" spans="2:38" x14ac:dyDescent="0.35">
      <x:c r="B276" s="27">
        <x:f t="shared" si="115"/>
        <x:v>44815</x:v>
      </x:c>
      <x:c r="C276" s="22" t="str">
        <x:f>IF($C$4="London",Assumptions!C285,Assumptions!E285)</x:f>
        <x:v>1305</x:v>
      </x:c>
      <x:c r="D276" s="22" t="str">
        <x:f>IF($C$4="London",Assumptions!D285,Assumptions!F285)</x:f>
        <x:v>0136</x:v>
      </x:c>
      <x:c r="F276" s="8">
        <x:v>44816</x:v>
      </x:c>
      <x:c r="G276" s="30">
        <x:f t="shared" si="116"/>
        <x:v>9</x:v>
      </x:c>
      <x:c r="H276" s="8" t="str">
        <x:v>1306</x:v>
      </x:c>
      <x:c r="I276" s="8" t="str">
        <x:v>0135</x:v>
      </x:c>
      <x:c r="J276" s="30">
        <x:f t="shared" si="117"/>
        <x:v>13</x:v>
      </x:c>
      <x:c r="K276" s="30">
        <x:f t="shared" si="118"/>
        <x:v>6</x:v>
      </x:c>
      <x:c r="L276" s="30">
        <x:f t="shared" si="119"/>
        <x:v>1</x:v>
      </x:c>
      <x:c r="M276" s="30">
        <x:f t="shared" si="120"/>
        <x:v>35</x:v>
      </x:c>
      <x:c r="N276" s="30">
        <x:f t="shared" si="121"/>
        <x:v>25</x:v>
      </x:c>
      <x:c r="O276" s="30">
        <x:f t="shared" si="122"/>
        <x:v>12.483333333333333</x:v>
      </x:c>
      <x:c r="P276" s="30" t="str" cm="1">
        <x:f t="array" ref="P276">INDEX($C$12:$N$12,G276)</x:f>
        <x:v>1.2″</x:v>
      </x:c>
      <x:c r="Q276" s="30" t="str" cm="1">
        <x:f t="array" ref="Q276">INDEX($C$11:$N$11,G276)</x:f>
        <x:v>94°F</x:v>
      </x:c>
      <x:c r="R276" s="30" cm="1">
        <x:f t="array" ref="R276">INDEX($C$13:$N$13,G276)</x:f>
        <x:v>30</x:v>
      </x:c>
      <x:c r="S276" s="30">
        <x:f t="shared" si="123"/>
        <x:v>0.04</x:v>
      </x:c>
      <x:c r="T276" s="30">
        <x:f t="shared" si="124"/>
        <x:v>94</x:v>
      </x:c>
      <x:c r="U276" s="32">
        <x:f t="shared" si="125"/>
        <x:v>1</x:v>
      </x:c>
      <x:c r="V276" s="31">
        <x:f t="shared" si="110"/>
        <x:v>0.05</x:v>
      </x:c>
      <x:c r="W276" s="31">
        <x:f t="shared" si="111"/>
        <x:v>60</x:v>
      </x:c>
      <x:c r="X276" s="32">
        <x:f t="shared" si="112"/>
        <x:v>0.8</x:v>
      </x:c>
      <x:c r="Y276" s="30">
        <x:f t="shared" si="126"/>
        <x:v>1</x:v>
      </x:c>
      <x:c r="Z276" s="33">
        <x:f t="shared" si="127"/>
        <x:v>0.53759999999999986</x:v>
      </x:c>
      <x:c r="AA276" s="31">
        <x:f t="shared" si="128"/>
        <x:v>15.010668203460483</x:v>
      </x:c>
      <x:c r="AB276" s="32">
        <x:f t="shared" si="113"/>
        <x:v>0.4169630056516801</x:v>
      </x:c>
      <x:c r="AC276" s="31">
        <x:f t="shared" si="114"/>
        <x:v>0.8</x:v>
      </x:c>
      <x:c r="AD276" s="30">
        <x:f t="shared" si="129"/>
        <x:v>0.26844159999999995</x:v>
      </x:c>
      <x:c r="AE276" s="31">
        <x:f t="shared" si="130"/>
        <x:v>15.279109803460482</x:v>
      </x:c>
      <x:c r="AG276" s="26"/>
      <x:c r="AH276" s="24"/>
      <x:c r="AI276" s="24"/>
      <x:c r="AJ276" s="24"/>
      <x:c r="AL276" s="24"/>
    </x:row>
    <x:row r="277" spans="2:38" x14ac:dyDescent="0.35">
      <x:c r="B277" s="27">
        <x:f t="shared" si="115"/>
        <x:v>44816</x:v>
      </x:c>
      <x:c r="C277" s="22" t="str">
        <x:f>IF($C$4="London",Assumptions!C286,Assumptions!E286)</x:f>
        <x:v>1306</x:v>
      </x:c>
      <x:c r="D277" s="22" t="str">
        <x:f>IF($C$4="London",Assumptions!D286,Assumptions!F286)</x:f>
        <x:v>0135</x:v>
      </x:c>
      <x:c r="F277" s="8">
        <x:v>44817</x:v>
      </x:c>
      <x:c r="G277" s="30">
        <x:f t="shared" si="116"/>
        <x:v>9</x:v>
      </x:c>
      <x:c r="H277" s="8" t="str">
        <x:v>1307</x:v>
      </x:c>
      <x:c r="I277" s="8" t="str">
        <x:v>0134</x:v>
      </x:c>
      <x:c r="J277" s="30">
        <x:f t="shared" si="117"/>
        <x:v>13</x:v>
      </x:c>
      <x:c r="K277" s="30">
        <x:f t="shared" si="118"/>
        <x:v>7</x:v>
      </x:c>
      <x:c r="L277" s="30">
        <x:f t="shared" si="119"/>
        <x:v>1</x:v>
      </x:c>
      <x:c r="M277" s="30">
        <x:f t="shared" si="120"/>
        <x:v>34</x:v>
      </x:c>
      <x:c r="N277" s="30">
        <x:f t="shared" si="121"/>
        <x:v>25</x:v>
      </x:c>
      <x:c r="O277" s="30">
        <x:f t="shared" si="122"/>
        <x:v>12.45</x:v>
      </x:c>
      <x:c r="P277" s="30" t="str" cm="1">
        <x:f t="array" ref="P277">INDEX($C$12:$N$12,G277)</x:f>
        <x:v>1.2″</x:v>
      </x:c>
      <x:c r="Q277" s="30" t="str" cm="1">
        <x:f t="array" ref="Q277">INDEX($C$11:$N$11,G277)</x:f>
        <x:v>94°F</x:v>
      </x:c>
      <x:c r="R277" s="30" cm="1">
        <x:f t="array" ref="R277">INDEX($C$13:$N$13,G277)</x:f>
        <x:v>30</x:v>
      </x:c>
      <x:c r="S277" s="30">
        <x:f t="shared" si="123"/>
        <x:v>0.04</x:v>
      </x:c>
      <x:c r="T277" s="30">
        <x:f t="shared" si="124"/>
        <x:v>94</x:v>
      </x:c>
      <x:c r="U277" s="32">
        <x:f t="shared" si="125"/>
        <x:v>1</x:v>
      </x:c>
      <x:c r="V277" s="31">
        <x:f t="shared" si="110"/>
        <x:v>0.05</x:v>
      </x:c>
      <x:c r="W277" s="31">
        <x:f t="shared" si="111"/>
        <x:v>60</x:v>
      </x:c>
      <x:c r="X277" s="32">
        <x:f t="shared" si="112"/>
        <x:v>0.8</x:v>
      </x:c>
      <x:c r="Y277" s="30">
        <x:f t="shared" si="126"/>
        <x:v>1</x:v>
      </x:c>
      <x:c r="Z277" s="33">
        <x:f t="shared" si="127"/>
        <x:v>0.53759999999999986</x:v>
      </x:c>
      <x:c r="AA277" s="31">
        <x:f t="shared" si="128"/>
        <x:v>15.279109803460482</x:v>
      </x:c>
      <x:c r="AB277" s="32">
        <x:f t="shared" si="113"/>
        <x:v>0.42441971676279117</x:v>
      </x:c>
      <x:c r="AC277" s="31">
        <x:f t="shared" si="114"/>
        <x:v>0.8</x:v>
      </x:c>
      <x:c r="AD277" s="30">
        <x:f t="shared" si="129"/>
        <x:v>0.26772479999999999</x:v>
      </x:c>
      <x:c r="AE277" s="31">
        <x:f t="shared" si="130"/>
        <x:v>15.546834603460482</x:v>
      </x:c>
      <x:c r="AG277" s="26"/>
      <x:c r="AH277" s="24"/>
      <x:c r="AI277" s="24"/>
      <x:c r="AJ277" s="24"/>
      <x:c r="AL277" s="24"/>
    </x:row>
    <x:row r="278" spans="2:38" x14ac:dyDescent="0.35">
      <x:c r="B278" s="27">
        <x:f t="shared" si="115"/>
        <x:v>44817</x:v>
      </x:c>
      <x:c r="C278" s="22" t="str">
        <x:f>IF($C$4="London",Assumptions!C287,Assumptions!E287)</x:f>
        <x:v>1307</x:v>
      </x:c>
      <x:c r="D278" s="22" t="str">
        <x:f>IF($C$4="London",Assumptions!D287,Assumptions!F287)</x:f>
        <x:v>0134</x:v>
      </x:c>
      <x:c r="F278" s="8">
        <x:v>44818</x:v>
      </x:c>
      <x:c r="G278" s="30">
        <x:f t="shared" si="116"/>
        <x:v>9</x:v>
      </x:c>
      <x:c r="H278" s="8" t="str">
        <x:v>1307</x:v>
      </x:c>
      <x:c r="I278" s="8" t="str">
        <x:v>0132</x:v>
      </x:c>
      <x:c r="J278" s="30">
        <x:f t="shared" si="117"/>
        <x:v>13</x:v>
      </x:c>
      <x:c r="K278" s="30">
        <x:f t="shared" si="118"/>
        <x:v>7</x:v>
      </x:c>
      <x:c r="L278" s="30">
        <x:f t="shared" si="119"/>
        <x:v>1</x:v>
      </x:c>
      <x:c r="M278" s="30">
        <x:f t="shared" si="120"/>
        <x:v>32</x:v>
      </x:c>
      <x:c r="N278" s="30">
        <x:f t="shared" si="121"/>
        <x:v>25</x:v>
      </x:c>
      <x:c r="O278" s="30">
        <x:f t="shared" si="122"/>
        <x:v>12.416666666666666</x:v>
      </x:c>
      <x:c r="P278" s="30" t="str" cm="1">
        <x:f t="array" ref="P278">INDEX($C$12:$N$12,G278)</x:f>
        <x:v>1.2″</x:v>
      </x:c>
      <x:c r="Q278" s="30" t="str" cm="1">
        <x:f t="array" ref="Q278">INDEX($C$11:$N$11,G278)</x:f>
        <x:v>94°F</x:v>
      </x:c>
      <x:c r="R278" s="30" cm="1">
        <x:f t="array" ref="R278">INDEX($C$13:$N$13,G278)</x:f>
        <x:v>30</x:v>
      </x:c>
      <x:c r="S278" s="30">
        <x:f t="shared" si="123"/>
        <x:v>0.04</x:v>
      </x:c>
      <x:c r="T278" s="30">
        <x:f t="shared" si="124"/>
        <x:v>94</x:v>
      </x:c>
      <x:c r="U278" s="32">
        <x:f t="shared" si="125"/>
        <x:v>1</x:v>
      </x:c>
      <x:c r="V278" s="31">
        <x:f t="shared" ref="V278:V341" si="131">$G$8</x:f>
        <x:v>0.05</x:v>
      </x:c>
      <x:c r="W278" s="31">
        <x:f t="shared" ref="W278:W341" si="132">$F$8</x:f>
        <x:v>60</x:v>
      </x:c>
      <x:c r="X278" s="32">
        <x:f t="shared" ref="X278:X341" si="133">$C$8</x:f>
        <x:v>0.8</x:v>
      </x:c>
      <x:c r="Y278" s="30">
        <x:f t="shared" si="126"/>
        <x:v>1</x:v>
      </x:c>
      <x:c r="Z278" s="33">
        <x:f t="shared" si="127"/>
        <x:v>0.53759999999999986</x:v>
      </x:c>
      <x:c r="AA278" s="31">
        <x:f t="shared" si="128"/>
        <x:v>15.546834603460482</x:v>
      </x:c>
      <x:c r="AB278" s="32">
        <x:f t="shared" ref="AB278:AB341" si="134">AA278/$D$8</x:f>
        <x:v>0.43185651676279119</x:v>
      </x:c>
      <x:c r="AC278" s="31">
        <x:f t="shared" ref="AC278:AC341" si="135">_xlfn.XLOOKUP(AB278,$I$4:$I$8,$K$4:$K$8,,1)</x:f>
        <x:v>0.8</x:v>
      </x:c>
      <x:c r="AD278" s="30">
        <x:f t="shared" si="129"/>
        <x:v>0.26700799999999997</x:v>
      </x:c>
      <x:c r="AE278" s="31">
        <x:f t="shared" si="130"/>
        <x:v>15.813842603460483</x:v>
      </x:c>
      <x:c r="AG278" s="26"/>
      <x:c r="AH278" s="24"/>
      <x:c r="AI278" s="24"/>
      <x:c r="AJ278" s="24"/>
      <x:c r="AL278" s="24"/>
    </x:row>
    <x:row r="279" spans="2:38" x14ac:dyDescent="0.35">
      <x:c r="B279" s="27">
        <x:f t="shared" si="115"/>
        <x:v>44818</x:v>
      </x:c>
      <x:c r="C279" s="22" t="str">
        <x:f>IF($C$4="London",Assumptions!C288,Assumptions!E288)</x:f>
        <x:v>1307</x:v>
      </x:c>
      <x:c r="D279" s="22" t="str">
        <x:f>IF($C$4="London",Assumptions!D288,Assumptions!F288)</x:f>
        <x:v>0132</x:v>
      </x:c>
      <x:c r="F279" s="8">
        <x:v>44819</x:v>
      </x:c>
      <x:c r="G279" s="30">
        <x:f t="shared" si="116"/>
        <x:v>9</x:v>
      </x:c>
      <x:c r="H279" s="8" t="str">
        <x:v>1308</x:v>
      </x:c>
      <x:c r="I279" s="8" t="str">
        <x:v>0131</x:v>
      </x:c>
      <x:c r="J279" s="30">
        <x:f t="shared" si="117"/>
        <x:v>13</x:v>
      </x:c>
      <x:c r="K279" s="30">
        <x:f t="shared" si="118"/>
        <x:v>8</x:v>
      </x:c>
      <x:c r="L279" s="30">
        <x:f t="shared" si="119"/>
        <x:v>1</x:v>
      </x:c>
      <x:c r="M279" s="30">
        <x:f t="shared" si="120"/>
        <x:v>31</x:v>
      </x:c>
      <x:c r="N279" s="30">
        <x:f t="shared" si="121"/>
        <x:v>25</x:v>
      </x:c>
      <x:c r="O279" s="30">
        <x:f t="shared" si="122"/>
        <x:v>12.383333333333333</x:v>
      </x:c>
      <x:c r="P279" s="30" t="str" cm="1">
        <x:f t="array" ref="P279">INDEX($C$12:$N$12,G279)</x:f>
        <x:v>1.2″</x:v>
      </x:c>
      <x:c r="Q279" s="30" t="str" cm="1">
        <x:f t="array" ref="Q279">INDEX($C$11:$N$11,G279)</x:f>
        <x:v>94°F</x:v>
      </x:c>
      <x:c r="R279" s="30" cm="1">
        <x:f t="array" ref="R279">INDEX($C$13:$N$13,G279)</x:f>
        <x:v>30</x:v>
      </x:c>
      <x:c r="S279" s="30">
        <x:f t="shared" si="123"/>
        <x:v>0.04</x:v>
      </x:c>
      <x:c r="T279" s="30">
        <x:f t="shared" si="124"/>
        <x:v>94</x:v>
      </x:c>
      <x:c r="U279" s="32">
        <x:f t="shared" si="125"/>
        <x:v>1</x:v>
      </x:c>
      <x:c r="V279" s="31">
        <x:f t="shared" si="131"/>
        <x:v>0.05</x:v>
      </x:c>
      <x:c r="W279" s="31">
        <x:f t="shared" si="132"/>
        <x:v>60</x:v>
      </x:c>
      <x:c r="X279" s="32">
        <x:f t="shared" si="133"/>
        <x:v>0.8</x:v>
      </x:c>
      <x:c r="Y279" s="30">
        <x:f t="shared" si="126"/>
        <x:v>1</x:v>
      </x:c>
      <x:c r="Z279" s="33">
        <x:f t="shared" si="127"/>
        <x:v>0.53759999999999986</x:v>
      </x:c>
      <x:c r="AA279" s="31">
        <x:f t="shared" si="128"/>
        <x:v>15.813842603460483</x:v>
      </x:c>
      <x:c r="AB279" s="32">
        <x:f t="shared" si="134"/>
        <x:v>0.43927340565168005</x:v>
      </x:c>
      <x:c r="AC279" s="31">
        <x:f t="shared" si="135"/>
        <x:v>0.8</x:v>
      </x:c>
      <x:c r="AD279" s="30">
        <x:f t="shared" si="129"/>
        <x:v>0.26629119999999989</x:v>
      </x:c>
      <x:c r="AE279" s="31">
        <x:f t="shared" si="130"/>
        <x:v>16.080133803460484</x:v>
      </x:c>
      <x:c r="AG279" s="26"/>
      <x:c r="AH279" s="24"/>
      <x:c r="AI279" s="24"/>
      <x:c r="AJ279" s="24"/>
      <x:c r="AL279" s="24"/>
    </x:row>
    <x:row r="280" spans="2:38" x14ac:dyDescent="0.35">
      <x:c r="B280" s="27">
        <x:f t="shared" si="115"/>
        <x:v>44819</x:v>
      </x:c>
      <x:c r="C280" s="22" t="str">
        <x:f>IF($C$4="London",Assumptions!C289,Assumptions!E289)</x:f>
        <x:v>1308</x:v>
      </x:c>
      <x:c r="D280" s="22" t="str">
        <x:f>IF($C$4="London",Assumptions!D289,Assumptions!F289)</x:f>
        <x:v>0131</x:v>
      </x:c>
      <x:c r="F280" s="8">
        <x:v>44820</x:v>
      </x:c>
      <x:c r="G280" s="30">
        <x:f t="shared" si="116"/>
        <x:v>9</x:v>
      </x:c>
      <x:c r="H280" s="8" t="str">
        <x:v>1308</x:v>
      </x:c>
      <x:c r="I280" s="8" t="str">
        <x:v>0130</x:v>
      </x:c>
      <x:c r="J280" s="30">
        <x:f t="shared" si="117"/>
        <x:v>13</x:v>
      </x:c>
      <x:c r="K280" s="30">
        <x:f t="shared" si="118"/>
        <x:v>8</x:v>
      </x:c>
      <x:c r="L280" s="30">
        <x:f t="shared" si="119"/>
        <x:v>1</x:v>
      </x:c>
      <x:c r="M280" s="30">
        <x:f t="shared" si="120"/>
        <x:v>30</x:v>
      </x:c>
      <x:c r="N280" s="30">
        <x:f t="shared" si="121"/>
        <x:v>25</x:v>
      </x:c>
      <x:c r="O280" s="30">
        <x:f t="shared" si="122"/>
        <x:v>12.366666666666667</x:v>
      </x:c>
      <x:c r="P280" s="30" t="str" cm="1">
        <x:f t="array" ref="P280">INDEX($C$12:$N$12,G280)</x:f>
        <x:v>1.2″</x:v>
      </x:c>
      <x:c r="Q280" s="30" t="str" cm="1">
        <x:f t="array" ref="Q280">INDEX($C$11:$N$11,G280)</x:f>
        <x:v>94°F</x:v>
      </x:c>
      <x:c r="R280" s="30" cm="1">
        <x:f t="array" ref="R280">INDEX($C$13:$N$13,G280)</x:f>
        <x:v>30</x:v>
      </x:c>
      <x:c r="S280" s="30">
        <x:f t="shared" si="123"/>
        <x:v>0.04</x:v>
      </x:c>
      <x:c r="T280" s="30">
        <x:f t="shared" si="124"/>
        <x:v>94</x:v>
      </x:c>
      <x:c r="U280" s="32">
        <x:f t="shared" si="125"/>
        <x:v>1</x:v>
      </x:c>
      <x:c r="V280" s="31">
        <x:f t="shared" si="131"/>
        <x:v>0.05</x:v>
      </x:c>
      <x:c r="W280" s="31">
        <x:f t="shared" si="132"/>
        <x:v>60</x:v>
      </x:c>
      <x:c r="X280" s="32">
        <x:f t="shared" si="133"/>
        <x:v>0.8</x:v>
      </x:c>
      <x:c r="Y280" s="30">
        <x:f t="shared" si="126"/>
        <x:v>1</x:v>
      </x:c>
      <x:c r="Z280" s="33">
        <x:f t="shared" si="127"/>
        <x:v>0.53759999999999986</x:v>
      </x:c>
      <x:c r="AA280" s="31">
        <x:f t="shared" si="128"/>
        <x:v>16.080133803460484</x:v>
      </x:c>
      <x:c r="AB280" s="32">
        <x:f t="shared" si="134"/>
        <x:v>0.44667038342945786</x:v>
      </x:c>
      <x:c r="AC280" s="31">
        <x:f t="shared" si="135"/>
        <x:v>0.8</x:v>
      </x:c>
      <x:c r="AD280" s="30">
        <x:f t="shared" si="129"/>
        <x:v>0.26593279999999997</x:v>
      </x:c>
      <x:c r="AE280" s="31">
        <x:f t="shared" si="130"/>
        <x:v>16.346066603460486</x:v>
      </x:c>
      <x:c r="AG280" s="26"/>
      <x:c r="AH280" s="24"/>
      <x:c r="AI280" s="24"/>
      <x:c r="AJ280" s="24"/>
      <x:c r="AL280" s="24"/>
    </x:row>
    <x:row r="281" spans="2:38" x14ac:dyDescent="0.35">
      <x:c r="B281" s="27">
        <x:f t="shared" ref="B281:B344" si="136">B280+1</x:f>
        <x:v>44820</x:v>
      </x:c>
      <x:c r="C281" s="22" t="str">
        <x:f>IF($C$4="London",Assumptions!C290,Assumptions!E290)</x:f>
        <x:v>1308</x:v>
      </x:c>
      <x:c r="D281" s="22" t="str">
        <x:f>IF($C$4="London",Assumptions!D290,Assumptions!F290)</x:f>
        <x:v>0130</x:v>
      </x:c>
      <x:c r="F281" s="8">
        <x:v>44821</x:v>
      </x:c>
      <x:c r="G281" s="30">
        <x:f t="shared" si="116"/>
        <x:v>9</x:v>
      </x:c>
      <x:c r="H281" s="8" t="str">
        <x:v>1309</x:v>
      </x:c>
      <x:c r="I281" s="8" t="str">
        <x:v>0128</x:v>
      </x:c>
      <x:c r="J281" s="30">
        <x:f t="shared" si="117"/>
        <x:v>13</x:v>
      </x:c>
      <x:c r="K281" s="30">
        <x:f t="shared" si="118"/>
        <x:v>9</x:v>
      </x:c>
      <x:c r="L281" s="30">
        <x:f t="shared" si="119"/>
        <x:v>1</x:v>
      </x:c>
      <x:c r="M281" s="30">
        <x:f t="shared" si="120"/>
        <x:v>28</x:v>
      </x:c>
      <x:c r="N281" s="30">
        <x:f t="shared" si="121"/>
        <x:v>25</x:v>
      </x:c>
      <x:c r="O281" s="30">
        <x:f t="shared" si="122"/>
        <x:v>12.316666666666666</x:v>
      </x:c>
      <x:c r="P281" s="30" t="str" cm="1">
        <x:f t="array" ref="P281">INDEX($C$12:$N$12,G281)</x:f>
        <x:v>1.2″</x:v>
      </x:c>
      <x:c r="Q281" s="30" t="str" cm="1">
        <x:f t="array" ref="Q281">INDEX($C$11:$N$11,G281)</x:f>
        <x:v>94°F</x:v>
      </x:c>
      <x:c r="R281" s="30" cm="1">
        <x:f t="array" ref="R281">INDEX($C$13:$N$13,G281)</x:f>
        <x:v>30</x:v>
      </x:c>
      <x:c r="S281" s="30">
        <x:f t="shared" si="123"/>
        <x:v>0.04</x:v>
      </x:c>
      <x:c r="T281" s="30">
        <x:f t="shared" si="124"/>
        <x:v>94</x:v>
      </x:c>
      <x:c r="U281" s="32">
        <x:f t="shared" si="125"/>
        <x:v>1</x:v>
      </x:c>
      <x:c r="V281" s="31">
        <x:f t="shared" si="131"/>
        <x:v>0.05</x:v>
      </x:c>
      <x:c r="W281" s="31">
        <x:f t="shared" si="132"/>
        <x:v>60</x:v>
      </x:c>
      <x:c r="X281" s="32">
        <x:f t="shared" si="133"/>
        <x:v>0.8</x:v>
      </x:c>
      <x:c r="Y281" s="30">
        <x:f t="shared" si="126"/>
        <x:v>1</x:v>
      </x:c>
      <x:c r="Z281" s="33">
        <x:f t="shared" si="127"/>
        <x:v>0.53759999999999986</x:v>
      </x:c>
      <x:c r="AA281" s="31">
        <x:f t="shared" si="128"/>
        <x:v>16.346066603460486</x:v>
      </x:c>
      <x:c r="AB281" s="32">
        <x:f t="shared" si="134"/>
        <x:v>0.45405740565168018</x:v>
      </x:c>
      <x:c r="AC281" s="31">
        <x:f t="shared" si="135"/>
        <x:v>0.8</x:v>
      </x:c>
      <x:c r="AD281" s="30">
        <x:f t="shared" si="129"/>
        <x:v>0.26485759999999997</x:v>
      </x:c>
      <x:c r="AE281" s="31">
        <x:f t="shared" si="130"/>
        <x:v>16.610924203460485</x:v>
      </x:c>
      <x:c r="AG281" s="26"/>
      <x:c r="AH281" s="24"/>
      <x:c r="AI281" s="24"/>
      <x:c r="AJ281" s="24"/>
      <x:c r="AL281" s="24"/>
    </x:row>
    <x:row r="282" spans="2:38" x14ac:dyDescent="0.35">
      <x:c r="B282" s="27">
        <x:f t="shared" si="136"/>
        <x:v>44821</x:v>
      </x:c>
      <x:c r="C282" s="22" t="str">
        <x:f>IF($C$4="London",Assumptions!C291,Assumptions!E291)</x:f>
        <x:v>1309</x:v>
      </x:c>
      <x:c r="D282" s="22" t="str">
        <x:f>IF($C$4="London",Assumptions!D291,Assumptions!F291)</x:f>
        <x:v>0128</x:v>
      </x:c>
      <x:c r="F282" s="8">
        <x:v>44822</x:v>
      </x:c>
      <x:c r="G282" s="30">
        <x:f t="shared" si="116"/>
        <x:v>9</x:v>
      </x:c>
      <x:c r="H282" s="8" t="str">
        <x:v>1310</x:v>
      </x:c>
      <x:c r="I282" s="8" t="str">
        <x:v>0127</x:v>
      </x:c>
      <x:c r="J282" s="30">
        <x:f t="shared" si="117"/>
        <x:v>13</x:v>
      </x:c>
      <x:c r="K282" s="30">
        <x:f t="shared" si="118"/>
        <x:v>10</x:v>
      </x:c>
      <x:c r="L282" s="30">
        <x:f t="shared" si="119"/>
        <x:v>1</x:v>
      </x:c>
      <x:c r="M282" s="30">
        <x:f t="shared" si="120"/>
        <x:v>27</x:v>
      </x:c>
      <x:c r="N282" s="30">
        <x:f t="shared" si="121"/>
        <x:v>25</x:v>
      </x:c>
      <x:c r="O282" s="30">
        <x:f t="shared" si="122"/>
        <x:v>12.283333333333333</x:v>
      </x:c>
      <x:c r="P282" s="30" t="str" cm="1">
        <x:f t="array" ref="P282">INDEX($C$12:$N$12,G282)</x:f>
        <x:v>1.2″</x:v>
      </x:c>
      <x:c r="Q282" s="30" t="str" cm="1">
        <x:f t="array" ref="Q282">INDEX($C$11:$N$11,G282)</x:f>
        <x:v>94°F</x:v>
      </x:c>
      <x:c r="R282" s="30" cm="1">
        <x:f t="array" ref="R282">INDEX($C$13:$N$13,G282)</x:f>
        <x:v>30</x:v>
      </x:c>
      <x:c r="S282" s="30">
        <x:f t="shared" si="123"/>
        <x:v>0.04</x:v>
      </x:c>
      <x:c r="T282" s="30">
        <x:f t="shared" si="124"/>
        <x:v>94</x:v>
      </x:c>
      <x:c r="U282" s="32">
        <x:f t="shared" si="125"/>
        <x:v>1</x:v>
      </x:c>
      <x:c r="V282" s="31">
        <x:f t="shared" si="131"/>
        <x:v>0.05</x:v>
      </x:c>
      <x:c r="W282" s="31">
        <x:f t="shared" si="132"/>
        <x:v>60</x:v>
      </x:c>
      <x:c r="X282" s="32">
        <x:f t="shared" si="133"/>
        <x:v>0.8</x:v>
      </x:c>
      <x:c r="Y282" s="30">
        <x:f t="shared" si="126"/>
        <x:v>1</x:v>
      </x:c>
      <x:c r="Z282" s="33">
        <x:f t="shared" si="127"/>
        <x:v>0.53759999999999986</x:v>
      </x:c>
      <x:c r="AA282" s="31">
        <x:f t="shared" si="128"/>
        <x:v>16.610924203460485</x:v>
      </x:c>
      <x:c r="AB282" s="32">
        <x:f t="shared" si="134"/>
        <x:v>0.46141456120723567</x:v>
      </x:c>
      <x:c r="AC282" s="31">
        <x:f t="shared" si="135"/>
        <x:v>0.8</x:v>
      </x:c>
      <x:c r="AD282" s="30">
        <x:f t="shared" si="129"/>
        <x:v>0.26414080000000001</x:v>
      </x:c>
      <x:c r="AE282" s="31">
        <x:f t="shared" si="130"/>
        <x:v>16.875065003460485</x:v>
      </x:c>
      <x:c r="AG282" s="26"/>
      <x:c r="AH282" s="24"/>
      <x:c r="AI282" s="24"/>
      <x:c r="AJ282" s="24"/>
      <x:c r="AL282" s="24"/>
    </x:row>
    <x:row r="283" spans="2:38" x14ac:dyDescent="0.35">
      <x:c r="B283" s="27">
        <x:f t="shared" si="136"/>
        <x:v>44822</x:v>
      </x:c>
      <x:c r="C283" s="22" t="str">
        <x:f>IF($C$4="London",Assumptions!C292,Assumptions!E292)</x:f>
        <x:v>1310</x:v>
      </x:c>
      <x:c r="D283" s="22" t="str">
        <x:f>IF($C$4="London",Assumptions!D292,Assumptions!F292)</x:f>
        <x:v>0127</x:v>
      </x:c>
      <x:c r="F283" s="8">
        <x:v>44823</x:v>
      </x:c>
      <x:c r="G283" s="30">
        <x:f t="shared" si="116"/>
        <x:v>9</x:v>
      </x:c>
      <x:c r="H283" s="8" t="str">
        <x:v>1310</x:v>
      </x:c>
      <x:c r="I283" s="8" t="str">
        <x:v>0126</x:v>
      </x:c>
      <x:c r="J283" s="30">
        <x:f t="shared" si="117"/>
        <x:v>13</x:v>
      </x:c>
      <x:c r="K283" s="30">
        <x:f t="shared" si="118"/>
        <x:v>10</x:v>
      </x:c>
      <x:c r="L283" s="30">
        <x:f t="shared" si="119"/>
        <x:v>1</x:v>
      </x:c>
      <x:c r="M283" s="30">
        <x:f t="shared" si="120"/>
        <x:v>26</x:v>
      </x:c>
      <x:c r="N283" s="30">
        <x:f t="shared" si="121"/>
        <x:v>25</x:v>
      </x:c>
      <x:c r="O283" s="30">
        <x:f t="shared" si="122"/>
        <x:v>12.266666666666667</x:v>
      </x:c>
      <x:c r="P283" s="30" t="str" cm="1">
        <x:f t="array" ref="P283">INDEX($C$12:$N$12,G283)</x:f>
        <x:v>1.2″</x:v>
      </x:c>
      <x:c r="Q283" s="30" t="str" cm="1">
        <x:f t="array" ref="Q283">INDEX($C$11:$N$11,G283)</x:f>
        <x:v>94°F</x:v>
      </x:c>
      <x:c r="R283" s="30" cm="1">
        <x:f t="array" ref="R283">INDEX($C$13:$N$13,G283)</x:f>
        <x:v>30</x:v>
      </x:c>
      <x:c r="S283" s="30">
        <x:f t="shared" si="123"/>
        <x:v>0.04</x:v>
      </x:c>
      <x:c r="T283" s="30">
        <x:f t="shared" si="124"/>
        <x:v>94</x:v>
      </x:c>
      <x:c r="U283" s="32">
        <x:f t="shared" si="125"/>
        <x:v>1</x:v>
      </x:c>
      <x:c r="V283" s="31">
        <x:f t="shared" si="131"/>
        <x:v>0.05</x:v>
      </x:c>
      <x:c r="W283" s="31">
        <x:f t="shared" si="132"/>
        <x:v>60</x:v>
      </x:c>
      <x:c r="X283" s="32">
        <x:f t="shared" si="133"/>
        <x:v>0.8</x:v>
      </x:c>
      <x:c r="Y283" s="30">
        <x:f t="shared" si="126"/>
        <x:v>1</x:v>
      </x:c>
      <x:c r="Z283" s="33">
        <x:f t="shared" si="127"/>
        <x:v>0.53759999999999986</x:v>
      </x:c>
      <x:c r="AA283" s="31">
        <x:f t="shared" si="128"/>
        <x:v>16.875065003460485</x:v>
      </x:c>
      <x:c r="AB283" s="32">
        <x:f t="shared" si="134"/>
        <x:v>0.46875180565168012</x:v>
      </x:c>
      <x:c r="AC283" s="31">
        <x:f t="shared" si="135"/>
        <x:v>0.8</x:v>
      </x:c>
      <x:c r="AD283" s="30">
        <x:f t="shared" si="129"/>
        <x:v>0.26378239999999997</x:v>
      </x:c>
      <x:c r="AE283" s="31">
        <x:f t="shared" si="130"/>
        <x:v>17.138847403460485</x:v>
      </x:c>
      <x:c r="AG283" s="26"/>
      <x:c r="AH283" s="24"/>
      <x:c r="AI283" s="24"/>
      <x:c r="AJ283" s="24"/>
      <x:c r="AL283" s="24"/>
    </x:row>
    <x:row r="284" spans="2:38" x14ac:dyDescent="0.35">
      <x:c r="B284" s="27">
        <x:f t="shared" si="136"/>
        <x:v>44823</x:v>
      </x:c>
      <x:c r="C284" s="22" t="str">
        <x:f>IF($C$4="London",Assumptions!C293,Assumptions!E293)</x:f>
        <x:v>1310</x:v>
      </x:c>
      <x:c r="D284" s="22" t="str">
        <x:f>IF($C$4="London",Assumptions!D293,Assumptions!F293)</x:f>
        <x:v>0126</x:v>
      </x:c>
      <x:c r="F284" s="8">
        <x:v>44824</x:v>
      </x:c>
      <x:c r="G284" s="30">
        <x:f t="shared" si="116"/>
        <x:v>9</x:v>
      </x:c>
      <x:c r="H284" s="8" t="str">
        <x:v>1311</x:v>
      </x:c>
      <x:c r="I284" s="8" t="str">
        <x:v>0124</x:v>
      </x:c>
      <x:c r="J284" s="30">
        <x:f t="shared" si="117"/>
        <x:v>13</x:v>
      </x:c>
      <x:c r="K284" s="30">
        <x:f t="shared" si="118"/>
        <x:v>11</x:v>
      </x:c>
      <x:c r="L284" s="30">
        <x:f t="shared" si="119"/>
        <x:v>1</x:v>
      </x:c>
      <x:c r="M284" s="30">
        <x:f t="shared" si="120"/>
        <x:v>24</x:v>
      </x:c>
      <x:c r="N284" s="30">
        <x:f t="shared" si="121"/>
        <x:v>25</x:v>
      </x:c>
      <x:c r="O284" s="30">
        <x:f t="shared" si="122"/>
        <x:v>12.216666666666667</x:v>
      </x:c>
      <x:c r="P284" s="30" t="str" cm="1">
        <x:f t="array" ref="P284">INDEX($C$12:$N$12,G284)</x:f>
        <x:v>1.2″</x:v>
      </x:c>
      <x:c r="Q284" s="30" t="str" cm="1">
        <x:f t="array" ref="Q284">INDEX($C$11:$N$11,G284)</x:f>
        <x:v>94°F</x:v>
      </x:c>
      <x:c r="R284" s="30" cm="1">
        <x:f t="array" ref="R284">INDEX($C$13:$N$13,G284)</x:f>
        <x:v>30</x:v>
      </x:c>
      <x:c r="S284" s="30">
        <x:f t="shared" si="123"/>
        <x:v>0.04</x:v>
      </x:c>
      <x:c r="T284" s="30">
        <x:f t="shared" si="124"/>
        <x:v>94</x:v>
      </x:c>
      <x:c r="U284" s="32">
        <x:f t="shared" si="125"/>
        <x:v>1</x:v>
      </x:c>
      <x:c r="V284" s="31">
        <x:f t="shared" si="131"/>
        <x:v>0.05</x:v>
      </x:c>
      <x:c r="W284" s="31">
        <x:f t="shared" si="132"/>
        <x:v>60</x:v>
      </x:c>
      <x:c r="X284" s="32">
        <x:f t="shared" si="133"/>
        <x:v>0.8</x:v>
      </x:c>
      <x:c r="Y284" s="30">
        <x:f t="shared" si="126"/>
        <x:v>1</x:v>
      </x:c>
      <x:c r="Z284" s="33">
        <x:f t="shared" si="127"/>
        <x:v>0.53759999999999986</x:v>
      </x:c>
      <x:c r="AA284" s="31">
        <x:f t="shared" si="128"/>
        <x:v>17.138847403460485</x:v>
      </x:c>
      <x:c r="AB284" s="32">
        <x:f t="shared" si="134"/>
        <x:v>0.47607909454056901</x:v>
      </x:c>
      <x:c r="AC284" s="31">
        <x:f t="shared" si="135"/>
        <x:v>0.8</x:v>
      </x:c>
      <x:c r="AD284" s="30">
        <x:f t="shared" si="129"/>
        <x:v>0.26270719999999992</x:v>
      </x:c>
      <x:c r="AE284" s="31">
        <x:f t="shared" si="130"/>
        <x:v>17.401554603460486</x:v>
      </x:c>
      <x:c r="AG284" s="26"/>
      <x:c r="AH284" s="24"/>
      <x:c r="AI284" s="24"/>
      <x:c r="AJ284" s="24"/>
      <x:c r="AL284" s="24"/>
    </x:row>
    <x:row r="285" spans="2:38" x14ac:dyDescent="0.35">
      <x:c r="B285" s="27">
        <x:f t="shared" si="136"/>
        <x:v>44824</x:v>
      </x:c>
      <x:c r="C285" s="22" t="str">
        <x:f>IF($C$4="London",Assumptions!C294,Assumptions!E294)</x:f>
        <x:v>1311</x:v>
      </x:c>
      <x:c r="D285" s="22" t="str">
        <x:f>IF($C$4="London",Assumptions!D294,Assumptions!F294)</x:f>
        <x:v>0124</x:v>
      </x:c>
      <x:c r="F285" s="8">
        <x:v>44825</x:v>
      </x:c>
      <x:c r="G285" s="30">
        <x:f t="shared" si="116"/>
        <x:v>9</x:v>
      </x:c>
      <x:c r="H285" s="8" t="str">
        <x:v>1312</x:v>
      </x:c>
      <x:c r="I285" s="8" t="str">
        <x:v>0123</x:v>
      </x:c>
      <x:c r="J285" s="30">
        <x:f t="shared" si="117"/>
        <x:v>13</x:v>
      </x:c>
      <x:c r="K285" s="30">
        <x:f t="shared" si="118"/>
        <x:v>12</x:v>
      </x:c>
      <x:c r="L285" s="30">
        <x:f t="shared" si="119"/>
        <x:v>1</x:v>
      </x:c>
      <x:c r="M285" s="30">
        <x:f t="shared" si="120"/>
        <x:v>23</x:v>
      </x:c>
      <x:c r="N285" s="30">
        <x:f t="shared" si="121"/>
        <x:v>25</x:v>
      </x:c>
      <x:c r="O285" s="30">
        <x:f t="shared" si="122"/>
        <x:v>12.183333333333334</x:v>
      </x:c>
      <x:c r="P285" s="30" t="str" cm="1">
        <x:f t="array" ref="P285">INDEX($C$12:$N$12,G285)</x:f>
        <x:v>1.2″</x:v>
      </x:c>
      <x:c r="Q285" s="30" t="str" cm="1">
        <x:f t="array" ref="Q285">INDEX($C$11:$N$11,G285)</x:f>
        <x:v>94°F</x:v>
      </x:c>
      <x:c r="R285" s="30" cm="1">
        <x:f t="array" ref="R285">INDEX($C$13:$N$13,G285)</x:f>
        <x:v>30</x:v>
      </x:c>
      <x:c r="S285" s="30">
        <x:f t="shared" si="123"/>
        <x:v>0.04</x:v>
      </x:c>
      <x:c r="T285" s="30">
        <x:f t="shared" si="124"/>
        <x:v>94</x:v>
      </x:c>
      <x:c r="U285" s="32">
        <x:f t="shared" si="125"/>
        <x:v>1</x:v>
      </x:c>
      <x:c r="V285" s="31">
        <x:f t="shared" si="131"/>
        <x:v>0.05</x:v>
      </x:c>
      <x:c r="W285" s="31">
        <x:f t="shared" si="132"/>
        <x:v>60</x:v>
      </x:c>
      <x:c r="X285" s="32">
        <x:f t="shared" si="133"/>
        <x:v>0.8</x:v>
      </x:c>
      <x:c r="Y285" s="30">
        <x:f t="shared" si="126"/>
        <x:v>1</x:v>
      </x:c>
      <x:c r="Z285" s="33">
        <x:f t="shared" si="127"/>
        <x:v>0.53759999999999986</x:v>
      </x:c>
      <x:c r="AA285" s="31">
        <x:f t="shared" si="128"/>
        <x:v>17.401554603460486</x:v>
      </x:c>
      <x:c r="AB285" s="32">
        <x:f t="shared" si="134"/>
        <x:v>0.48337651676279125</x:v>
      </x:c>
      <x:c r="AC285" s="31">
        <x:f t="shared" si="135"/>
        <x:v>0.8</x:v>
      </x:c>
      <x:c r="AD285" s="30">
        <x:f t="shared" si="129"/>
        <x:v>0.26199039999999996</x:v>
      </x:c>
      <x:c r="AE285" s="31">
        <x:f t="shared" si="130"/>
        <x:v>17.663545003460484</x:v>
      </x:c>
      <x:c r="AG285" s="26"/>
      <x:c r="AH285" s="24"/>
      <x:c r="AI285" s="24"/>
      <x:c r="AJ285" s="24"/>
      <x:c r="AL285" s="24"/>
    </x:row>
    <x:row r="286" spans="2:38" x14ac:dyDescent="0.35">
      <x:c r="B286" s="27">
        <x:f t="shared" si="136"/>
        <x:v>44825</x:v>
      </x:c>
      <x:c r="C286" s="22" t="str">
        <x:f>IF($C$4="London",Assumptions!C295,Assumptions!E295)</x:f>
        <x:v>1312</x:v>
      </x:c>
      <x:c r="D286" s="22" t="str">
        <x:f>IF($C$4="London",Assumptions!D295,Assumptions!F295)</x:f>
        <x:v>0123</x:v>
      </x:c>
      <x:c r="F286" s="8">
        <x:v>44826</x:v>
      </x:c>
      <x:c r="G286" s="30">
        <x:f t="shared" si="116"/>
        <x:v>9</x:v>
      </x:c>
      <x:c r="H286" s="8" t="str">
        <x:v>1312</x:v>
      </x:c>
      <x:c r="I286" s="8" t="str">
        <x:v>0122</x:v>
      </x:c>
      <x:c r="J286" s="30">
        <x:f t="shared" si="117"/>
        <x:v>13</x:v>
      </x:c>
      <x:c r="K286" s="30">
        <x:f t="shared" si="118"/>
        <x:v>12</x:v>
      </x:c>
      <x:c r="L286" s="30">
        <x:f t="shared" si="119"/>
        <x:v>1</x:v>
      </x:c>
      <x:c r="M286" s="30">
        <x:f t="shared" si="120"/>
        <x:v>22</x:v>
      </x:c>
      <x:c r="N286" s="30">
        <x:f t="shared" si="121"/>
        <x:v>25</x:v>
      </x:c>
      <x:c r="O286" s="30">
        <x:f t="shared" si="122"/>
        <x:v>12.166666666666666</x:v>
      </x:c>
      <x:c r="P286" s="30" t="str" cm="1">
        <x:f t="array" ref="P286">INDEX($C$12:$N$12,G286)</x:f>
        <x:v>1.2″</x:v>
      </x:c>
      <x:c r="Q286" s="30" t="str" cm="1">
        <x:f t="array" ref="Q286">INDEX($C$11:$N$11,G286)</x:f>
        <x:v>94°F</x:v>
      </x:c>
      <x:c r="R286" s="30" cm="1">
        <x:f t="array" ref="R286">INDEX($C$13:$N$13,G286)</x:f>
        <x:v>30</x:v>
      </x:c>
      <x:c r="S286" s="30">
        <x:f t="shared" si="123"/>
        <x:v>0.04</x:v>
      </x:c>
      <x:c r="T286" s="30">
        <x:f t="shared" si="124"/>
        <x:v>94</x:v>
      </x:c>
      <x:c r="U286" s="32">
        <x:f t="shared" si="125"/>
        <x:v>1</x:v>
      </x:c>
      <x:c r="V286" s="31">
        <x:f t="shared" si="131"/>
        <x:v>0.05</x:v>
      </x:c>
      <x:c r="W286" s="31">
        <x:f t="shared" si="132"/>
        <x:v>60</x:v>
      </x:c>
      <x:c r="X286" s="32">
        <x:f t="shared" si="133"/>
        <x:v>0.8</x:v>
      </x:c>
      <x:c r="Y286" s="30">
        <x:f t="shared" si="126"/>
        <x:v>1</x:v>
      </x:c>
      <x:c r="Z286" s="33">
        <x:f t="shared" si="127"/>
        <x:v>0.53759999999999986</x:v>
      </x:c>
      <x:c r="AA286" s="31">
        <x:f t="shared" si="128"/>
        <x:v>17.663545003460484</x:v>
      </x:c>
      <x:c r="AB286" s="32">
        <x:f t="shared" si="134"/>
        <x:v>0.49065402787390233</x:v>
      </x:c>
      <x:c r="AC286" s="31">
        <x:f t="shared" si="135"/>
        <x:v>0.8</x:v>
      </x:c>
      <x:c r="AD286" s="30">
        <x:f t="shared" si="129"/>
        <x:v>0.26163199999999998</x:v>
      </x:c>
      <x:c r="AE286" s="31">
        <x:f t="shared" si="130"/>
        <x:v>17.925177003460483</x:v>
      </x:c>
      <x:c r="AG286" s="26"/>
      <x:c r="AH286" s="24"/>
      <x:c r="AI286" s="24"/>
      <x:c r="AJ286" s="24"/>
      <x:c r="AL286" s="24"/>
    </x:row>
    <x:row r="287" spans="2:38" x14ac:dyDescent="0.35">
      <x:c r="B287" s="27">
        <x:f t="shared" si="136"/>
        <x:v>44826</x:v>
      </x:c>
      <x:c r="C287" s="22" t="str">
        <x:f>IF($C$4="London",Assumptions!C296,Assumptions!E296)</x:f>
        <x:v>1312</x:v>
      </x:c>
      <x:c r="D287" s="22" t="str">
        <x:f>IF($C$4="London",Assumptions!D296,Assumptions!F296)</x:f>
        <x:v>0122</x:v>
      </x:c>
      <x:c r="F287" s="8">
        <x:v>44827</x:v>
      </x:c>
      <x:c r="G287" s="30">
        <x:f t="shared" si="116"/>
        <x:v>9</x:v>
      </x:c>
      <x:c r="H287" s="8" t="str">
        <x:v>1313</x:v>
      </x:c>
      <x:c r="I287" s="8" t="str">
        <x:v>0120</x:v>
      </x:c>
      <x:c r="J287" s="30">
        <x:f t="shared" si="117"/>
        <x:v>13</x:v>
      </x:c>
      <x:c r="K287" s="30">
        <x:f t="shared" si="118"/>
        <x:v>13</x:v>
      </x:c>
      <x:c r="L287" s="30">
        <x:f t="shared" si="119"/>
        <x:v>1</x:v>
      </x:c>
      <x:c r="M287" s="30">
        <x:f t="shared" si="120"/>
        <x:v>20</x:v>
      </x:c>
      <x:c r="N287" s="30">
        <x:f t="shared" si="121"/>
        <x:v>25</x:v>
      </x:c>
      <x:c r="O287" s="30">
        <x:f t="shared" si="122"/>
        <x:v>12.116666666666667</x:v>
      </x:c>
      <x:c r="P287" s="30" t="str" cm="1">
        <x:f t="array" ref="P287">INDEX($C$12:$N$12,G287)</x:f>
        <x:v>1.2″</x:v>
      </x:c>
      <x:c r="Q287" s="30" t="str" cm="1">
        <x:f t="array" ref="Q287">INDEX($C$11:$N$11,G287)</x:f>
        <x:v>94°F</x:v>
      </x:c>
      <x:c r="R287" s="30" cm="1">
        <x:f t="array" ref="R287">INDEX($C$13:$N$13,G287)</x:f>
        <x:v>30</x:v>
      </x:c>
      <x:c r="S287" s="30">
        <x:f t="shared" si="123"/>
        <x:v>0.04</x:v>
      </x:c>
      <x:c r="T287" s="30">
        <x:f t="shared" si="124"/>
        <x:v>94</x:v>
      </x:c>
      <x:c r="U287" s="32">
        <x:f t="shared" si="125"/>
        <x:v>1</x:v>
      </x:c>
      <x:c r="V287" s="31">
        <x:f t="shared" si="131"/>
        <x:v>0.05</x:v>
      </x:c>
      <x:c r="W287" s="31">
        <x:f t="shared" si="132"/>
        <x:v>60</x:v>
      </x:c>
      <x:c r="X287" s="32">
        <x:f t="shared" si="133"/>
        <x:v>0.8</x:v>
      </x:c>
      <x:c r="Y287" s="30">
        <x:f t="shared" si="126"/>
        <x:v>1</x:v>
      </x:c>
      <x:c r="Z287" s="33">
        <x:f t="shared" si="127"/>
        <x:v>0.53759999999999986</x:v>
      </x:c>
      <x:c r="AA287" s="31">
        <x:f t="shared" si="128"/>
        <x:v>17.925177003460483</x:v>
      </x:c>
      <x:c r="AB287" s="32">
        <x:f t="shared" si="134"/>
        <x:v>0.49792158342945786</x:v>
      </x:c>
      <x:c r="AC287" s="31">
        <x:f t="shared" si="135"/>
        <x:v>0.8</x:v>
      </x:c>
      <x:c r="AD287" s="30">
        <x:f t="shared" si="129"/>
        <x:v>0.26055679999999998</x:v>
      </x:c>
      <x:c r="AE287" s="31">
        <x:f t="shared" si="130"/>
        <x:v>18.185733803460483</x:v>
      </x:c>
      <x:c r="AG287" s="26"/>
      <x:c r="AH287" s="24"/>
      <x:c r="AI287" s="24"/>
      <x:c r="AJ287" s="24"/>
      <x:c r="AL287" s="24"/>
    </x:row>
    <x:row r="288" spans="2:38" x14ac:dyDescent="0.35">
      <x:c r="B288" s="27">
        <x:f t="shared" si="136"/>
        <x:v>44827</x:v>
      </x:c>
      <x:c r="C288" s="22" t="str">
        <x:f>IF($C$4="London",Assumptions!C297,Assumptions!E297)</x:f>
        <x:v>1313</x:v>
      </x:c>
      <x:c r="D288" s="22" t="str">
        <x:f>IF($C$4="London",Assumptions!D297,Assumptions!F297)</x:f>
        <x:v>0120</x:v>
      </x:c>
      <x:c r="F288" s="8">
        <x:v>44828</x:v>
      </x:c>
      <x:c r="G288" s="30">
        <x:f t="shared" si="116"/>
        <x:v>9</x:v>
      </x:c>
      <x:c r="H288" s="8" t="str">
        <x:v>1313</x:v>
      </x:c>
      <x:c r="I288" s="8" t="str">
        <x:v>0119</x:v>
      </x:c>
      <x:c r="J288" s="30">
        <x:f t="shared" si="117"/>
        <x:v>13</x:v>
      </x:c>
      <x:c r="K288" s="30">
        <x:f t="shared" si="118"/>
        <x:v>13</x:v>
      </x:c>
      <x:c r="L288" s="30">
        <x:f t="shared" si="119"/>
        <x:v>1</x:v>
      </x:c>
      <x:c r="M288" s="30">
        <x:f t="shared" si="120"/>
        <x:v>19</x:v>
      </x:c>
      <x:c r="N288" s="30">
        <x:f t="shared" si="121"/>
        <x:v>25</x:v>
      </x:c>
      <x:c r="O288" s="30">
        <x:f t="shared" si="122"/>
        <x:v>12.1</x:v>
      </x:c>
      <x:c r="P288" s="30" t="str" cm="1">
        <x:f t="array" ref="P288">INDEX($C$12:$N$12,G288)</x:f>
        <x:v>1.2″</x:v>
      </x:c>
      <x:c r="Q288" s="30" t="str" cm="1">
        <x:f t="array" ref="Q288">INDEX($C$11:$N$11,G288)</x:f>
        <x:v>94°F</x:v>
      </x:c>
      <x:c r="R288" s="30" cm="1">
        <x:f t="array" ref="R288">INDEX($C$13:$N$13,G288)</x:f>
        <x:v>30</x:v>
      </x:c>
      <x:c r="S288" s="30">
        <x:f t="shared" si="123"/>
        <x:v>0.04</x:v>
      </x:c>
      <x:c r="T288" s="30">
        <x:f t="shared" si="124"/>
        <x:v>94</x:v>
      </x:c>
      <x:c r="U288" s="32">
        <x:f t="shared" si="125"/>
        <x:v>1</x:v>
      </x:c>
      <x:c r="V288" s="31">
        <x:f t="shared" si="131"/>
        <x:v>0.05</x:v>
      </x:c>
      <x:c r="W288" s="31">
        <x:f t="shared" si="132"/>
        <x:v>60</x:v>
      </x:c>
      <x:c r="X288" s="32">
        <x:f t="shared" si="133"/>
        <x:v>0.8</x:v>
      </x:c>
      <x:c r="Y288" s="30">
        <x:f t="shared" si="126"/>
        <x:v>1</x:v>
      </x:c>
      <x:c r="Z288" s="33">
        <x:f t="shared" si="127"/>
        <x:v>0.53759999999999986</x:v>
      </x:c>
      <x:c r="AA288" s="31">
        <x:f t="shared" si="128"/>
        <x:v>18.185733803460483</x:v>
      </x:c>
      <x:c r="AB288" s="32">
        <x:f t="shared" si="134"/>
        <x:v>0.50515927231834679</x:v>
      </x:c>
      <x:c r="AC288" s="31">
        <x:f t="shared" si="135"/>
        <x:v>1</x:v>
      </x:c>
      <x:c r="AD288" s="30">
        <x:f t="shared" si="129"/>
        <x:v>0.32524799999999993</x:v>
      </x:c>
      <x:c r="AE288" s="31">
        <x:f t="shared" si="130"/>
        <x:v>18.510981803460481</x:v>
      </x:c>
      <x:c r="AG288" s="26"/>
      <x:c r="AH288" s="24"/>
      <x:c r="AI288" s="24"/>
      <x:c r="AJ288" s="24"/>
      <x:c r="AL288" s="24"/>
    </x:row>
    <x:row r="289" spans="2:38" x14ac:dyDescent="0.35">
      <x:c r="B289" s="27">
        <x:f t="shared" si="136"/>
        <x:v>44828</x:v>
      </x:c>
      <x:c r="C289" s="22" t="str">
        <x:f>IF($C$4="London",Assumptions!C298,Assumptions!E298)</x:f>
        <x:v>1313</x:v>
      </x:c>
      <x:c r="D289" s="22" t="str">
        <x:f>IF($C$4="London",Assumptions!D298,Assumptions!F298)</x:f>
        <x:v>0119</x:v>
      </x:c>
      <x:c r="F289" s="8">
        <x:v>44829</x:v>
      </x:c>
      <x:c r="G289" s="30">
        <x:f t="shared" si="116"/>
        <x:v>9</x:v>
      </x:c>
      <x:c r="H289" s="8" t="str">
        <x:v>1314</x:v>
      </x:c>
      <x:c r="I289" s="8" t="str">
        <x:v>0118</x:v>
      </x:c>
      <x:c r="J289" s="30">
        <x:f t="shared" si="117"/>
        <x:v>13</x:v>
      </x:c>
      <x:c r="K289" s="30">
        <x:f t="shared" si="118"/>
        <x:v>14</x:v>
      </x:c>
      <x:c r="L289" s="30">
        <x:f t="shared" si="119"/>
        <x:v>1</x:v>
      </x:c>
      <x:c r="M289" s="30">
        <x:f t="shared" si="120"/>
        <x:v>18</x:v>
      </x:c>
      <x:c r="N289" s="30">
        <x:f t="shared" si="121"/>
        <x:v>25</x:v>
      </x:c>
      <x:c r="O289" s="30">
        <x:f t="shared" si="122"/>
        <x:v>12.066666666666666</x:v>
      </x:c>
      <x:c r="P289" s="30" t="str" cm="1">
        <x:f t="array" ref="P289">INDEX($C$12:$N$12,G289)</x:f>
        <x:v>1.2″</x:v>
      </x:c>
      <x:c r="Q289" s="30" t="str" cm="1">
        <x:f t="array" ref="Q289">INDEX($C$11:$N$11,G289)</x:f>
        <x:v>94°F</x:v>
      </x:c>
      <x:c r="R289" s="30" cm="1">
        <x:f t="array" ref="R289">INDEX($C$13:$N$13,G289)</x:f>
        <x:v>30</x:v>
      </x:c>
      <x:c r="S289" s="30">
        <x:f t="shared" si="123"/>
        <x:v>0.04</x:v>
      </x:c>
      <x:c r="T289" s="30">
        <x:f t="shared" si="124"/>
        <x:v>94</x:v>
      </x:c>
      <x:c r="U289" s="32">
        <x:f t="shared" si="125"/>
        <x:v>1</x:v>
      </x:c>
      <x:c r="V289" s="31">
        <x:f t="shared" si="131"/>
        <x:v>0.05</x:v>
      </x:c>
      <x:c r="W289" s="31">
        <x:f t="shared" si="132"/>
        <x:v>60</x:v>
      </x:c>
      <x:c r="X289" s="32">
        <x:f t="shared" si="133"/>
        <x:v>0.8</x:v>
      </x:c>
      <x:c r="Y289" s="30">
        <x:f t="shared" si="126"/>
        <x:v>1</x:v>
      </x:c>
      <x:c r="Z289" s="33">
        <x:f t="shared" si="127"/>
        <x:v>0.53759999999999986</x:v>
      </x:c>
      <x:c r="AA289" s="31">
        <x:f t="shared" si="128"/>
        <x:v>18.510981803460481</x:v>
      </x:c>
      <x:c r="AB289" s="32">
        <x:f t="shared" si="134"/>
        <x:v>0.51419393898501342</x:v>
      </x:c>
      <x:c r="AC289" s="31">
        <x:f t="shared" si="135"/>
        <x:v>1</x:v>
      </x:c>
      <x:c r="AD289" s="30">
        <x:f t="shared" si="129"/>
        <x:v>0.32435199999999992</x:v>
      </x:c>
      <x:c r="AE289" s="31">
        <x:f t="shared" si="130"/>
        <x:v>18.835333803460482</x:v>
      </x:c>
      <x:c r="AG289" s="26"/>
      <x:c r="AH289" s="24"/>
      <x:c r="AI289" s="24"/>
      <x:c r="AJ289" s="24"/>
      <x:c r="AL289" s="24"/>
    </x:row>
    <x:row r="290" spans="2:38" x14ac:dyDescent="0.35">
      <x:c r="B290" s="27">
        <x:f t="shared" si="136"/>
        <x:v>44829</x:v>
      </x:c>
      <x:c r="C290" s="22" t="str">
        <x:f>IF($C$4="London",Assumptions!C299,Assumptions!E299)</x:f>
        <x:v>1314</x:v>
      </x:c>
      <x:c r="D290" s="22" t="str">
        <x:f>IF($C$4="London",Assumptions!D299,Assumptions!F299)</x:f>
        <x:v>0118</x:v>
      </x:c>
      <x:c r="F290" s="8">
        <x:v>44830</x:v>
      </x:c>
      <x:c r="G290" s="30">
        <x:f t="shared" si="116"/>
        <x:v>9</x:v>
      </x:c>
      <x:c r="H290" s="8" t="str">
        <x:v>1315</x:v>
      </x:c>
      <x:c r="I290" s="8" t="str">
        <x:v>0116</x:v>
      </x:c>
      <x:c r="J290" s="30">
        <x:f t="shared" si="117"/>
        <x:v>13</x:v>
      </x:c>
      <x:c r="K290" s="30">
        <x:f t="shared" si="118"/>
        <x:v>15</x:v>
      </x:c>
      <x:c r="L290" s="30">
        <x:f t="shared" si="119"/>
        <x:v>1</x:v>
      </x:c>
      <x:c r="M290" s="30">
        <x:f t="shared" si="120"/>
        <x:v>16</x:v>
      </x:c>
      <x:c r="N290" s="30">
        <x:f t="shared" si="121"/>
        <x:v>25</x:v>
      </x:c>
      <x:c r="O290" s="30">
        <x:f t="shared" si="122"/>
        <x:v>12.016666666666667</x:v>
      </x:c>
      <x:c r="P290" s="30" t="str" cm="1">
        <x:f t="array" ref="P290">INDEX($C$12:$N$12,G290)</x:f>
        <x:v>1.2″</x:v>
      </x:c>
      <x:c r="Q290" s="30" t="str" cm="1">
        <x:f t="array" ref="Q290">INDEX($C$11:$N$11,G290)</x:f>
        <x:v>94°F</x:v>
      </x:c>
      <x:c r="R290" s="30" cm="1">
        <x:f t="array" ref="R290">INDEX($C$13:$N$13,G290)</x:f>
        <x:v>30</x:v>
      </x:c>
      <x:c r="S290" s="30">
        <x:f t="shared" si="123"/>
        <x:v>0.04</x:v>
      </x:c>
      <x:c r="T290" s="30">
        <x:f t="shared" si="124"/>
        <x:v>94</x:v>
      </x:c>
      <x:c r="U290" s="32">
        <x:f t="shared" si="125"/>
        <x:v>1</x:v>
      </x:c>
      <x:c r="V290" s="31">
        <x:f t="shared" si="131"/>
        <x:v>0.05</x:v>
      </x:c>
      <x:c r="W290" s="31">
        <x:f t="shared" si="132"/>
        <x:v>60</x:v>
      </x:c>
      <x:c r="X290" s="32">
        <x:f t="shared" si="133"/>
        <x:v>0.8</x:v>
      </x:c>
      <x:c r="Y290" s="30">
        <x:f t="shared" si="126"/>
        <x:v>1</x:v>
      </x:c>
      <x:c r="Z290" s="33">
        <x:f t="shared" si="127"/>
        <x:v>0.53759999999999986</x:v>
      </x:c>
      <x:c r="AA290" s="31">
        <x:f t="shared" si="128"/>
        <x:v>18.835333803460482</x:v>
      </x:c>
      <x:c r="AB290" s="32">
        <x:f t="shared" si="134"/>
        <x:v>0.5232037167627912</x:v>
      </x:c>
      <x:c r="AC290" s="31">
        <x:f t="shared" si="135"/>
        <x:v>1</x:v>
      </x:c>
      <x:c r="AD290" s="30">
        <x:f t="shared" si="129"/>
        <x:v>0.32300799999999996</x:v>
      </x:c>
      <x:c r="AE290" s="31">
        <x:f t="shared" si="130"/>
        <x:v>19.158341803460484</x:v>
      </x:c>
      <x:c r="AG290" s="26"/>
      <x:c r="AH290" s="24"/>
      <x:c r="AI290" s="24"/>
      <x:c r="AJ290" s="24"/>
      <x:c r="AL290" s="24"/>
    </x:row>
    <x:row r="291" spans="2:38" x14ac:dyDescent="0.35">
      <x:c r="B291" s="27">
        <x:f t="shared" si="136"/>
        <x:v>44830</x:v>
      </x:c>
      <x:c r="C291" s="22" t="str">
        <x:f>IF($C$4="London",Assumptions!C300,Assumptions!E300)</x:f>
        <x:v>1315</x:v>
      </x:c>
      <x:c r="D291" s="22" t="str">
        <x:f>IF($C$4="London",Assumptions!D300,Assumptions!F300)</x:f>
        <x:v>0116</x:v>
      </x:c>
      <x:c r="F291" s="8">
        <x:v>44831</x:v>
      </x:c>
      <x:c r="G291" s="30">
        <x:f t="shared" si="116"/>
        <x:v>9</x:v>
      </x:c>
      <x:c r="H291" s="8" t="str">
        <x:v>1315</x:v>
      </x:c>
      <x:c r="I291" s="8" t="str">
        <x:v>0115</x:v>
      </x:c>
      <x:c r="J291" s="30">
        <x:f t="shared" si="117"/>
        <x:v>13</x:v>
      </x:c>
      <x:c r="K291" s="30">
        <x:f t="shared" si="118"/>
        <x:v>15</x:v>
      </x:c>
      <x:c r="L291" s="30">
        <x:f t="shared" si="119"/>
        <x:v>1</x:v>
      </x:c>
      <x:c r="M291" s="30">
        <x:f t="shared" si="120"/>
        <x:v>15</x:v>
      </x:c>
      <x:c r="N291" s="30">
        <x:f t="shared" si="121"/>
        <x:v>25</x:v>
      </x:c>
      <x:c r="O291" s="30">
        <x:f t="shared" si="122"/>
        <x:v>12</x:v>
      </x:c>
      <x:c r="P291" s="30" t="str" cm="1">
        <x:f t="array" ref="P291">INDEX($C$12:$N$12,G291)</x:f>
        <x:v>1.2″</x:v>
      </x:c>
      <x:c r="Q291" s="30" t="str" cm="1">
        <x:f t="array" ref="Q291">INDEX($C$11:$N$11,G291)</x:f>
        <x:v>94°F</x:v>
      </x:c>
      <x:c r="R291" s="30" cm="1">
        <x:f t="array" ref="R291">INDEX($C$13:$N$13,G291)</x:f>
        <x:v>30</x:v>
      </x:c>
      <x:c r="S291" s="30">
        <x:f t="shared" si="123"/>
        <x:v>0.04</x:v>
      </x:c>
      <x:c r="T291" s="30">
        <x:f t="shared" si="124"/>
        <x:v>94</x:v>
      </x:c>
      <x:c r="U291" s="32">
        <x:f t="shared" si="125"/>
        <x:v>1</x:v>
      </x:c>
      <x:c r="V291" s="31">
        <x:f t="shared" si="131"/>
        <x:v>0.05</x:v>
      </x:c>
      <x:c r="W291" s="31">
        <x:f t="shared" si="132"/>
        <x:v>60</x:v>
      </x:c>
      <x:c r="X291" s="32">
        <x:f t="shared" si="133"/>
        <x:v>0.8</x:v>
      </x:c>
      <x:c r="Y291" s="30">
        <x:f t="shared" si="126"/>
        <x:v>1</x:v>
      </x:c>
      <x:c r="Z291" s="33">
        <x:f t="shared" si="127"/>
        <x:v>0.53759999999999986</x:v>
      </x:c>
      <x:c r="AA291" s="31">
        <x:f t="shared" si="128"/>
        <x:v>19.158341803460484</x:v>
      </x:c>
      <x:c r="AB291" s="32">
        <x:f t="shared" si="134"/>
        <x:v>0.53217616120723565</x:v>
      </x:c>
      <x:c r="AC291" s="31">
        <x:f t="shared" si="135"/>
        <x:v>1</x:v>
      </x:c>
      <x:c r="AD291" s="30">
        <x:f t="shared" si="129"/>
        <x:v>0.32255999999999996</x:v>
      </x:c>
      <x:c r="AE291" s="31">
        <x:f t="shared" si="130"/>
        <x:v>19.480901803460483</x:v>
      </x:c>
      <x:c r="AG291" s="26"/>
      <x:c r="AH291" s="24"/>
      <x:c r="AI291" s="24"/>
      <x:c r="AJ291" s="24"/>
      <x:c r="AL291" s="24"/>
    </x:row>
    <x:row r="292" spans="2:38" x14ac:dyDescent="0.35">
      <x:c r="B292" s="27">
        <x:f t="shared" si="136"/>
        <x:v>44831</x:v>
      </x:c>
      <x:c r="C292" s="22" t="str">
        <x:f>IF($C$4="London",Assumptions!C301,Assumptions!E301)</x:f>
        <x:v>1315</x:v>
      </x:c>
      <x:c r="D292" s="22" t="str">
        <x:f>IF($C$4="London",Assumptions!D301,Assumptions!F301)</x:f>
        <x:v>0115</x:v>
      </x:c>
      <x:c r="F292" s="8">
        <x:v>44832</x:v>
      </x:c>
      <x:c r="G292" s="30">
        <x:f t="shared" si="116"/>
        <x:v>9</x:v>
      </x:c>
      <x:c r="H292" s="8" t="str">
        <x:v>1316</x:v>
      </x:c>
      <x:c r="I292" s="8" t="str">
        <x:v>0114</x:v>
      </x:c>
      <x:c r="J292" s="30">
        <x:f t="shared" si="117"/>
        <x:v>13</x:v>
      </x:c>
      <x:c r="K292" s="30">
        <x:f t="shared" si="118"/>
        <x:v>16</x:v>
      </x:c>
      <x:c r="L292" s="30">
        <x:f t="shared" si="119"/>
        <x:v>1</x:v>
      </x:c>
      <x:c r="M292" s="30">
        <x:f t="shared" si="120"/>
        <x:v>14</x:v>
      </x:c>
      <x:c r="N292" s="30">
        <x:f t="shared" si="121"/>
        <x:v>25</x:v>
      </x:c>
      <x:c r="O292" s="30">
        <x:f t="shared" si="122"/>
        <x:v>11.966666666666667</x:v>
      </x:c>
      <x:c r="P292" s="30" t="str" cm="1">
        <x:f t="array" ref="P292">INDEX($C$12:$N$12,G292)</x:f>
        <x:v>1.2″</x:v>
      </x:c>
      <x:c r="Q292" s="30" t="str" cm="1">
        <x:f t="array" ref="Q292">INDEX($C$11:$N$11,G292)</x:f>
        <x:v>94°F</x:v>
      </x:c>
      <x:c r="R292" s="30" cm="1">
        <x:f t="array" ref="R292">INDEX($C$13:$N$13,G292)</x:f>
        <x:v>30</x:v>
      </x:c>
      <x:c r="S292" s="30">
        <x:f t="shared" si="123"/>
        <x:v>0.04</x:v>
      </x:c>
      <x:c r="T292" s="30">
        <x:f t="shared" si="124"/>
        <x:v>94</x:v>
      </x:c>
      <x:c r="U292" s="32">
        <x:f t="shared" si="125"/>
        <x:v>1</x:v>
      </x:c>
      <x:c r="V292" s="31">
        <x:f t="shared" si="131"/>
        <x:v>0.05</x:v>
      </x:c>
      <x:c r="W292" s="31">
        <x:f t="shared" si="132"/>
        <x:v>60</x:v>
      </x:c>
      <x:c r="X292" s="32">
        <x:f t="shared" si="133"/>
        <x:v>0.8</x:v>
      </x:c>
      <x:c r="Y292" s="30">
        <x:f t="shared" si="126"/>
        <x:v>1</x:v>
      </x:c>
      <x:c r="Z292" s="33">
        <x:f t="shared" si="127"/>
        <x:v>0.53759999999999986</x:v>
      </x:c>
      <x:c r="AA292" s="31">
        <x:f t="shared" si="128"/>
        <x:v>19.480901803460483</x:v>
      </x:c>
      <x:c r="AB292" s="32">
        <x:f t="shared" si="134"/>
        <x:v>0.54113616120723562</x:v>
      </x:c>
      <x:c r="AC292" s="31">
        <x:f t="shared" si="135"/>
        <x:v>1</x:v>
      </x:c>
      <x:c r="AD292" s="30">
        <x:f t="shared" si="129"/>
        <x:v>0.32166399999999995</x:v>
      </x:c>
      <x:c r="AE292" s="31">
        <x:f t="shared" si="130"/>
        <x:v>19.802565803460482</x:v>
      </x:c>
      <x:c r="AG292" s="26"/>
      <x:c r="AH292" s="24"/>
      <x:c r="AI292" s="24"/>
      <x:c r="AJ292" s="24"/>
      <x:c r="AL292" s="24"/>
    </x:row>
    <x:row r="293" spans="2:38" x14ac:dyDescent="0.35">
      <x:c r="B293" s="27">
        <x:f t="shared" si="136"/>
        <x:v>44832</x:v>
      </x:c>
      <x:c r="C293" s="22" t="str">
        <x:f>IF($C$4="London",Assumptions!C302,Assumptions!E302)</x:f>
        <x:v>1316</x:v>
      </x:c>
      <x:c r="D293" s="22" t="str">
        <x:f>IF($C$4="London",Assumptions!D302,Assumptions!F302)</x:f>
        <x:v>0114</x:v>
      </x:c>
      <x:c r="F293" s="8">
        <x:v>44833</x:v>
      </x:c>
      <x:c r="G293" s="30">
        <x:f t="shared" si="116"/>
        <x:v>9</x:v>
      </x:c>
      <x:c r="H293" s="8" t="str">
        <x:v>1317</x:v>
      </x:c>
      <x:c r="I293" s="8" t="str">
        <x:v>0112</x:v>
      </x:c>
      <x:c r="J293" s="30">
        <x:f t="shared" si="117"/>
        <x:v>13</x:v>
      </x:c>
      <x:c r="K293" s="30">
        <x:f t="shared" si="118"/>
        <x:v>17</x:v>
      </x:c>
      <x:c r="L293" s="30">
        <x:f t="shared" si="119"/>
        <x:v>1</x:v>
      </x:c>
      <x:c r="M293" s="30">
        <x:f t="shared" si="120"/>
        <x:v>12</x:v>
      </x:c>
      <x:c r="N293" s="30">
        <x:f t="shared" si="121"/>
        <x:v>25</x:v>
      </x:c>
      <x:c r="O293" s="30">
        <x:f t="shared" si="122"/>
        <x:v>11.916666666666666</x:v>
      </x:c>
      <x:c r="P293" s="30" t="str" cm="1">
        <x:f t="array" ref="P293">INDEX($C$12:$N$12,G293)</x:f>
        <x:v>1.2″</x:v>
      </x:c>
      <x:c r="Q293" s="30" t="str" cm="1">
        <x:f t="array" ref="Q293">INDEX($C$11:$N$11,G293)</x:f>
        <x:v>94°F</x:v>
      </x:c>
      <x:c r="R293" s="30" cm="1">
        <x:f t="array" ref="R293">INDEX($C$13:$N$13,G293)</x:f>
        <x:v>30</x:v>
      </x:c>
      <x:c r="S293" s="30">
        <x:f t="shared" si="123"/>
        <x:v>0.04</x:v>
      </x:c>
      <x:c r="T293" s="30">
        <x:f t="shared" si="124"/>
        <x:v>94</x:v>
      </x:c>
      <x:c r="U293" s="32">
        <x:f t="shared" si="125"/>
        <x:v>1</x:v>
      </x:c>
      <x:c r="V293" s="31">
        <x:f t="shared" si="131"/>
        <x:v>0.05</x:v>
      </x:c>
      <x:c r="W293" s="31">
        <x:f t="shared" si="132"/>
        <x:v>60</x:v>
      </x:c>
      <x:c r="X293" s="32">
        <x:f t="shared" si="133"/>
        <x:v>0.8</x:v>
      </x:c>
      <x:c r="Y293" s="30">
        <x:f t="shared" si="126"/>
        <x:v>1</x:v>
      </x:c>
      <x:c r="Z293" s="33">
        <x:f t="shared" si="127"/>
        <x:v>0.53759999999999986</x:v>
      </x:c>
      <x:c r="AA293" s="31">
        <x:f t="shared" si="128"/>
        <x:v>19.802565803460482</x:v>
      </x:c>
      <x:c r="AB293" s="32">
        <x:f t="shared" si="134"/>
        <x:v>0.55007127231834674</x:v>
      </x:c>
      <x:c r="AC293" s="31">
        <x:f t="shared" si="135"/>
        <x:v>1</x:v>
      </x:c>
      <x:c r="AD293" s="30">
        <x:f t="shared" si="129"/>
        <x:v>0.32031999999999988</x:v>
      </x:c>
      <x:c r="AE293" s="31">
        <x:f t="shared" si="130"/>
        <x:v>20.122885803460481</x:v>
      </x:c>
      <x:c r="AG293" s="26"/>
      <x:c r="AH293" s="24"/>
      <x:c r="AI293" s="24"/>
      <x:c r="AJ293" s="24"/>
      <x:c r="AL293" s="24"/>
    </x:row>
    <x:row r="294" spans="2:38" x14ac:dyDescent="0.35">
      <x:c r="B294" s="27">
        <x:f t="shared" si="136"/>
        <x:v>44833</x:v>
      </x:c>
      <x:c r="C294" s="22" t="str">
        <x:f>IF($C$4="London",Assumptions!C303,Assumptions!E303)</x:f>
        <x:v>1317</x:v>
      </x:c>
      <x:c r="D294" s="22" t="str">
        <x:f>IF($C$4="London",Assumptions!D303,Assumptions!F303)</x:f>
        <x:v>0112</x:v>
      </x:c>
      <x:c r="F294" s="8">
        <x:v>44834</x:v>
      </x:c>
      <x:c r="G294" s="30">
        <x:f t="shared" si="116"/>
        <x:v>9</x:v>
      </x:c>
      <x:c r="H294" s="8" t="str">
        <x:v>1317</x:v>
      </x:c>
      <x:c r="I294" s="8" t="str">
        <x:v>0111</x:v>
      </x:c>
      <x:c r="J294" s="30">
        <x:f t="shared" si="117"/>
        <x:v>13</x:v>
      </x:c>
      <x:c r="K294" s="30">
        <x:f t="shared" si="118"/>
        <x:v>17</x:v>
      </x:c>
      <x:c r="L294" s="30">
        <x:f t="shared" si="119"/>
        <x:v>1</x:v>
      </x:c>
      <x:c r="M294" s="30">
        <x:f t="shared" si="120"/>
        <x:v>11</x:v>
      </x:c>
      <x:c r="N294" s="30">
        <x:f t="shared" si="121"/>
        <x:v>25</x:v>
      </x:c>
      <x:c r="O294" s="30">
        <x:f t="shared" si="122"/>
        <x:v>11.9</x:v>
      </x:c>
      <x:c r="P294" s="30" t="str" cm="1">
        <x:f t="array" ref="P294">INDEX($C$12:$N$12,G294)</x:f>
        <x:v>1.2″</x:v>
      </x:c>
      <x:c r="Q294" s="30" t="str" cm="1">
        <x:f t="array" ref="Q294">INDEX($C$11:$N$11,G294)</x:f>
        <x:v>94°F</x:v>
      </x:c>
      <x:c r="R294" s="30" cm="1">
        <x:f t="array" ref="R294">INDEX($C$13:$N$13,G294)</x:f>
        <x:v>30</x:v>
      </x:c>
      <x:c r="S294" s="30">
        <x:f t="shared" si="123"/>
        <x:v>0.04</x:v>
      </x:c>
      <x:c r="T294" s="30">
        <x:f t="shared" si="124"/>
        <x:v>94</x:v>
      </x:c>
      <x:c r="U294" s="32">
        <x:f t="shared" si="125"/>
        <x:v>1</x:v>
      </x:c>
      <x:c r="V294" s="31">
        <x:f t="shared" si="131"/>
        <x:v>0.05</x:v>
      </x:c>
      <x:c r="W294" s="31">
        <x:f t="shared" si="132"/>
        <x:v>60</x:v>
      </x:c>
      <x:c r="X294" s="32">
        <x:f t="shared" si="133"/>
        <x:v>0.8</x:v>
      </x:c>
      <x:c r="Y294" s="30">
        <x:f t="shared" si="126"/>
        <x:v>1</x:v>
      </x:c>
      <x:c r="Z294" s="33">
        <x:f t="shared" si="127"/>
        <x:v>0.53759999999999986</x:v>
      </x:c>
      <x:c r="AA294" s="31">
        <x:f t="shared" si="128"/>
        <x:v>20.122885803460481</x:v>
      </x:c>
      <x:c r="AB294" s="32">
        <x:f t="shared" si="134"/>
        <x:v>0.55896905009612441</x:v>
      </x:c>
      <x:c r="AC294" s="31">
        <x:f t="shared" si="135"/>
        <x:v>1</x:v>
      </x:c>
      <x:c r="AD294" s="30">
        <x:f t="shared" si="129"/>
        <x:v>0.31987199999999993</x:v>
      </x:c>
      <x:c r="AE294" s="31">
        <x:f t="shared" si="130"/>
        <x:v>20.442757803460481</x:v>
      </x:c>
      <x:c r="AG294" s="26"/>
      <x:c r="AH294" s="24"/>
      <x:c r="AI294" s="24"/>
      <x:c r="AJ294" s="24"/>
      <x:c r="AL294" s="24"/>
    </x:row>
    <x:row r="295" spans="2:38" x14ac:dyDescent="0.35">
      <x:c r="B295" s="27">
        <x:f t="shared" si="136"/>
        <x:v>44834</x:v>
      </x:c>
      <x:c r="C295" s="22" t="str">
        <x:f>IF($C$4="London",Assumptions!C304,Assumptions!E304)</x:f>
        <x:v>1317</x:v>
      </x:c>
      <x:c r="D295" s="22" t="str">
        <x:f>IF($C$4="London",Assumptions!D304,Assumptions!F304)</x:f>
        <x:v>0111</x:v>
      </x:c>
      <x:c r="F295" s="8">
        <x:v>44835</x:v>
      </x:c>
      <x:c r="G295" s="30">
        <x:f t="shared" si="116"/>
        <x:v>10</x:v>
      </x:c>
      <x:c r="H295" s="8" t="str">
        <x:v>1318</x:v>
      </x:c>
      <x:c r="I295" s="8" t="str">
        <x:v>0110</x:v>
      </x:c>
      <x:c r="J295" s="30">
        <x:f t="shared" si="117"/>
        <x:v>13</x:v>
      </x:c>
      <x:c r="K295" s="30">
        <x:f t="shared" si="118"/>
        <x:v>18</x:v>
      </x:c>
      <x:c r="L295" s="30">
        <x:f t="shared" si="119"/>
        <x:v>1</x:v>
      </x:c>
      <x:c r="M295" s="30">
        <x:f t="shared" si="120"/>
        <x:v>10</x:v>
      </x:c>
      <x:c r="N295" s="30">
        <x:f t="shared" si="121"/>
        <x:v>25</x:v>
      </x:c>
      <x:c r="O295" s="30">
        <x:f t="shared" si="122"/>
        <x:v>11.866666666666667</x:v>
      </x:c>
      <x:c r="P295" s="30" t="str" cm="1">
        <x:f t="array" ref="P295">INDEX($C$12:$N$12,G295)</x:f>
        <x:v>0.7″</x:v>
      </x:c>
      <x:c r="Q295" s="30" t="str" cm="1">
        <x:f t="array" ref="Q295">INDEX($C$11:$N$11,G295)</x:f>
        <x:v>85°F</x:v>
      </x:c>
      <x:c r="R295" s="30" cm="1">
        <x:f t="array" ref="R295">INDEX($C$13:$N$13,G295)</x:f>
        <x:v>31</x:v>
      </x:c>
      <x:c r="S295" s="30">
        <x:f t="shared" si="123"/>
        <x:v>2.2580645161290321E-2</x:v>
      </x:c>
      <x:c r="T295" s="30">
        <x:f t="shared" si="124"/>
        <x:v>85</x:v>
      </x:c>
      <x:c r="U295" s="32">
        <x:f t="shared" si="125"/>
        <x:v>0.98258064516129018</x:v>
      </x:c>
      <x:c r="V295" s="31">
        <x:f t="shared" si="131"/>
        <x:v>0.05</x:v>
      </x:c>
      <x:c r="W295" s="31">
        <x:f t="shared" si="132"/>
        <x:v>60</x:v>
      </x:c>
      <x:c r="X295" s="32">
        <x:f t="shared" si="133"/>
        <x:v>0.8</x:v>
      </x:c>
      <x:c r="Y295" s="30">
        <x:f t="shared" si="126"/>
        <x:v>1</x:v>
      </x:c>
      <x:c r="Z295" s="33">
        <x:f t="shared" si="127"/>
        <x:v>0.75</x:v>
      </x:c>
      <x:c r="AA295" s="31">
        <x:f t="shared" si="128"/>
        <x:v>20.442757803460481</x:v>
      </x:c>
      <x:c r="AB295" s="32">
        <x:f t="shared" si="134"/>
        <x:v>0.56785438342945782</x:v>
      </x:c>
      <x:c r="AC295" s="31">
        <x:f t="shared" si="135"/>
        <x:v>1</x:v>
      </x:c>
      <x:c r="AD295" s="30">
        <x:f t="shared" si="129"/>
        <x:v>0.44500000000000006</x:v>
      </x:c>
      <x:c r="AE295" s="31">
        <x:f t="shared" si="130"/>
        <x:v>20.887757803460481</x:v>
      </x:c>
      <x:c r="AG295" s="26"/>
      <x:c r="AH295" s="24"/>
      <x:c r="AI295" s="24"/>
      <x:c r="AJ295" s="24"/>
      <x:c r="AL295" s="24"/>
    </x:row>
    <x:row r="296" spans="2:38" x14ac:dyDescent="0.35">
      <x:c r="B296" s="27">
        <x:f t="shared" si="136"/>
        <x:v>44835</x:v>
      </x:c>
      <x:c r="C296" s="22" t="str">
        <x:f>IF($C$4="London",Assumptions!C305,Assumptions!E305)</x:f>
        <x:v>1318</x:v>
      </x:c>
      <x:c r="D296" s="22" t="str">
        <x:f>IF($C$4="London",Assumptions!D305,Assumptions!F305)</x:f>
        <x:v>0110</x:v>
      </x:c>
      <x:c r="F296" s="8">
        <x:v>44836</x:v>
      </x:c>
      <x:c r="G296" s="30">
        <x:f t="shared" si="116"/>
        <x:v>10</x:v>
      </x:c>
      <x:c r="H296" s="8" t="str">
        <x:v>1319</x:v>
      </x:c>
      <x:c r="I296" s="8" t="str">
        <x:v>0108</x:v>
      </x:c>
      <x:c r="J296" s="30">
        <x:f t="shared" si="117"/>
        <x:v>13</x:v>
      </x:c>
      <x:c r="K296" s="30">
        <x:f t="shared" si="118"/>
        <x:v>19</x:v>
      </x:c>
      <x:c r="L296" s="30">
        <x:f t="shared" si="119"/>
        <x:v>1</x:v>
      </x:c>
      <x:c r="M296" s="30">
        <x:f t="shared" si="120"/>
        <x:v>8</x:v>
      </x:c>
      <x:c r="N296" s="30">
        <x:f t="shared" si="121"/>
        <x:v>25</x:v>
      </x:c>
      <x:c r="O296" s="30">
        <x:f t="shared" si="122"/>
        <x:v>11.816666666666666</x:v>
      </x:c>
      <x:c r="P296" s="30" t="str" cm="1">
        <x:f t="array" ref="P296">INDEX($C$12:$N$12,G296)</x:f>
        <x:v>0.7″</x:v>
      </x:c>
      <x:c r="Q296" s="30" t="str" cm="1">
        <x:f t="array" ref="Q296">INDEX($C$11:$N$11,G296)</x:f>
        <x:v>85°F</x:v>
      </x:c>
      <x:c r="R296" s="30" cm="1">
        <x:f t="array" ref="R296">INDEX($C$13:$N$13,G296)</x:f>
        <x:v>31</x:v>
      </x:c>
      <x:c r="S296" s="30">
        <x:f t="shared" si="123"/>
        <x:v>2.2580645161290321E-2</x:v>
      </x:c>
      <x:c r="T296" s="30">
        <x:f t="shared" si="124"/>
        <x:v>85</x:v>
      </x:c>
      <x:c r="U296" s="32">
        <x:f t="shared" si="125"/>
        <x:v>0.96516129032258036</x:v>
      </x:c>
      <x:c r="V296" s="31">
        <x:f t="shared" si="131"/>
        <x:v>0.05</x:v>
      </x:c>
      <x:c r="W296" s="31">
        <x:f t="shared" si="132"/>
        <x:v>60</x:v>
      </x:c>
      <x:c r="X296" s="32">
        <x:f t="shared" si="133"/>
        <x:v>0.8</x:v>
      </x:c>
      <x:c r="Y296" s="30">
        <x:f t="shared" si="126"/>
        <x:v>1</x:v>
      </x:c>
      <x:c r="Z296" s="33">
        <x:f t="shared" si="127"/>
        <x:v>0.75</x:v>
      </x:c>
      <x:c r="AA296" s="31">
        <x:f t="shared" si="128"/>
        <x:v>20.887757803460481</x:v>
      </x:c>
      <x:c r="AB296" s="32">
        <x:f t="shared" si="134"/>
        <x:v>0.58021549454056887</x:v>
      </x:c>
      <x:c r="AC296" s="31">
        <x:f t="shared" si="135"/>
        <x:v>1</x:v>
      </x:c>
      <x:c r="AD296" s="30">
        <x:f t="shared" si="129"/>
        <x:v>0.44312499999999999</x:v>
      </x:c>
      <x:c r="AE296" s="31">
        <x:f t="shared" si="130"/>
        <x:v>21.330882803460479</x:v>
      </x:c>
      <x:c r="AG296" s="26"/>
      <x:c r="AH296" s="24"/>
      <x:c r="AI296" s="24"/>
      <x:c r="AJ296" s="24"/>
      <x:c r="AL296" s="24"/>
    </x:row>
    <x:row r="297" spans="2:38" x14ac:dyDescent="0.35">
      <x:c r="B297" s="27">
        <x:f t="shared" si="136"/>
        <x:v>44836</x:v>
      </x:c>
      <x:c r="C297" s="22" t="str">
        <x:f>IF($C$4="London",Assumptions!C306,Assumptions!E306)</x:f>
        <x:v>1319</x:v>
      </x:c>
      <x:c r="D297" s="22" t="str">
        <x:f>IF($C$4="London",Assumptions!D306,Assumptions!F306)</x:f>
        <x:v>0108</x:v>
      </x:c>
      <x:c r="F297" s="8">
        <x:v>44837</x:v>
      </x:c>
      <x:c r="G297" s="30">
        <x:f t="shared" si="116"/>
        <x:v>10</x:v>
      </x:c>
      <x:c r="H297" s="8" t="str">
        <x:v>1319</x:v>
      </x:c>
      <x:c r="I297" s="8" t="str">
        <x:v>0107</x:v>
      </x:c>
      <x:c r="J297" s="30">
        <x:f t="shared" si="117"/>
        <x:v>13</x:v>
      </x:c>
      <x:c r="K297" s="30">
        <x:f t="shared" si="118"/>
        <x:v>19</x:v>
      </x:c>
      <x:c r="L297" s="30">
        <x:f t="shared" si="119"/>
        <x:v>1</x:v>
      </x:c>
      <x:c r="M297" s="30">
        <x:f t="shared" si="120"/>
        <x:v>7</x:v>
      </x:c>
      <x:c r="N297" s="30">
        <x:f t="shared" si="121"/>
        <x:v>25</x:v>
      </x:c>
      <x:c r="O297" s="30">
        <x:f t="shared" si="122"/>
        <x:v>11.8</x:v>
      </x:c>
      <x:c r="P297" s="30" t="str" cm="1">
        <x:f t="array" ref="P297">INDEX($C$12:$N$12,G297)</x:f>
        <x:v>0.7″</x:v>
      </x:c>
      <x:c r="Q297" s="30" t="str" cm="1">
        <x:f t="array" ref="Q297">INDEX($C$11:$N$11,G297)</x:f>
        <x:v>85°F</x:v>
      </x:c>
      <x:c r="R297" s="30" cm="1">
        <x:f t="array" ref="R297">INDEX($C$13:$N$13,G297)</x:f>
        <x:v>31</x:v>
      </x:c>
      <x:c r="S297" s="30">
        <x:f t="shared" si="123"/>
        <x:v>2.2580645161290321E-2</x:v>
      </x:c>
      <x:c r="T297" s="30">
        <x:f t="shared" si="124"/>
        <x:v>85</x:v>
      </x:c>
      <x:c r="U297" s="32">
        <x:f t="shared" si="125"/>
        <x:v>0.94774193548387065</x:v>
      </x:c>
      <x:c r="V297" s="31">
        <x:f t="shared" si="131"/>
        <x:v>0.05</x:v>
      </x:c>
      <x:c r="W297" s="31">
        <x:f t="shared" si="132"/>
        <x:v>60</x:v>
      </x:c>
      <x:c r="X297" s="32">
        <x:f t="shared" si="133"/>
        <x:v>0.8</x:v>
      </x:c>
      <x:c r="Y297" s="30">
        <x:f t="shared" si="126"/>
        <x:v>1</x:v>
      </x:c>
      <x:c r="Z297" s="33">
        <x:f t="shared" si="127"/>
        <x:v>0.75</x:v>
      </x:c>
      <x:c r="AA297" s="31">
        <x:f t="shared" si="128"/>
        <x:v>21.330882803460479</x:v>
      </x:c>
      <x:c r="AB297" s="32">
        <x:f t="shared" si="134"/>
        <x:v>0.59252452231834662</x:v>
      </x:c>
      <x:c r="AC297" s="31">
        <x:f t="shared" si="135"/>
        <x:v>1</x:v>
      </x:c>
      <x:c r="AD297" s="30">
        <x:f t="shared" si="129"/>
        <x:v>0.44250000000000006</x:v>
      </x:c>
      <x:c r="AE297" s="31">
        <x:f t="shared" si="130"/>
        <x:v>21.773382803460478</x:v>
      </x:c>
      <x:c r="AG297" s="26"/>
      <x:c r="AH297" s="24"/>
      <x:c r="AI297" s="24"/>
      <x:c r="AJ297" s="24"/>
      <x:c r="AL297" s="24"/>
    </x:row>
    <x:row r="298" spans="2:38" x14ac:dyDescent="0.35">
      <x:c r="B298" s="27">
        <x:f t="shared" si="136"/>
        <x:v>44837</x:v>
      </x:c>
      <x:c r="C298" s="22" t="str">
        <x:f>IF($C$4="London",Assumptions!C307,Assumptions!E307)</x:f>
        <x:v>1319</x:v>
      </x:c>
      <x:c r="D298" s="22" t="str">
        <x:f>IF($C$4="London",Assumptions!D307,Assumptions!F307)</x:f>
        <x:v>0107</x:v>
      </x:c>
      <x:c r="F298" s="8">
        <x:v>44838</x:v>
      </x:c>
      <x:c r="G298" s="30">
        <x:f t="shared" si="116"/>
        <x:v>10</x:v>
      </x:c>
      <x:c r="H298" s="8" t="str">
        <x:v>1320</x:v>
      </x:c>
      <x:c r="I298" s="8" t="str">
        <x:v>0106</x:v>
      </x:c>
      <x:c r="J298" s="30">
        <x:f t="shared" si="117"/>
        <x:v>13</x:v>
      </x:c>
      <x:c r="K298" s="30">
        <x:f t="shared" si="118"/>
        <x:v>20</x:v>
      </x:c>
      <x:c r="L298" s="30">
        <x:f t="shared" si="119"/>
        <x:v>1</x:v>
      </x:c>
      <x:c r="M298" s="30">
        <x:f t="shared" si="120"/>
        <x:v>6</x:v>
      </x:c>
      <x:c r="N298" s="30">
        <x:f t="shared" si="121"/>
        <x:v>25</x:v>
      </x:c>
      <x:c r="O298" s="30">
        <x:f t="shared" si="122"/>
        <x:v>11.766666666666667</x:v>
      </x:c>
      <x:c r="P298" s="30" t="str" cm="1">
        <x:f t="array" ref="P298">INDEX($C$12:$N$12,G298)</x:f>
        <x:v>0.7″</x:v>
      </x:c>
      <x:c r="Q298" s="30" t="str" cm="1">
        <x:f t="array" ref="Q298">INDEX($C$11:$N$11,G298)</x:f>
        <x:v>85°F</x:v>
      </x:c>
      <x:c r="R298" s="30" cm="1">
        <x:f t="array" ref="R298">INDEX($C$13:$N$13,G298)</x:f>
        <x:v>31</x:v>
      </x:c>
      <x:c r="S298" s="30">
        <x:f t="shared" si="123"/>
        <x:v>2.2580645161290321E-2</x:v>
      </x:c>
      <x:c r="T298" s="30">
        <x:f t="shared" si="124"/>
        <x:v>85</x:v>
      </x:c>
      <x:c r="U298" s="32">
        <x:f t="shared" si="125"/>
        <x:v>0.93032258064516093</x:v>
      </x:c>
      <x:c r="V298" s="31">
        <x:f t="shared" si="131"/>
        <x:v>0.05</x:v>
      </x:c>
      <x:c r="W298" s="31">
        <x:f t="shared" si="132"/>
        <x:v>60</x:v>
      </x:c>
      <x:c r="X298" s="32">
        <x:f t="shared" si="133"/>
        <x:v>0.8</x:v>
      </x:c>
      <x:c r="Y298" s="30">
        <x:f t="shared" si="126"/>
        <x:v>1</x:v>
      </x:c>
      <x:c r="Z298" s="33">
        <x:f t="shared" si="127"/>
        <x:v>0.75</x:v>
      </x:c>
      <x:c r="AA298" s="31">
        <x:f t="shared" si="128"/>
        <x:v>21.773382803460478</x:v>
      </x:c>
      <x:c r="AB298" s="32">
        <x:f t="shared" si="134"/>
        <x:v>0.60481618898501333</x:v>
      </x:c>
      <x:c r="AC298" s="31">
        <x:f t="shared" si="135"/>
        <x:v>1</x:v>
      </x:c>
      <x:c r="AD298" s="30">
        <x:f t="shared" si="129"/>
        <x:v>0.44125000000000003</x:v>
      </x:c>
      <x:c r="AE298" s="31">
        <x:f t="shared" si="130"/>
        <x:v>22.214632803460479</x:v>
      </x:c>
      <x:c r="AG298" s="26"/>
      <x:c r="AH298" s="24"/>
      <x:c r="AI298" s="24"/>
      <x:c r="AJ298" s="24"/>
      <x:c r="AL298" s="24"/>
    </x:row>
    <x:row r="299" spans="2:38" x14ac:dyDescent="0.35">
      <x:c r="B299" s="27">
        <x:f t="shared" si="136"/>
        <x:v>44838</x:v>
      </x:c>
      <x:c r="C299" s="22" t="str">
        <x:f>IF($C$4="London",Assumptions!C308,Assumptions!E308)</x:f>
        <x:v>1320</x:v>
      </x:c>
      <x:c r="D299" s="22" t="str">
        <x:f>IF($C$4="London",Assumptions!D308,Assumptions!F308)</x:f>
        <x:v>0106</x:v>
      </x:c>
      <x:c r="F299" s="8">
        <x:v>44839</x:v>
      </x:c>
      <x:c r="G299" s="30">
        <x:f t="shared" si="116"/>
        <x:v>10</x:v>
      </x:c>
      <x:c r="H299" s="8" t="str">
        <x:v>1321</x:v>
      </x:c>
      <x:c r="I299" s="8" t="str">
        <x:v>0105</x:v>
      </x:c>
      <x:c r="J299" s="30">
        <x:f t="shared" si="117"/>
        <x:v>13</x:v>
      </x:c>
      <x:c r="K299" s="30">
        <x:f t="shared" si="118"/>
        <x:v>21</x:v>
      </x:c>
      <x:c r="L299" s="30">
        <x:f t="shared" si="119"/>
        <x:v>1</x:v>
      </x:c>
      <x:c r="M299" s="30">
        <x:f t="shared" si="120"/>
        <x:v>5</x:v>
      </x:c>
      <x:c r="N299" s="30">
        <x:f t="shared" si="121"/>
        <x:v>25</x:v>
      </x:c>
      <x:c r="O299" s="30">
        <x:f t="shared" si="122"/>
        <x:v>11.733333333333333</x:v>
      </x:c>
      <x:c r="P299" s="30" t="str" cm="1">
        <x:f t="array" ref="P299">INDEX($C$12:$N$12,G299)</x:f>
        <x:v>0.7″</x:v>
      </x:c>
      <x:c r="Q299" s="30" t="str" cm="1">
        <x:f t="array" ref="Q299">INDEX($C$11:$N$11,G299)</x:f>
        <x:v>85°F</x:v>
      </x:c>
      <x:c r="R299" s="30" cm="1">
        <x:f t="array" ref="R299">INDEX($C$13:$N$13,G299)</x:f>
        <x:v>31</x:v>
      </x:c>
      <x:c r="S299" s="30">
        <x:f t="shared" si="123"/>
        <x:v>2.2580645161290321E-2</x:v>
      </x:c>
      <x:c r="T299" s="30">
        <x:f t="shared" si="124"/>
        <x:v>85</x:v>
      </x:c>
      <x:c r="U299" s="32">
        <x:f t="shared" si="125"/>
        <x:v>0.91290322580645122</x:v>
      </x:c>
      <x:c r="V299" s="31">
        <x:f t="shared" si="131"/>
        <x:v>0.05</x:v>
      </x:c>
      <x:c r="W299" s="31">
        <x:f t="shared" si="132"/>
        <x:v>60</x:v>
      </x:c>
      <x:c r="X299" s="32">
        <x:f t="shared" si="133"/>
        <x:v>0.8</x:v>
      </x:c>
      <x:c r="Y299" s="30">
        <x:f t="shared" si="126"/>
        <x:v>1</x:v>
      </x:c>
      <x:c r="Z299" s="33">
        <x:f t="shared" si="127"/>
        <x:v>0.75</x:v>
      </x:c>
      <x:c r="AA299" s="31">
        <x:f t="shared" si="128"/>
        <x:v>22.214632803460479</x:v>
      </x:c>
      <x:c r="AB299" s="32">
        <x:f t="shared" si="134"/>
        <x:v>0.61707313342945769</x:v>
      </x:c>
      <x:c r="AC299" s="31">
        <x:f t="shared" si="135"/>
        <x:v>1</x:v>
      </x:c>
      <x:c r="AD299" s="30">
        <x:f t="shared" si="129"/>
        <x:v>0.44</x:v>
      </x:c>
      <x:c r="AE299" s="31">
        <x:f t="shared" si="130"/>
        <x:v>22.65463280346048</x:v>
      </x:c>
      <x:c r="AG299" s="26"/>
      <x:c r="AH299" s="24"/>
      <x:c r="AI299" s="24"/>
      <x:c r="AJ299" s="24"/>
      <x:c r="AL299" s="24"/>
    </x:row>
    <x:row r="300" spans="2:38" x14ac:dyDescent="0.35">
      <x:c r="B300" s="27">
        <x:f t="shared" si="136"/>
        <x:v>44839</x:v>
      </x:c>
      <x:c r="C300" s="22" t="str">
        <x:f>IF($C$4="London",Assumptions!C309,Assumptions!E309)</x:f>
        <x:v>1321</x:v>
      </x:c>
      <x:c r="D300" s="22" t="str">
        <x:f>IF($C$4="London",Assumptions!D309,Assumptions!F309)</x:f>
        <x:v>0105</x:v>
      </x:c>
      <x:c r="F300" s="8">
        <x:v>44840</x:v>
      </x:c>
      <x:c r="G300" s="30">
        <x:f t="shared" si="116"/>
        <x:v>10</x:v>
      </x:c>
      <x:c r="H300" s="8" t="str">
        <x:v>1321</x:v>
      </x:c>
      <x:c r="I300" s="8" t="str">
        <x:v>0103</x:v>
      </x:c>
      <x:c r="J300" s="30">
        <x:f t="shared" si="117"/>
        <x:v>13</x:v>
      </x:c>
      <x:c r="K300" s="30">
        <x:f t="shared" si="118"/>
        <x:v>21</x:v>
      </x:c>
      <x:c r="L300" s="30">
        <x:f t="shared" si="119"/>
        <x:v>1</x:v>
      </x:c>
      <x:c r="M300" s="30">
        <x:f t="shared" si="120"/>
        <x:v>3</x:v>
      </x:c>
      <x:c r="N300" s="30">
        <x:f t="shared" si="121"/>
        <x:v>25</x:v>
      </x:c>
      <x:c r="O300" s="30">
        <x:f t="shared" si="122"/>
        <x:v>11.7</x:v>
      </x:c>
      <x:c r="P300" s="30" t="str" cm="1">
        <x:f t="array" ref="P300">INDEX($C$12:$N$12,G300)</x:f>
        <x:v>0.7″</x:v>
      </x:c>
      <x:c r="Q300" s="30" t="str" cm="1">
        <x:f t="array" ref="Q300">INDEX($C$11:$N$11,G300)</x:f>
        <x:v>85°F</x:v>
      </x:c>
      <x:c r="R300" s="30" cm="1">
        <x:f t="array" ref="R300">INDEX($C$13:$N$13,G300)</x:f>
        <x:v>31</x:v>
      </x:c>
      <x:c r="S300" s="30">
        <x:f t="shared" si="123"/>
        <x:v>2.2580645161290321E-2</x:v>
      </x:c>
      <x:c r="T300" s="30">
        <x:f t="shared" si="124"/>
        <x:v>85</x:v>
      </x:c>
      <x:c r="U300" s="32">
        <x:f t="shared" si="125"/>
        <x:v>0.89548387096774151</x:v>
      </x:c>
      <x:c r="V300" s="31">
        <x:f t="shared" si="131"/>
        <x:v>0.05</x:v>
      </x:c>
      <x:c r="W300" s="31">
        <x:f t="shared" si="132"/>
        <x:v>60</x:v>
      </x:c>
      <x:c r="X300" s="32">
        <x:f t="shared" si="133"/>
        <x:v>0.8</x:v>
      </x:c>
      <x:c r="Y300" s="30">
        <x:f t="shared" si="126"/>
        <x:v>1</x:v>
      </x:c>
      <x:c r="Z300" s="33">
        <x:f t="shared" si="127"/>
        <x:v>0.75</x:v>
      </x:c>
      <x:c r="AA300" s="31">
        <x:f t="shared" si="128"/>
        <x:v>22.65463280346048</x:v>
      </x:c>
      <x:c r="AB300" s="32">
        <x:f t="shared" si="134"/>
        <x:v>0.62929535565168004</x:v>
      </x:c>
      <x:c r="AC300" s="31">
        <x:f t="shared" si="135"/>
        <x:v>1</x:v>
      </x:c>
      <x:c r="AD300" s="30">
        <x:f t="shared" si="129"/>
        <x:v>0.43874999999999997</x:v>
      </x:c>
      <x:c r="AE300" s="31">
        <x:f t="shared" si="130"/>
        <x:v>23.093382803460479</x:v>
      </x:c>
      <x:c r="AG300" s="26"/>
      <x:c r="AH300" s="24"/>
      <x:c r="AI300" s="24"/>
      <x:c r="AJ300" s="24"/>
      <x:c r="AL300" s="24"/>
    </x:row>
    <x:row r="301" spans="2:38" x14ac:dyDescent="0.35">
      <x:c r="B301" s="27">
        <x:f t="shared" si="136"/>
        <x:v>44840</x:v>
      </x:c>
      <x:c r="C301" s="22" t="str">
        <x:f>IF($C$4="London",Assumptions!C310,Assumptions!E310)</x:f>
        <x:v>1321</x:v>
      </x:c>
      <x:c r="D301" s="22" t="str">
        <x:f>IF($C$4="London",Assumptions!D310,Assumptions!F310)</x:f>
        <x:v>0103</x:v>
      </x:c>
      <x:c r="F301" s="8">
        <x:v>44841</x:v>
      </x:c>
      <x:c r="G301" s="30">
        <x:f t="shared" si="116"/>
        <x:v>10</x:v>
      </x:c>
      <x:c r="H301" s="8" t="str">
        <x:v>1322</x:v>
      </x:c>
      <x:c r="I301" s="8" t="str">
        <x:v>0102</x:v>
      </x:c>
      <x:c r="J301" s="30">
        <x:f t="shared" si="117"/>
        <x:v>13</x:v>
      </x:c>
      <x:c r="K301" s="30">
        <x:f t="shared" si="118"/>
        <x:v>22</x:v>
      </x:c>
      <x:c r="L301" s="30">
        <x:f t="shared" si="119"/>
        <x:v>1</x:v>
      </x:c>
      <x:c r="M301" s="30">
        <x:f t="shared" si="120"/>
        <x:v>2</x:v>
      </x:c>
      <x:c r="N301" s="30">
        <x:f t="shared" si="121"/>
        <x:v>25</x:v>
      </x:c>
      <x:c r="O301" s="30">
        <x:f t="shared" si="122"/>
        <x:v>11.666666666666666</x:v>
      </x:c>
      <x:c r="P301" s="30" t="str" cm="1">
        <x:f t="array" ref="P301">INDEX($C$12:$N$12,G301)</x:f>
        <x:v>0.7″</x:v>
      </x:c>
      <x:c r="Q301" s="30" t="str" cm="1">
        <x:f t="array" ref="Q301">INDEX($C$11:$N$11,G301)</x:f>
        <x:v>85°F</x:v>
      </x:c>
      <x:c r="R301" s="30" cm="1">
        <x:f t="array" ref="R301">INDEX($C$13:$N$13,G301)</x:f>
        <x:v>31</x:v>
      </x:c>
      <x:c r="S301" s="30">
        <x:f t="shared" si="123"/>
        <x:v>2.2580645161290321E-2</x:v>
      </x:c>
      <x:c r="T301" s="30">
        <x:f t="shared" si="124"/>
        <x:v>85</x:v>
      </x:c>
      <x:c r="U301" s="32">
        <x:f t="shared" si="125"/>
        <x:v>0.8780645161290318</x:v>
      </x:c>
      <x:c r="V301" s="31">
        <x:f t="shared" si="131"/>
        <x:v>0.05</x:v>
      </x:c>
      <x:c r="W301" s="31">
        <x:f t="shared" si="132"/>
        <x:v>60</x:v>
      </x:c>
      <x:c r="X301" s="32">
        <x:f t="shared" si="133"/>
        <x:v>0.8</x:v>
      </x:c>
      <x:c r="Y301" s="30">
        <x:f t="shared" si="126"/>
        <x:v>1</x:v>
      </x:c>
      <x:c r="Z301" s="33">
        <x:f t="shared" si="127"/>
        <x:v>0.75</x:v>
      </x:c>
      <x:c r="AA301" s="31">
        <x:f t="shared" si="128"/>
        <x:v>23.093382803460479</x:v>
      </x:c>
      <x:c r="AB301" s="32">
        <x:f t="shared" si="134"/>
        <x:v>0.64148285565167995</x:v>
      </x:c>
      <x:c r="AC301" s="31">
        <x:f t="shared" si="135"/>
        <x:v>1</x:v>
      </x:c>
      <x:c r="AD301" s="30">
        <x:f t="shared" si="129"/>
        <x:v>0.4375</x:v>
      </x:c>
      <x:c r="AE301" s="31">
        <x:f t="shared" si="130"/>
        <x:v>23.530882803460479</x:v>
      </x:c>
      <x:c r="AG301" s="26"/>
      <x:c r="AH301" s="24"/>
      <x:c r="AI301" s="24"/>
      <x:c r="AJ301" s="24"/>
      <x:c r="AL301" s="24"/>
    </x:row>
    <x:row r="302" spans="2:38" x14ac:dyDescent="0.35">
      <x:c r="B302" s="27">
        <x:f t="shared" si="136"/>
        <x:v>44841</x:v>
      </x:c>
      <x:c r="C302" s="22" t="str">
        <x:f>IF($C$4="London",Assumptions!C311,Assumptions!E311)</x:f>
        <x:v>1322</x:v>
      </x:c>
      <x:c r="D302" s="22" t="str">
        <x:f>IF($C$4="London",Assumptions!D311,Assumptions!F311)</x:f>
        <x:v>0102</x:v>
      </x:c>
      <x:c r="F302" s="8">
        <x:v>44842</x:v>
      </x:c>
      <x:c r="G302" s="30">
        <x:f t="shared" si="116"/>
        <x:v>10</x:v>
      </x:c>
      <x:c r="H302" s="8" t="str">
        <x:v>1323</x:v>
      </x:c>
      <x:c r="I302" s="8" t="str">
        <x:v>0101</x:v>
      </x:c>
      <x:c r="J302" s="30">
        <x:f t="shared" si="117"/>
        <x:v>13</x:v>
      </x:c>
      <x:c r="K302" s="30">
        <x:f t="shared" si="118"/>
        <x:v>23</x:v>
      </x:c>
      <x:c r="L302" s="30">
        <x:f t="shared" si="119"/>
        <x:v>1</x:v>
      </x:c>
      <x:c r="M302" s="30">
        <x:f t="shared" si="120"/>
        <x:v>1</x:v>
      </x:c>
      <x:c r="N302" s="30">
        <x:f t="shared" si="121"/>
        <x:v>25</x:v>
      </x:c>
      <x:c r="O302" s="30">
        <x:f t="shared" si="122"/>
        <x:v>11.633333333333333</x:v>
      </x:c>
      <x:c r="P302" s="30" t="str" cm="1">
        <x:f t="array" ref="P302">INDEX($C$12:$N$12,G302)</x:f>
        <x:v>0.7″</x:v>
      </x:c>
      <x:c r="Q302" s="30" t="str" cm="1">
        <x:f t="array" ref="Q302">INDEX($C$11:$N$11,G302)</x:f>
        <x:v>85°F</x:v>
      </x:c>
      <x:c r="R302" s="30" cm="1">
        <x:f t="array" ref="R302">INDEX($C$13:$N$13,G302)</x:f>
        <x:v>31</x:v>
      </x:c>
      <x:c r="S302" s="30">
        <x:f t="shared" si="123"/>
        <x:v>2.2580645161290321E-2</x:v>
      </x:c>
      <x:c r="T302" s="30">
        <x:f t="shared" si="124"/>
        <x:v>85</x:v>
      </x:c>
      <x:c r="U302" s="32">
        <x:f t="shared" si="125"/>
        <x:v>0.86064516129032209</x:v>
      </x:c>
      <x:c r="V302" s="31">
        <x:f t="shared" si="131"/>
        <x:v>0.05</x:v>
      </x:c>
      <x:c r="W302" s="31">
        <x:f t="shared" si="132"/>
        <x:v>60</x:v>
      </x:c>
      <x:c r="X302" s="32">
        <x:f t="shared" si="133"/>
        <x:v>0.8</x:v>
      </x:c>
      <x:c r="Y302" s="30">
        <x:f t="shared" si="126"/>
        <x:v>1</x:v>
      </x:c>
      <x:c r="Z302" s="33">
        <x:f t="shared" si="127"/>
        <x:v>0.75</x:v>
      </x:c>
      <x:c r="AA302" s="31">
        <x:f t="shared" si="128"/>
        <x:v>23.530882803460479</x:v>
      </x:c>
      <x:c r="AB302" s="32">
        <x:f t="shared" si="134"/>
        <x:v>0.65363563342945774</x:v>
      </x:c>
      <x:c r="AC302" s="31">
        <x:f t="shared" si="135"/>
        <x:v>1</x:v>
      </x:c>
      <x:c r="AD302" s="30">
        <x:f t="shared" si="129"/>
        <x:v>0.43625000000000003</x:v>
      </x:c>
      <x:c r="AE302" s="31">
        <x:f t="shared" si="130"/>
        <x:v>23.96713280346048</x:v>
      </x:c>
      <x:c r="AG302" s="26"/>
      <x:c r="AH302" s="24"/>
      <x:c r="AI302" s="24"/>
      <x:c r="AJ302" s="24"/>
      <x:c r="AL302" s="24"/>
    </x:row>
    <x:row r="303" spans="2:38" x14ac:dyDescent="0.35">
      <x:c r="B303" s="27">
        <x:f t="shared" si="136"/>
        <x:v>44842</x:v>
      </x:c>
      <x:c r="C303" s="22" t="str">
        <x:f>IF($C$4="London",Assumptions!C312,Assumptions!E312)</x:f>
        <x:v>1323</x:v>
      </x:c>
      <x:c r="D303" s="22" t="str">
        <x:f>IF($C$4="London",Assumptions!D312,Assumptions!F312)</x:f>
        <x:v>0101</x:v>
      </x:c>
      <x:c r="F303" s="8">
        <x:v>44843</x:v>
      </x:c>
      <x:c r="G303" s="30">
        <x:f t="shared" si="116"/>
        <x:v>10</x:v>
      </x:c>
      <x:c r="H303" s="8" t="str">
        <x:v>1323</x:v>
      </x:c>
      <x:c r="I303" s="8" t="str">
        <x:v>0100</x:v>
      </x:c>
      <x:c r="J303" s="30">
        <x:f t="shared" si="117"/>
        <x:v>13</x:v>
      </x:c>
      <x:c r="K303" s="30">
        <x:f t="shared" si="118"/>
        <x:v>23</x:v>
      </x:c>
      <x:c r="L303" s="30">
        <x:f t="shared" si="119"/>
        <x:v>1</x:v>
      </x:c>
      <x:c r="M303" s="30">
        <x:f t="shared" si="120"/>
        <x:v>0</x:v>
      </x:c>
      <x:c r="N303" s="30">
        <x:f t="shared" si="121"/>
        <x:v>25</x:v>
      </x:c>
      <x:c r="O303" s="30">
        <x:f t="shared" si="122"/>
        <x:v>11.616666666666667</x:v>
      </x:c>
      <x:c r="P303" s="30" t="str" cm="1">
        <x:f t="array" ref="P303">INDEX($C$12:$N$12,G303)</x:f>
        <x:v>0.7″</x:v>
      </x:c>
      <x:c r="Q303" s="30" t="str" cm="1">
        <x:f t="array" ref="Q303">INDEX($C$11:$N$11,G303)</x:f>
        <x:v>85°F</x:v>
      </x:c>
      <x:c r="R303" s="30" cm="1">
        <x:f t="array" ref="R303">INDEX($C$13:$N$13,G303)</x:f>
        <x:v>31</x:v>
      </x:c>
      <x:c r="S303" s="30">
        <x:f t="shared" si="123"/>
        <x:v>2.2580645161290321E-2</x:v>
      </x:c>
      <x:c r="T303" s="30">
        <x:f t="shared" si="124"/>
        <x:v>85</x:v>
      </x:c>
      <x:c r="U303" s="32">
        <x:f t="shared" si="125"/>
        <x:v>0.84322580645161238</x:v>
      </x:c>
      <x:c r="V303" s="31">
        <x:f t="shared" si="131"/>
        <x:v>0.05</x:v>
      </x:c>
      <x:c r="W303" s="31">
        <x:f t="shared" si="132"/>
        <x:v>60</x:v>
      </x:c>
      <x:c r="X303" s="32">
        <x:f t="shared" si="133"/>
        <x:v>0.8</x:v>
      </x:c>
      <x:c r="Y303" s="30">
        <x:f t="shared" si="126"/>
        <x:v>1</x:v>
      </x:c>
      <x:c r="Z303" s="33">
        <x:f t="shared" si="127"/>
        <x:v>0.75</x:v>
      </x:c>
      <x:c r="AA303" s="31">
        <x:f t="shared" si="128"/>
        <x:v>23.96713280346048</x:v>
      </x:c>
      <x:c r="AB303" s="32">
        <x:f t="shared" si="134"/>
        <x:v>0.6657536889850133</x:v>
      </x:c>
      <x:c r="AC303" s="31">
        <x:f t="shared" si="135"/>
        <x:v>1</x:v>
      </x:c>
      <x:c r="AD303" s="30">
        <x:f t="shared" si="129"/>
        <x:v>0.43562500000000004</x:v>
      </x:c>
      <x:c r="AE303" s="31">
        <x:f t="shared" si="130"/>
        <x:v>24.402757803460482</x:v>
      </x:c>
      <x:c r="AG303" s="26"/>
      <x:c r="AH303" s="24"/>
      <x:c r="AI303" s="24"/>
      <x:c r="AJ303" s="24"/>
      <x:c r="AL303" s="24"/>
    </x:row>
    <x:row r="304" spans="2:38" x14ac:dyDescent="0.35">
      <x:c r="B304" s="27">
        <x:f t="shared" si="136"/>
        <x:v>44843</x:v>
      </x:c>
      <x:c r="C304" s="22" t="str">
        <x:f>IF($C$4="London",Assumptions!C313,Assumptions!E313)</x:f>
        <x:v>1323</x:v>
      </x:c>
      <x:c r="D304" s="22" t="str">
        <x:f>IF($C$4="London",Assumptions!D313,Assumptions!F313)</x:f>
        <x:v>0100</x:v>
      </x:c>
      <x:c r="F304" s="8">
        <x:v>44844</x:v>
      </x:c>
      <x:c r="G304" s="30">
        <x:f t="shared" si="116"/>
        <x:v>10</x:v>
      </x:c>
      <x:c r="H304" s="8" t="str">
        <x:v>1324</x:v>
      </x:c>
      <x:c r="I304" s="8" t="str">
        <x:v>0058</x:v>
      </x:c>
      <x:c r="J304" s="30">
        <x:f t="shared" si="117"/>
        <x:v>13</x:v>
      </x:c>
      <x:c r="K304" s="30">
        <x:f t="shared" si="118"/>
        <x:v>24</x:v>
      </x:c>
      <x:c r="L304" s="30">
        <x:f t="shared" si="119"/>
        <x:v>0</x:v>
      </x:c>
      <x:c r="M304" s="30">
        <x:f t="shared" si="120"/>
        <x:v>58</x:v>
      </x:c>
      <x:c r="N304" s="30">
        <x:f t="shared" si="121"/>
        <x:v>24</x:v>
      </x:c>
      <x:c r="O304" s="30">
        <x:f t="shared" si="122"/>
        <x:v>11.566666666666666</x:v>
      </x:c>
      <x:c r="P304" s="30" t="str" cm="1">
        <x:f t="array" ref="P304">INDEX($C$12:$N$12,G304)</x:f>
        <x:v>0.7″</x:v>
      </x:c>
      <x:c r="Q304" s="30" t="str" cm="1">
        <x:f t="array" ref="Q304">INDEX($C$11:$N$11,G304)</x:f>
        <x:v>85°F</x:v>
      </x:c>
      <x:c r="R304" s="30" cm="1">
        <x:f t="array" ref="R304">INDEX($C$13:$N$13,G304)</x:f>
        <x:v>31</x:v>
      </x:c>
      <x:c r="S304" s="30">
        <x:f t="shared" si="123"/>
        <x:v>2.2580645161290321E-2</x:v>
      </x:c>
      <x:c r="T304" s="30">
        <x:f t="shared" si="124"/>
        <x:v>85</x:v>
      </x:c>
      <x:c r="U304" s="32">
        <x:f t="shared" si="125"/>
        <x:v>0.82580645161290267</x:v>
      </x:c>
      <x:c r="V304" s="31">
        <x:f t="shared" si="131"/>
        <x:v>0.05</x:v>
      </x:c>
      <x:c r="W304" s="31">
        <x:f t="shared" si="132"/>
        <x:v>60</x:v>
      </x:c>
      <x:c r="X304" s="32">
        <x:f t="shared" si="133"/>
        <x:v>0.8</x:v>
      </x:c>
      <x:c r="Y304" s="30">
        <x:f t="shared" si="126"/>
        <x:v>1</x:v>
      </x:c>
      <x:c r="Z304" s="33">
        <x:f t="shared" si="127"/>
        <x:v>0.75</x:v>
      </x:c>
      <x:c r="AA304" s="31">
        <x:f t="shared" si="128"/>
        <x:v>24.402757803460482</x:v>
      </x:c>
      <x:c r="AB304" s="32">
        <x:f t="shared" si="134"/>
        <x:v>0.67785438342945781</x:v>
      </x:c>
      <x:c r="AC304" s="31">
        <x:f t="shared" si="135"/>
        <x:v>1</x:v>
      </x:c>
      <x:c r="AD304" s="30">
        <x:f t="shared" si="129"/>
        <x:v>0.43375000000000002</x:v>
      </x:c>
      <x:c r="AE304" s="31">
        <x:f t="shared" si="130"/>
        <x:v>24.836507803460481</x:v>
      </x:c>
      <x:c r="AG304" s="26"/>
      <x:c r="AH304" s="24"/>
      <x:c r="AI304" s="24"/>
      <x:c r="AJ304" s="24"/>
      <x:c r="AL304" s="24"/>
    </x:row>
    <x:row r="305" spans="2:38" x14ac:dyDescent="0.35">
      <x:c r="B305" s="27">
        <x:f t="shared" si="136"/>
        <x:v>44844</x:v>
      </x:c>
      <x:c r="C305" s="22" t="str">
        <x:f>IF($C$4="London",Assumptions!C314,Assumptions!E314)</x:f>
        <x:v>1324</x:v>
      </x:c>
      <x:c r="D305" s="22" t="str">
        <x:f>IF($C$4="London",Assumptions!D314,Assumptions!F314)</x:f>
        <x:v>0058</x:v>
      </x:c>
      <x:c r="F305" s="8">
        <x:v>44845</x:v>
      </x:c>
      <x:c r="G305" s="30">
        <x:f t="shared" si="116"/>
        <x:v>10</x:v>
      </x:c>
      <x:c r="H305" s="8" t="str">
        <x:v>1325</x:v>
      </x:c>
      <x:c r="I305" s="8" t="str">
        <x:v>0057</x:v>
      </x:c>
      <x:c r="J305" s="30">
        <x:f t="shared" si="117"/>
        <x:v>13</x:v>
      </x:c>
      <x:c r="K305" s="30">
        <x:f t="shared" si="118"/>
        <x:v>25</x:v>
      </x:c>
      <x:c r="L305" s="30">
        <x:f t="shared" si="119"/>
        <x:v>0</x:v>
      </x:c>
      <x:c r="M305" s="30">
        <x:f t="shared" si="120"/>
        <x:v>57</x:v>
      </x:c>
      <x:c r="N305" s="30">
        <x:f t="shared" si="121"/>
        <x:v>24</x:v>
      </x:c>
      <x:c r="O305" s="30">
        <x:f t="shared" si="122"/>
        <x:v>11.533333333333333</x:v>
      </x:c>
      <x:c r="P305" s="30" t="str" cm="1">
        <x:f t="array" ref="P305">INDEX($C$12:$N$12,G305)</x:f>
        <x:v>0.7″</x:v>
      </x:c>
      <x:c r="Q305" s="30" t="str" cm="1">
        <x:f t="array" ref="Q305">INDEX($C$11:$N$11,G305)</x:f>
        <x:v>85°F</x:v>
      </x:c>
      <x:c r="R305" s="30" cm="1">
        <x:f t="array" ref="R305">INDEX($C$13:$N$13,G305)</x:f>
        <x:v>31</x:v>
      </x:c>
      <x:c r="S305" s="30">
        <x:f t="shared" si="123"/>
        <x:v>2.2580645161290321E-2</x:v>
      </x:c>
      <x:c r="T305" s="30">
        <x:f t="shared" si="124"/>
        <x:v>85</x:v>
      </x:c>
      <x:c r="U305" s="32">
        <x:f t="shared" si="125"/>
        <x:v>0.80838709677419296</x:v>
      </x:c>
      <x:c r="V305" s="31">
        <x:f t="shared" si="131"/>
        <x:v>0.05</x:v>
      </x:c>
      <x:c r="W305" s="31">
        <x:f t="shared" si="132"/>
        <x:v>60</x:v>
      </x:c>
      <x:c r="X305" s="32">
        <x:f t="shared" si="133"/>
        <x:v>0.8</x:v>
      </x:c>
      <x:c r="Y305" s="30">
        <x:f t="shared" si="126"/>
        <x:v>1</x:v>
      </x:c>
      <x:c r="Z305" s="33">
        <x:f t="shared" si="127"/>
        <x:v>0.75</x:v>
      </x:c>
      <x:c r="AA305" s="31">
        <x:f t="shared" si="128"/>
        <x:v>24.836507803460481</x:v>
      </x:c>
      <x:c r="AB305" s="32">
        <x:f t="shared" si="134"/>
        <x:v>0.68990299454056891</x:v>
      </x:c>
      <x:c r="AC305" s="31">
        <x:f t="shared" si="135"/>
        <x:v>1</x:v>
      </x:c>
      <x:c r="AD305" s="30">
        <x:f t="shared" si="129"/>
        <x:v>0.4325</x:v>
      </x:c>
      <x:c r="AE305" s="31">
        <x:f t="shared" si="130"/>
        <x:v>25.269007803460482</x:v>
      </x:c>
      <x:c r="AG305" s="26"/>
      <x:c r="AH305" s="24"/>
      <x:c r="AI305" s="24"/>
      <x:c r="AJ305" s="24"/>
      <x:c r="AL305" s="24"/>
    </x:row>
    <x:row r="306" spans="2:38" x14ac:dyDescent="0.35">
      <x:c r="B306" s="27">
        <x:f t="shared" si="136"/>
        <x:v>44845</x:v>
      </x:c>
      <x:c r="C306" s="22" t="str">
        <x:f>IF($C$4="London",Assumptions!C315,Assumptions!E315)</x:f>
        <x:v>1325</x:v>
      </x:c>
      <x:c r="D306" s="22" t="str">
        <x:f>IF($C$4="London",Assumptions!D315,Assumptions!F315)</x:f>
        <x:v>0057</x:v>
      </x:c>
      <x:c r="F306" s="8">
        <x:v>44846</x:v>
      </x:c>
      <x:c r="G306" s="30">
        <x:f t="shared" si="116"/>
        <x:v>10</x:v>
      </x:c>
      <x:c r="H306" s="8" t="str">
        <x:v>1325</x:v>
      </x:c>
      <x:c r="I306" s="8" t="str">
        <x:v>0056</x:v>
      </x:c>
      <x:c r="J306" s="30">
        <x:f t="shared" si="117"/>
        <x:v>13</x:v>
      </x:c>
      <x:c r="K306" s="30">
        <x:f t="shared" si="118"/>
        <x:v>25</x:v>
      </x:c>
      <x:c r="L306" s="30">
        <x:f t="shared" si="119"/>
        <x:v>0</x:v>
      </x:c>
      <x:c r="M306" s="30">
        <x:f t="shared" si="120"/>
        <x:v>56</x:v>
      </x:c>
      <x:c r="N306" s="30">
        <x:f t="shared" si="121"/>
        <x:v>24</x:v>
      </x:c>
      <x:c r="O306" s="30">
        <x:f t="shared" si="122"/>
        <x:v>11.516666666666667</x:v>
      </x:c>
      <x:c r="P306" s="30" t="str" cm="1">
        <x:f t="array" ref="P306">INDEX($C$12:$N$12,G306)</x:f>
        <x:v>0.7″</x:v>
      </x:c>
      <x:c r="Q306" s="30" t="str" cm="1">
        <x:f t="array" ref="Q306">INDEX($C$11:$N$11,G306)</x:f>
        <x:v>85°F</x:v>
      </x:c>
      <x:c r="R306" s="30" cm="1">
        <x:f t="array" ref="R306">INDEX($C$13:$N$13,G306)</x:f>
        <x:v>31</x:v>
      </x:c>
      <x:c r="S306" s="30">
        <x:f t="shared" si="123"/>
        <x:v>2.2580645161290321E-2</x:v>
      </x:c>
      <x:c r="T306" s="30">
        <x:f t="shared" si="124"/>
        <x:v>85</x:v>
      </x:c>
      <x:c r="U306" s="32">
        <x:f t="shared" si="125"/>
        <x:v>0.79096774193548325</x:v>
      </x:c>
      <x:c r="V306" s="31">
        <x:f t="shared" si="131"/>
        <x:v>0.05</x:v>
      </x:c>
      <x:c r="W306" s="31">
        <x:f t="shared" si="132"/>
        <x:v>60</x:v>
      </x:c>
      <x:c r="X306" s="32">
        <x:f t="shared" si="133"/>
        <x:v>0.8</x:v>
      </x:c>
      <x:c r="Y306" s="30">
        <x:f t="shared" si="126"/>
        <x:v>0.97754682622268307</x:v>
      </x:c>
      <x:c r="Z306" s="33">
        <x:f t="shared" si="127"/>
        <x:v>0.75</x:v>
      </x:c>
      <x:c r="AA306" s="31">
        <x:f t="shared" si="128"/>
        <x:v>25.269007803460482</x:v>
      </x:c>
      <x:c r="AB306" s="32">
        <x:f t="shared" si="134"/>
        <x:v>0.70191688342945779</x:v>
      </x:c>
      <x:c r="AC306" s="31">
        <x:f t="shared" si="135"/>
        <x:v>1</x:v>
      </x:c>
      <x:c r="AD306" s="30">
        <x:f t="shared" si="129"/>
        <x:v>0.42217803557492128</x:v>
      </x:c>
      <x:c r="AE306" s="31">
        <x:f t="shared" si="130"/>
        <x:v>25.691185839035402</x:v>
      </x:c>
      <x:c r="AG306" s="26"/>
      <x:c r="AH306" s="24"/>
      <x:c r="AI306" s="24"/>
      <x:c r="AJ306" s="24"/>
      <x:c r="AL306" s="24"/>
    </x:row>
    <x:row r="307" spans="2:38" x14ac:dyDescent="0.35">
      <x:c r="B307" s="27">
        <x:f t="shared" si="136"/>
        <x:v>44846</x:v>
      </x:c>
      <x:c r="C307" s="22" t="str">
        <x:f>IF($C$4="London",Assumptions!C316,Assumptions!E316)</x:f>
        <x:v>1325</x:v>
      </x:c>
      <x:c r="D307" s="22" t="str">
        <x:f>IF($C$4="London",Assumptions!D316,Assumptions!F316)</x:f>
        <x:v>0056</x:v>
      </x:c>
      <x:c r="F307" s="8">
        <x:v>44847</x:v>
      </x:c>
      <x:c r="G307" s="30">
        <x:f t="shared" si="116"/>
        <x:v>10</x:v>
      </x:c>
      <x:c r="H307" s="8" t="str">
        <x:v>1326</x:v>
      </x:c>
      <x:c r="I307" s="8" t="str">
        <x:v>0055</x:v>
      </x:c>
      <x:c r="J307" s="30">
        <x:f t="shared" si="117"/>
        <x:v>13</x:v>
      </x:c>
      <x:c r="K307" s="30">
        <x:f t="shared" si="118"/>
        <x:v>26</x:v>
      </x:c>
      <x:c r="L307" s="30">
        <x:f t="shared" si="119"/>
        <x:v>0</x:v>
      </x:c>
      <x:c r="M307" s="30">
        <x:f t="shared" si="120"/>
        <x:v>55</x:v>
      </x:c>
      <x:c r="N307" s="30">
        <x:f t="shared" si="121"/>
        <x:v>24</x:v>
      </x:c>
      <x:c r="O307" s="30">
        <x:f t="shared" si="122"/>
        <x:v>11.483333333333333</x:v>
      </x:c>
      <x:c r="P307" s="30" t="str" cm="1">
        <x:f t="array" ref="P307">INDEX($C$12:$N$12,G307)</x:f>
        <x:v>0.7″</x:v>
      </x:c>
      <x:c r="Q307" s="30" t="str" cm="1">
        <x:f t="array" ref="Q307">INDEX($C$11:$N$11,G307)</x:f>
        <x:v>85°F</x:v>
      </x:c>
      <x:c r="R307" s="30" cm="1">
        <x:f t="array" ref="R307">INDEX($C$13:$N$13,G307)</x:f>
        <x:v>31</x:v>
      </x:c>
      <x:c r="S307" s="30">
        <x:f t="shared" si="123"/>
        <x:v>2.2580645161290321E-2</x:v>
      </x:c>
      <x:c r="T307" s="30">
        <x:f t="shared" si="124"/>
        <x:v>85</x:v>
      </x:c>
      <x:c r="U307" s="32">
        <x:f t="shared" si="125"/>
        <x:v>0.77354838709677354</x:v>
      </x:c>
      <x:c r="V307" s="31">
        <x:f t="shared" si="131"/>
        <x:v>0.05</x:v>
      </x:c>
      <x:c r="W307" s="31">
        <x:f t="shared" si="132"/>
        <x:v>60</x:v>
      </x:c>
      <x:c r="X307" s="32">
        <x:f t="shared" si="133"/>
        <x:v>0.8</x:v>
      </x:c>
      <x:c r="Y307" s="30">
        <x:f t="shared" si="126"/>
        <x:v>0.93496422996878081</x:v>
      </x:c>
      <x:c r="Z307" s="33">
        <x:f t="shared" si="127"/>
        <x:v>0.75</x:v>
      </x:c>
      <x:c r="AA307" s="31">
        <x:f t="shared" si="128"/>
        <x:v>25.691185839035402</x:v>
      </x:c>
      <x:c r="AB307" s="32">
        <x:f t="shared" si="134"/>
        <x:v>0.71364405108431672</x:v>
      </x:c>
      <x:c r="AC307" s="31">
        <x:f t="shared" si="135"/>
        <x:v>1</x:v>
      </x:c>
      <x:c r="AD307" s="30">
        <x:f t="shared" si="129"/>
        <x:v>0.40261897153030618</x:v>
      </x:c>
      <x:c r="AE307" s="31">
        <x:f t="shared" si="130"/>
        <x:v>26.093804810565707</x:v>
      </x:c>
      <x:c r="AG307" s="26"/>
      <x:c r="AH307" s="24"/>
      <x:c r="AI307" s="24"/>
      <x:c r="AJ307" s="24"/>
      <x:c r="AL307" s="24"/>
    </x:row>
    <x:row r="308" spans="2:38" x14ac:dyDescent="0.35">
      <x:c r="B308" s="27">
        <x:f t="shared" si="136"/>
        <x:v>44847</x:v>
      </x:c>
      <x:c r="C308" s="22" t="str">
        <x:f>IF($C$4="London",Assumptions!C317,Assumptions!E317)</x:f>
        <x:v>1326</x:v>
      </x:c>
      <x:c r="D308" s="22" t="str">
        <x:f>IF($C$4="London",Assumptions!D317,Assumptions!F317)</x:f>
        <x:v>0055</x:v>
      </x:c>
      <x:c r="F308" s="8">
        <x:v>44848</x:v>
      </x:c>
      <x:c r="G308" s="30">
        <x:f t="shared" si="116"/>
        <x:v>10</x:v>
      </x:c>
      <x:c r="H308" s="8" t="str">
        <x:v>1327</x:v>
      </x:c>
      <x:c r="I308" s="8" t="str">
        <x:v>0053</x:v>
      </x:c>
      <x:c r="J308" s="30">
        <x:f t="shared" si="117"/>
        <x:v>13</x:v>
      </x:c>
      <x:c r="K308" s="30">
        <x:f t="shared" si="118"/>
        <x:v>27</x:v>
      </x:c>
      <x:c r="L308" s="30">
        <x:f t="shared" si="119"/>
        <x:v>0</x:v>
      </x:c>
      <x:c r="M308" s="30">
        <x:f t="shared" si="120"/>
        <x:v>53</x:v>
      </x:c>
      <x:c r="N308" s="30">
        <x:f t="shared" si="121"/>
        <x:v>24</x:v>
      </x:c>
      <x:c r="O308" s="30">
        <x:f t="shared" si="122"/>
        <x:v>11.433333333333334</x:v>
      </x:c>
      <x:c r="P308" s="30" t="str" cm="1">
        <x:f t="array" ref="P308">INDEX($C$12:$N$12,G308)</x:f>
        <x:v>0.7″</x:v>
      </x:c>
      <x:c r="Q308" s="30" t="str" cm="1">
        <x:f t="array" ref="Q308">INDEX($C$11:$N$11,G308)</x:f>
        <x:v>85°F</x:v>
      </x:c>
      <x:c r="R308" s="30" cm="1">
        <x:f t="array" ref="R308">INDEX($C$13:$N$13,G308)</x:f>
        <x:v>31</x:v>
      </x:c>
      <x:c r="S308" s="30">
        <x:f t="shared" si="123"/>
        <x:v>2.2580645161290321E-2</x:v>
      </x:c>
      <x:c r="T308" s="30">
        <x:f t="shared" si="124"/>
        <x:v>85</x:v>
      </x:c>
      <x:c r="U308" s="32">
        <x:f t="shared" si="125"/>
        <x:v>0.75612903225806383</x:v>
      </x:c>
      <x:c r="V308" s="31">
        <x:f t="shared" si="131"/>
        <x:v>0.05</x:v>
      </x:c>
      <x:c r="W308" s="31">
        <x:f t="shared" si="132"/>
        <x:v>60</x:v>
      </x:c>
      <x:c r="X308" s="32">
        <x:f t="shared" si="133"/>
        <x:v>0.8</x:v>
      </x:c>
      <x:c r="Y308" s="30">
        <x:f t="shared" si="126"/>
        <x:v>0.89332986472424392</x:v>
      </x:c>
      <x:c r="Z308" s="33">
        <x:f t="shared" si="127"/>
        <x:v>0.75</x:v>
      </x:c>
      <x:c r="AA308" s="31">
        <x:f t="shared" si="128"/>
        <x:v>26.093804810565707</x:v>
      </x:c>
      <x:c r="AB308" s="32">
        <x:f t="shared" si="134"/>
        <x:v>0.72482791140460301</x:v>
      </x:c>
      <x:c r="AC308" s="31">
        <x:f t="shared" si="135"/>
        <x:v>1</x:v>
      </x:c>
      <x:c r="AD308" s="30">
        <x:f t="shared" si="129"/>
        <x:v>0.38301517950051955</x:v>
      </x:c>
      <x:c r="AE308" s="31">
        <x:f t="shared" si="130"/>
        <x:v>26.476819990066225</x:v>
      </x:c>
      <x:c r="AG308" s="26"/>
      <x:c r="AH308" s="24"/>
      <x:c r="AI308" s="24"/>
      <x:c r="AJ308" s="24"/>
      <x:c r="AL308" s="24"/>
    </x:row>
    <x:row r="309" spans="2:38" x14ac:dyDescent="0.35">
      <x:c r="B309" s="27">
        <x:f t="shared" si="136"/>
        <x:v>44848</x:v>
      </x:c>
      <x:c r="C309" s="22" t="str">
        <x:f>IF($C$4="London",Assumptions!C318,Assumptions!E318)</x:f>
        <x:v>1327</x:v>
      </x:c>
      <x:c r="D309" s="22" t="str">
        <x:f>IF($C$4="London",Assumptions!D318,Assumptions!F318)</x:f>
        <x:v>0053</x:v>
      </x:c>
      <x:c r="F309" s="8">
        <x:v>44849</x:v>
      </x:c>
      <x:c r="G309" s="30">
        <x:f t="shared" si="116"/>
        <x:v>10</x:v>
      </x:c>
      <x:c r="H309" s="8" t="str">
        <x:v>1328</x:v>
      </x:c>
      <x:c r="I309" s="8" t="str">
        <x:v>0052</x:v>
      </x:c>
      <x:c r="J309" s="30">
        <x:f t="shared" si="117"/>
        <x:v>13</x:v>
      </x:c>
      <x:c r="K309" s="30">
        <x:f t="shared" si="118"/>
        <x:v>28</x:v>
      </x:c>
      <x:c r="L309" s="30">
        <x:f t="shared" si="119"/>
        <x:v>0</x:v>
      </x:c>
      <x:c r="M309" s="30">
        <x:f t="shared" si="120"/>
        <x:v>52</x:v>
      </x:c>
      <x:c r="N309" s="30">
        <x:f t="shared" si="121"/>
        <x:v>24</x:v>
      </x:c>
      <x:c r="O309" s="30">
        <x:f t="shared" si="122"/>
        <x:v>11.4</x:v>
      </x:c>
      <x:c r="P309" s="30" t="str" cm="1">
        <x:f t="array" ref="P309">INDEX($C$12:$N$12,G309)</x:f>
        <x:v>0.7″</x:v>
      </x:c>
      <x:c r="Q309" s="30" t="str" cm="1">
        <x:f t="array" ref="Q309">INDEX($C$11:$N$11,G309)</x:f>
        <x:v>85°F</x:v>
      </x:c>
      <x:c r="R309" s="30" cm="1">
        <x:f t="array" ref="R309">INDEX($C$13:$N$13,G309)</x:f>
        <x:v>31</x:v>
      </x:c>
      <x:c r="S309" s="30">
        <x:f t="shared" si="123"/>
        <x:v>2.2580645161290321E-2</x:v>
      </x:c>
      <x:c r="T309" s="30">
        <x:f t="shared" si="124"/>
        <x:v>85</x:v>
      </x:c>
      <x:c r="U309" s="32">
        <x:f t="shared" si="125"/>
        <x:v>0.73870967741935412</x:v>
      </x:c>
      <x:c r="V309" s="31">
        <x:f t="shared" si="131"/>
        <x:v>0.05</x:v>
      </x:c>
      <x:c r="W309" s="31">
        <x:f t="shared" si="132"/>
        <x:v>60</x:v>
      </x:c>
      <x:c r="X309" s="32">
        <x:f t="shared" si="133"/>
        <x:v>0.8</x:v>
      </x:c>
      <x:c r="Y309" s="30">
        <x:f t="shared" si="126"/>
        <x:v>0.85264373048907216</x:v>
      </x:c>
      <x:c r="Z309" s="33">
        <x:f t="shared" si="127"/>
        <x:v>0.75</x:v>
      </x:c>
      <x:c r="AA309" s="31">
        <x:f t="shared" si="128"/>
        <x:v>26.476819990066225</x:v>
      </x:c>
      <x:c r="AB309" s="32">
        <x:f t="shared" si="134"/>
        <x:v>0.735467221946284</x:v>
      </x:c>
      <x:c r="AC309" s="31">
        <x:f t="shared" si="135"/>
        <x:v>1</x:v>
      </x:c>
      <x:c r="AD309" s="30">
        <x:f t="shared" si="129"/>
        <x:v>0.36450519478407839</x:v>
      </x:c>
      <x:c r="AE309" s="31">
        <x:f t="shared" si="130"/>
        <x:v>26.841325184850305</x:v>
      </x:c>
      <x:c r="AG309" s="26"/>
      <x:c r="AH309" s="24"/>
      <x:c r="AI309" s="24"/>
      <x:c r="AJ309" s="24"/>
      <x:c r="AL309" s="24"/>
    </x:row>
    <x:row r="310" spans="2:38" x14ac:dyDescent="0.35">
      <x:c r="B310" s="27">
        <x:f t="shared" si="136"/>
        <x:v>44849</x:v>
      </x:c>
      <x:c r="C310" s="22" t="str">
        <x:f>IF($C$4="London",Assumptions!C319,Assumptions!E319)</x:f>
        <x:v>1328</x:v>
      </x:c>
      <x:c r="D310" s="22" t="str">
        <x:f>IF($C$4="London",Assumptions!D319,Assumptions!F319)</x:f>
        <x:v>0052</x:v>
      </x:c>
      <x:c r="F310" s="8">
        <x:v>44850</x:v>
      </x:c>
      <x:c r="G310" s="30">
        <x:f t="shared" si="116"/>
        <x:v>10</x:v>
      </x:c>
      <x:c r="H310" s="8" t="str">
        <x:v>1328</x:v>
      </x:c>
      <x:c r="I310" s="8" t="str">
        <x:v>0051</x:v>
      </x:c>
      <x:c r="J310" s="30">
        <x:f t="shared" si="117"/>
        <x:v>13</x:v>
      </x:c>
      <x:c r="K310" s="30">
        <x:f t="shared" si="118"/>
        <x:v>28</x:v>
      </x:c>
      <x:c r="L310" s="30">
        <x:f t="shared" si="119"/>
        <x:v>0</x:v>
      </x:c>
      <x:c r="M310" s="30">
        <x:f t="shared" si="120"/>
        <x:v>51</x:v>
      </x:c>
      <x:c r="N310" s="30">
        <x:f t="shared" si="121"/>
        <x:v>24</x:v>
      </x:c>
      <x:c r="O310" s="30">
        <x:f t="shared" si="122"/>
        <x:v>11.383333333333333</x:v>
      </x:c>
      <x:c r="P310" s="30" t="str" cm="1">
        <x:f t="array" ref="P310">INDEX($C$12:$N$12,G310)</x:f>
        <x:v>0.7″</x:v>
      </x:c>
      <x:c r="Q310" s="30" t="str" cm="1">
        <x:f t="array" ref="Q310">INDEX($C$11:$N$11,G310)</x:f>
        <x:v>85°F</x:v>
      </x:c>
      <x:c r="R310" s="30" cm="1">
        <x:f t="array" ref="R310">INDEX($C$13:$N$13,G310)</x:f>
        <x:v>31</x:v>
      </x:c>
      <x:c r="S310" s="30">
        <x:f t="shared" si="123"/>
        <x:v>2.2580645161290321E-2</x:v>
      </x:c>
      <x:c r="T310" s="30">
        <x:f t="shared" si="124"/>
        <x:v>85</x:v>
      </x:c>
      <x:c r="U310" s="32">
        <x:f t="shared" si="125"/>
        <x:v>0.72129032258064441</x:v>
      </x:c>
      <x:c r="V310" s="31">
        <x:f t="shared" si="131"/>
        <x:v>0.05</x:v>
      </x:c>
      <x:c r="W310" s="31">
        <x:f t="shared" si="132"/>
        <x:v>60</x:v>
      </x:c>
      <x:c r="X310" s="32">
        <x:f t="shared" si="133"/>
        <x:v>0.8</x:v>
      </x:c>
      <x:c r="Y310" s="30">
        <x:f t="shared" si="126"/>
        <x:v>0.81290582726326566</x:v>
      </x:c>
      <x:c r="Z310" s="33">
        <x:f t="shared" si="127"/>
        <x:v>0.75</x:v>
      </x:c>
      <x:c r="AA310" s="31">
        <x:f t="shared" si="128"/>
        <x:v>26.841325184850305</x:v>
      </x:c>
      <x:c r="AB310" s="32">
        <x:f t="shared" si="134"/>
        <x:v>0.7455923662458418</x:v>
      </x:c>
      <x:c r="AC310" s="31">
        <x:f t="shared" si="135"/>
        <x:v>1</x:v>
      </x:c>
      <x:c r="AD310" s="30">
        <x:f t="shared" si="129"/>
        <x:v>0.34700917501300654</x:v>
      </x:c>
      <x:c r="AE310" s="31">
        <x:f t="shared" si="130"/>
        <x:v>27.188334359863312</x:v>
      </x:c>
      <x:c r="AG310" s="26"/>
      <x:c r="AH310" s="24"/>
      <x:c r="AI310" s="24"/>
      <x:c r="AJ310" s="24"/>
      <x:c r="AL310" s="24"/>
    </x:row>
    <x:row r="311" spans="2:38" x14ac:dyDescent="0.35">
      <x:c r="B311" s="27">
        <x:f t="shared" si="136"/>
        <x:v>44850</x:v>
      </x:c>
      <x:c r="C311" s="22" t="str">
        <x:f>IF($C$4="London",Assumptions!C320,Assumptions!E320)</x:f>
        <x:v>1328</x:v>
      </x:c>
      <x:c r="D311" s="22" t="str">
        <x:f>IF($C$4="London",Assumptions!D320,Assumptions!F320)</x:f>
        <x:v>0051</x:v>
      </x:c>
      <x:c r="F311" s="8">
        <x:v>44851</x:v>
      </x:c>
      <x:c r="G311" s="30">
        <x:f t="shared" si="116"/>
        <x:v>10</x:v>
      </x:c>
      <x:c r="H311" s="8" t="str">
        <x:v>1329</x:v>
      </x:c>
      <x:c r="I311" s="8" t="str">
        <x:v>0050</x:v>
      </x:c>
      <x:c r="J311" s="30">
        <x:f t="shared" si="117"/>
        <x:v>13</x:v>
      </x:c>
      <x:c r="K311" s="30">
        <x:f t="shared" si="118"/>
        <x:v>29</x:v>
      </x:c>
      <x:c r="L311" s="30">
        <x:f t="shared" si="119"/>
        <x:v>0</x:v>
      </x:c>
      <x:c r="M311" s="30">
        <x:f t="shared" si="120"/>
        <x:v>50</x:v>
      </x:c>
      <x:c r="N311" s="30">
        <x:f t="shared" si="121"/>
        <x:v>24</x:v>
      </x:c>
      <x:c r="O311" s="30">
        <x:f t="shared" si="122"/>
        <x:v>11.35</x:v>
      </x:c>
      <x:c r="P311" s="30" t="str" cm="1">
        <x:f t="array" ref="P311">INDEX($C$12:$N$12,G311)</x:f>
        <x:v>0.7″</x:v>
      </x:c>
      <x:c r="Q311" s="30" t="str" cm="1">
        <x:f t="array" ref="Q311">INDEX($C$11:$N$11,G311)</x:f>
        <x:v>85°F</x:v>
      </x:c>
      <x:c r="R311" s="30" cm="1">
        <x:f t="array" ref="R311">INDEX($C$13:$N$13,G311)</x:f>
        <x:v>31</x:v>
      </x:c>
      <x:c r="S311" s="30">
        <x:f t="shared" si="123"/>
        <x:v>2.2580645161290321E-2</x:v>
      </x:c>
      <x:c r="T311" s="30">
        <x:f t="shared" si="124"/>
        <x:v>85</x:v>
      </x:c>
      <x:c r="U311" s="32">
        <x:f t="shared" si="125"/>
        <x:v>0.70387096774193469</x:v>
      </x:c>
      <x:c r="V311" s="31">
        <x:f t="shared" si="131"/>
        <x:v>0.05</x:v>
      </x:c>
      <x:c r="W311" s="31">
        <x:f t="shared" si="132"/>
        <x:v>60</x:v>
      </x:c>
      <x:c r="X311" s="32">
        <x:f t="shared" si="133"/>
        <x:v>0.8</x:v>
      </x:c>
      <x:c r="Y311" s="30">
        <x:f t="shared" si="126"/>
        <x:v>0.77411615504682429</x:v>
      </x:c>
      <x:c r="Z311" s="33">
        <x:f t="shared" si="127"/>
        <x:v>0.75</x:v>
      </x:c>
      <x:c r="AA311" s="31">
        <x:f t="shared" si="128"/>
        <x:v>27.188334359863312</x:v>
      </x:c>
      <x:c r="AB311" s="32">
        <x:f t="shared" si="134"/>
        <x:v>0.75523150999620314</x:v>
      </x:c>
      <x:c r="AC311" s="31">
        <x:f t="shared" si="135"/>
        <x:v>1</x:v>
      </x:c>
      <x:c r="AD311" s="30">
        <x:f t="shared" si="129"/>
        <x:v>0.32948318849180458</x:v>
      </x:c>
      <x:c r="AE311" s="31">
        <x:f t="shared" si="130"/>
        <x:v>27.517817548355115</x:v>
      </x:c>
      <x:c r="AG311" s="26"/>
      <x:c r="AH311" s="24"/>
      <x:c r="AI311" s="24"/>
      <x:c r="AJ311" s="24"/>
      <x:c r="AL311" s="24"/>
    </x:row>
    <x:row r="312" spans="2:38" x14ac:dyDescent="0.35">
      <x:c r="B312" s="27">
        <x:f t="shared" si="136"/>
        <x:v>44851</x:v>
      </x:c>
      <x:c r="C312" s="22" t="str">
        <x:f>IF($C$4="London",Assumptions!C321,Assumptions!E321)</x:f>
        <x:v>1329</x:v>
      </x:c>
      <x:c r="D312" s="22" t="str">
        <x:f>IF($C$4="London",Assumptions!D321,Assumptions!F321)</x:f>
        <x:v>0050</x:v>
      </x:c>
      <x:c r="F312" s="8">
        <x:v>44852</x:v>
      </x:c>
      <x:c r="G312" s="30">
        <x:f t="shared" si="116"/>
        <x:v>10</x:v>
      </x:c>
      <x:c r="H312" s="8" t="str">
        <x:v>1330</x:v>
      </x:c>
      <x:c r="I312" s="8" t="str">
        <x:v>0049</x:v>
      </x:c>
      <x:c r="J312" s="30">
        <x:f t="shared" si="117"/>
        <x:v>13</x:v>
      </x:c>
      <x:c r="K312" s="30">
        <x:f t="shared" si="118"/>
        <x:v>30</x:v>
      </x:c>
      <x:c r="L312" s="30">
        <x:f t="shared" si="119"/>
        <x:v>0</x:v>
      </x:c>
      <x:c r="M312" s="30">
        <x:f t="shared" si="120"/>
        <x:v>49</x:v>
      </x:c>
      <x:c r="N312" s="30">
        <x:f t="shared" si="121"/>
        <x:v>24</x:v>
      </x:c>
      <x:c r="O312" s="30">
        <x:f t="shared" si="122"/>
        <x:v>11.316666666666666</x:v>
      </x:c>
      <x:c r="P312" s="30" t="str" cm="1">
        <x:f t="array" ref="P312">INDEX($C$12:$N$12,G312)</x:f>
        <x:v>0.7″</x:v>
      </x:c>
      <x:c r="Q312" s="30" t="str" cm="1">
        <x:f t="array" ref="Q312">INDEX($C$11:$N$11,G312)</x:f>
        <x:v>85°F</x:v>
      </x:c>
      <x:c r="R312" s="30" cm="1">
        <x:f t="array" ref="R312">INDEX($C$13:$N$13,G312)</x:f>
        <x:v>31</x:v>
      </x:c>
      <x:c r="S312" s="30">
        <x:f t="shared" si="123"/>
        <x:v>2.2580645161290321E-2</x:v>
      </x:c>
      <x:c r="T312" s="30">
        <x:f t="shared" si="124"/>
        <x:v>85</x:v>
      </x:c>
      <x:c r="U312" s="32">
        <x:f t="shared" si="125"/>
        <x:v>0.68645161290322498</x:v>
      </x:c>
      <x:c r="V312" s="31">
        <x:f t="shared" si="131"/>
        <x:v>0.05</x:v>
      </x:c>
      <x:c r="W312" s="31">
        <x:f t="shared" si="132"/>
        <x:v>60</x:v>
      </x:c>
      <x:c r="X312" s="32">
        <x:f t="shared" si="133"/>
        <x:v>0.8</x:v>
      </x:c>
      <x:c r="Y312" s="30">
        <x:f t="shared" si="126"/>
        <x:v>0.73627471383974852</x:v>
      </x:c>
      <x:c r="Z312" s="33">
        <x:f t="shared" si="127"/>
        <x:v>0.75</x:v>
      </x:c>
      <x:c r="AA312" s="31">
        <x:f t="shared" si="128"/>
        <x:v>27.517817548355115</x:v>
      </x:c>
      <x:c r="AB312" s="32">
        <x:f t="shared" si="134"/>
        <x:v>0.76438382078764211</x:v>
      </x:c>
      <x:c r="AC312" s="31">
        <x:f t="shared" si="135"/>
        <x:v>1</x:v>
      </x:c>
      <x:c r="AD312" s="30">
        <x:f t="shared" si="129"/>
        <x:v>0.31245658168574325</x:v>
      </x:c>
      <x:c r="AE312" s="31">
        <x:f t="shared" si="130"/>
        <x:v>27.830274130040859</x:v>
      </x:c>
      <x:c r="AG312" s="26"/>
      <x:c r="AH312" s="24"/>
      <x:c r="AI312" s="24"/>
      <x:c r="AJ312" s="24"/>
      <x:c r="AL312" s="24"/>
    </x:row>
    <x:row r="313" spans="2:38" x14ac:dyDescent="0.35">
      <x:c r="B313" s="27">
        <x:f t="shared" si="136"/>
        <x:v>44852</x:v>
      </x:c>
      <x:c r="C313" s="22" t="str">
        <x:f>IF($C$4="London",Assumptions!C322,Assumptions!E322)</x:f>
        <x:v>1330</x:v>
      </x:c>
      <x:c r="D313" s="22" t="str">
        <x:f>IF($C$4="London",Assumptions!D322,Assumptions!F322)</x:f>
        <x:v>0049</x:v>
      </x:c>
      <x:c r="F313" s="8">
        <x:v>44853</x:v>
      </x:c>
      <x:c r="G313" s="30">
        <x:f t="shared" si="116"/>
        <x:v>10</x:v>
      </x:c>
      <x:c r="H313" s="8" t="str">
        <x:v>1331</x:v>
      </x:c>
      <x:c r="I313" s="8" t="str">
        <x:v>0048</x:v>
      </x:c>
      <x:c r="J313" s="30">
        <x:f t="shared" si="117"/>
        <x:v>13</x:v>
      </x:c>
      <x:c r="K313" s="30">
        <x:f t="shared" si="118"/>
        <x:v>31</x:v>
      </x:c>
      <x:c r="L313" s="30">
        <x:f t="shared" si="119"/>
        <x:v>0</x:v>
      </x:c>
      <x:c r="M313" s="30">
        <x:f t="shared" si="120"/>
        <x:v>48</x:v>
      </x:c>
      <x:c r="N313" s="30">
        <x:f t="shared" si="121"/>
        <x:v>24</x:v>
      </x:c>
      <x:c r="O313" s="30">
        <x:f t="shared" si="122"/>
        <x:v>11.283333333333333</x:v>
      </x:c>
      <x:c r="P313" s="30" t="str" cm="1">
        <x:f t="array" ref="P313">INDEX($C$12:$N$12,G313)</x:f>
        <x:v>0.7″</x:v>
      </x:c>
      <x:c r="Q313" s="30" t="str" cm="1">
        <x:f t="array" ref="Q313">INDEX($C$11:$N$11,G313)</x:f>
        <x:v>85°F</x:v>
      </x:c>
      <x:c r="R313" s="30" cm="1">
        <x:f t="array" ref="R313">INDEX($C$13:$N$13,G313)</x:f>
        <x:v>31</x:v>
      </x:c>
      <x:c r="S313" s="30">
        <x:f t="shared" si="123"/>
        <x:v>2.2580645161290321E-2</x:v>
      </x:c>
      <x:c r="T313" s="30">
        <x:f t="shared" si="124"/>
        <x:v>85</x:v>
      </x:c>
      <x:c r="U313" s="32">
        <x:f t="shared" si="125"/>
        <x:v>0.66903225806451527</x:v>
      </x:c>
      <x:c r="V313" s="31">
        <x:f t="shared" si="131"/>
        <x:v>0.05</x:v>
      </x:c>
      <x:c r="W313" s="31">
        <x:f t="shared" si="132"/>
        <x:v>60</x:v>
      </x:c>
      <x:c r="X313" s="32">
        <x:f t="shared" si="133"/>
        <x:v>0.8</x:v>
      </x:c>
      <x:c r="Y313" s="30">
        <x:f t="shared" si="126"/>
        <x:v>0.69938150364203766</x:v>
      </x:c>
      <x:c r="Z313" s="33">
        <x:f t="shared" si="127"/>
        <x:v>0.75</x:v>
      </x:c>
      <x:c r="AA313" s="31">
        <x:f t="shared" si="128"/>
        <x:v>27.830274130040859</x:v>
      </x:c>
      <x:c r="AB313" s="32">
        <x:f t="shared" si="134"/>
        <x:v>0.7730631702789128</x:v>
      </x:c>
      <x:c r="AC313" s="31">
        <x:f t="shared" si="135"/>
        <x:v>1</x:v>
      </x:c>
      <x:c r="AD313" s="30">
        <x:f t="shared" si="129"/>
        <x:v>0.29592579872853719</x:v>
      </x:c>
      <x:c r="AE313" s="31">
        <x:f t="shared" si="130"/>
        <x:v>28.126199928769395</x:v>
      </x:c>
      <x:c r="AG313" s="26"/>
      <x:c r="AH313" s="24"/>
      <x:c r="AI313" s="24"/>
      <x:c r="AJ313" s="24"/>
      <x:c r="AL313" s="24"/>
    </x:row>
    <x:row r="314" spans="2:38" x14ac:dyDescent="0.35">
      <x:c r="B314" s="27">
        <x:f t="shared" si="136"/>
        <x:v>44853</x:v>
      </x:c>
      <x:c r="C314" s="22" t="str">
        <x:f>IF($C$4="London",Assumptions!C323,Assumptions!E323)</x:f>
        <x:v>1331</x:v>
      </x:c>
      <x:c r="D314" s="22" t="str">
        <x:f>IF($C$4="London",Assumptions!D323,Assumptions!F323)</x:f>
        <x:v>0048</x:v>
      </x:c>
      <x:c r="F314" s="8">
        <x:v>44854</x:v>
      </x:c>
      <x:c r="G314" s="30">
        <x:f t="shared" si="116"/>
        <x:v>10</x:v>
      </x:c>
      <x:c r="H314" s="8" t="str">
        <x:v>1331</x:v>
      </x:c>
      <x:c r="I314" s="8" t="str">
        <x:v>0047</x:v>
      </x:c>
      <x:c r="J314" s="30">
        <x:f t="shared" si="117"/>
        <x:v>13</x:v>
      </x:c>
      <x:c r="K314" s="30">
        <x:f t="shared" si="118"/>
        <x:v>31</x:v>
      </x:c>
      <x:c r="L314" s="30">
        <x:f t="shared" si="119"/>
        <x:v>0</x:v>
      </x:c>
      <x:c r="M314" s="30">
        <x:f t="shared" si="120"/>
        <x:v>47</x:v>
      </x:c>
      <x:c r="N314" s="30">
        <x:f t="shared" si="121"/>
        <x:v>24</x:v>
      </x:c>
      <x:c r="O314" s="30">
        <x:f t="shared" si="122"/>
        <x:v>11.266666666666667</x:v>
      </x:c>
      <x:c r="P314" s="30" t="str" cm="1">
        <x:f t="array" ref="P314">INDEX($C$12:$N$12,G314)</x:f>
        <x:v>0.7″</x:v>
      </x:c>
      <x:c r="Q314" s="30" t="str" cm="1">
        <x:f t="array" ref="Q314">INDEX($C$11:$N$11,G314)</x:f>
        <x:v>85°F</x:v>
      </x:c>
      <x:c r="R314" s="30" cm="1">
        <x:f t="array" ref="R314">INDEX($C$13:$N$13,G314)</x:f>
        <x:v>31</x:v>
      </x:c>
      <x:c r="S314" s="30">
        <x:f t="shared" si="123"/>
        <x:v>2.2580645161290321E-2</x:v>
      </x:c>
      <x:c r="T314" s="30">
        <x:f t="shared" si="124"/>
        <x:v>85</x:v>
      </x:c>
      <x:c r="U314" s="32">
        <x:f t="shared" si="125"/>
        <x:v>0.65161290322580556</x:v>
      </x:c>
      <x:c r="V314" s="31">
        <x:f t="shared" si="131"/>
        <x:v>0.05</x:v>
      </x:c>
      <x:c r="W314" s="31">
        <x:f t="shared" si="132"/>
        <x:v>60</x:v>
      </x:c>
      <x:c r="X314" s="32">
        <x:f t="shared" si="133"/>
        <x:v>0.8</x:v>
      </x:c>
      <x:c r="Y314" s="30">
        <x:f t="shared" si="126"/>
        <x:v>0.66343652445369217</x:v>
      </x:c>
      <x:c r="Z314" s="33">
        <x:f t="shared" si="127"/>
        <x:v>0.75</x:v>
      </x:c>
      <x:c r="AA314" s="31">
        <x:f t="shared" si="128"/>
        <x:v>28.126199928769395</x:v>
      </x:c>
      <x:c r="AB314" s="32">
        <x:f t="shared" si="134"/>
        <x:v>0.7812833313547054</x:v>
      </x:c>
      <x:c r="AC314" s="31">
        <x:f t="shared" si="135"/>
        <x:v>1</x:v>
      </x:c>
      <x:c r="AD314" s="30">
        <x:f t="shared" si="129"/>
        <x:v>0.28030193158168493</x:v>
      </x:c>
      <x:c r="AE314" s="31">
        <x:f t="shared" si="130"/>
        <x:v>28.406501860351081</x:v>
      </x:c>
      <x:c r="AG314" s="26"/>
      <x:c r="AH314" s="24"/>
      <x:c r="AI314" s="24"/>
      <x:c r="AJ314" s="24"/>
      <x:c r="AL314" s="24"/>
    </x:row>
    <x:row r="315" spans="2:38" x14ac:dyDescent="0.35">
      <x:c r="B315" s="27">
        <x:f t="shared" si="136"/>
        <x:v>44854</x:v>
      </x:c>
      <x:c r="C315" s="22" t="str">
        <x:f>IF($C$4="London",Assumptions!C324,Assumptions!E324)</x:f>
        <x:v>1331</x:v>
      </x:c>
      <x:c r="D315" s="22" t="str">
        <x:f>IF($C$4="London",Assumptions!D324,Assumptions!F324)</x:f>
        <x:v>0047</x:v>
      </x:c>
      <x:c r="F315" s="8">
        <x:v>44855</x:v>
      </x:c>
      <x:c r="G315" s="30">
        <x:f t="shared" si="116"/>
        <x:v>10</x:v>
      </x:c>
      <x:c r="H315" s="8" t="str">
        <x:v>1332</x:v>
      </x:c>
      <x:c r="I315" s="8" t="str">
        <x:v>0045</x:v>
      </x:c>
      <x:c r="J315" s="30">
        <x:f t="shared" si="117"/>
        <x:v>13</x:v>
      </x:c>
      <x:c r="K315" s="30">
        <x:f t="shared" si="118"/>
        <x:v>32</x:v>
      </x:c>
      <x:c r="L315" s="30">
        <x:f t="shared" si="119"/>
        <x:v>0</x:v>
      </x:c>
      <x:c r="M315" s="30">
        <x:f t="shared" si="120"/>
        <x:v>45</x:v>
      </x:c>
      <x:c r="N315" s="30">
        <x:f t="shared" si="121"/>
        <x:v>24</x:v>
      </x:c>
      <x:c r="O315" s="30">
        <x:f t="shared" si="122"/>
        <x:v>11.216666666666667</x:v>
      </x:c>
      <x:c r="P315" s="30" t="str" cm="1">
        <x:f t="array" ref="P315">INDEX($C$12:$N$12,G315)</x:f>
        <x:v>0.7″</x:v>
      </x:c>
      <x:c r="Q315" s="30" t="str" cm="1">
        <x:f t="array" ref="Q315">INDEX($C$11:$N$11,G315)</x:f>
        <x:v>85°F</x:v>
      </x:c>
      <x:c r="R315" s="30" cm="1">
        <x:f t="array" ref="R315">INDEX($C$13:$N$13,G315)</x:f>
        <x:v>31</x:v>
      </x:c>
      <x:c r="S315" s="30">
        <x:f t="shared" si="123"/>
        <x:v>2.2580645161290321E-2</x:v>
      </x:c>
      <x:c r="T315" s="30">
        <x:f t="shared" si="124"/>
        <x:v>85</x:v>
      </x:c>
      <x:c r="U315" s="32">
        <x:f t="shared" si="125"/>
        <x:v>0.63419354838709585</x:v>
      </x:c>
      <x:c r="V315" s="31">
        <x:f t="shared" si="131"/>
        <x:v>0.05</x:v>
      </x:c>
      <x:c r="W315" s="31">
        <x:f t="shared" si="132"/>
        <x:v>60</x:v>
      </x:c>
      <x:c r="X315" s="32">
        <x:f t="shared" si="133"/>
        <x:v>0.8</x:v>
      </x:c>
      <x:c r="Y315" s="30">
        <x:f t="shared" si="126"/>
        <x:v>0.62843977627471193</x:v>
      </x:c>
      <x:c r="Z315" s="33">
        <x:f t="shared" si="127"/>
        <x:v>0.75</x:v>
      </x:c>
      <x:c r="AA315" s="31">
        <x:f t="shared" si="128"/>
        <x:v>28.406501860351081</x:v>
      </x:c>
      <x:c r="AB315" s="32">
        <x:f t="shared" si="134"/>
        <x:v>0.78906949612086341</x:v>
      </x:c>
      <x:c r="AC315" s="31">
        <x:f t="shared" si="135"/>
        <x:v>1</x:v>
      </x:c>
      <x:c r="AD315" s="30">
        <x:f t="shared" si="129"/>
        <x:v>0.26433748089555076</x:v>
      </x:c>
      <x:c r="AE315" s="31">
        <x:f t="shared" si="130"/>
        <x:v>28.670839341246634</x:v>
      </x:c>
      <x:c r="AG315" s="26"/>
      <x:c r="AH315" s="24"/>
      <x:c r="AI315" s="24"/>
      <x:c r="AJ315" s="24"/>
      <x:c r="AL315" s="24"/>
    </x:row>
    <x:row r="316" spans="2:38" x14ac:dyDescent="0.35">
      <x:c r="B316" s="27">
        <x:f t="shared" si="136"/>
        <x:v>44855</x:v>
      </x:c>
      <x:c r="C316" s="22" t="str">
        <x:f>IF($C$4="London",Assumptions!C325,Assumptions!E325)</x:f>
        <x:v>1332</x:v>
      </x:c>
      <x:c r="D316" s="22" t="str">
        <x:f>IF($C$4="London",Assumptions!D325,Assumptions!F325)</x:f>
        <x:v>0045</x:v>
      </x:c>
      <x:c r="F316" s="8">
        <x:v>44856</x:v>
      </x:c>
      <x:c r="G316" s="30">
        <x:f t="shared" si="116"/>
        <x:v>10</x:v>
      </x:c>
      <x:c r="H316" s="8" t="str">
        <x:v>1333</x:v>
      </x:c>
      <x:c r="I316" s="8" t="str">
        <x:v>0044</x:v>
      </x:c>
      <x:c r="J316" s="30">
        <x:f t="shared" si="117"/>
        <x:v>13</x:v>
      </x:c>
      <x:c r="K316" s="30">
        <x:f t="shared" si="118"/>
        <x:v>33</x:v>
      </x:c>
      <x:c r="L316" s="30">
        <x:f t="shared" si="119"/>
        <x:v>0</x:v>
      </x:c>
      <x:c r="M316" s="30">
        <x:f t="shared" si="120"/>
        <x:v>44</x:v>
      </x:c>
      <x:c r="N316" s="30">
        <x:f t="shared" si="121"/>
        <x:v>24</x:v>
      </x:c>
      <x:c r="O316" s="30">
        <x:f t="shared" si="122"/>
        <x:v>11.183333333333334</x:v>
      </x:c>
      <x:c r="P316" s="30" t="str" cm="1">
        <x:f t="array" ref="P316">INDEX($C$12:$N$12,G316)</x:f>
        <x:v>0.7″</x:v>
      </x:c>
      <x:c r="Q316" s="30" t="str" cm="1">
        <x:f t="array" ref="Q316">INDEX($C$11:$N$11,G316)</x:f>
        <x:v>85°F</x:v>
      </x:c>
      <x:c r="R316" s="30" cm="1">
        <x:f t="array" ref="R316">INDEX($C$13:$N$13,G316)</x:f>
        <x:v>31</x:v>
      </x:c>
      <x:c r="S316" s="30">
        <x:f t="shared" si="123"/>
        <x:v>2.2580645161290321E-2</x:v>
      </x:c>
      <x:c r="T316" s="30">
        <x:f t="shared" si="124"/>
        <x:v>85</x:v>
      </x:c>
      <x:c r="U316" s="32">
        <x:f t="shared" si="125"/>
        <x:v>0.61677419354838614</x:v>
      </x:c>
      <x:c r="V316" s="31">
        <x:f t="shared" si="131"/>
        <x:v>0.05</x:v>
      </x:c>
      <x:c r="W316" s="31">
        <x:f t="shared" si="132"/>
        <x:v>60</x:v>
      </x:c>
      <x:c r="X316" s="32">
        <x:f t="shared" si="133"/>
        <x:v>0.8</x:v>
      </x:c>
      <x:c r="Y316" s="30">
        <x:f t="shared" si="126"/>
        <x:v>0.59439125910509705</x:v>
      </x:c>
      <x:c r="Z316" s="33">
        <x:f t="shared" si="127"/>
        <x:v>0.75</x:v>
      </x:c>
      <x:c r="AA316" s="31">
        <x:f t="shared" si="128"/>
        <x:v>28.670839341246634</x:v>
      </x:c>
      <x:c r="AB316" s="32">
        <x:f t="shared" si="134"/>
        <x:v>0.79641220392351764</x:v>
      </x:c>
      <x:c r="AC316" s="31">
        <x:f t="shared" si="135"/>
        <x:v>1</x:v>
      </x:c>
      <x:c r="AD316" s="30">
        <x:f t="shared" si="129"/>
        <x:v>0.2492728342872001</x:v>
      </x:c>
      <x:c r="AE316" s="31">
        <x:f t="shared" si="130"/>
        <x:v>28.920112175533834</x:v>
      </x:c>
      <x:c r="AG316" s="26"/>
      <x:c r="AH316" s="24"/>
      <x:c r="AI316" s="24"/>
      <x:c r="AJ316" s="24"/>
      <x:c r="AL316" s="24"/>
    </x:row>
    <x:row r="317" spans="2:38" x14ac:dyDescent="0.35">
      <x:c r="B317" s="27">
        <x:f t="shared" si="136"/>
        <x:v>44856</x:v>
      </x:c>
      <x:c r="C317" s="22" t="str">
        <x:f>IF($C$4="London",Assumptions!C326,Assumptions!E326)</x:f>
        <x:v>1333</x:v>
      </x:c>
      <x:c r="D317" s="22" t="str">
        <x:f>IF($C$4="London",Assumptions!D326,Assumptions!F326)</x:f>
        <x:v>0044</x:v>
      </x:c>
      <x:c r="F317" s="8">
        <x:v>44857</x:v>
      </x:c>
      <x:c r="G317" s="30">
        <x:f t="shared" si="116"/>
        <x:v>10</x:v>
      </x:c>
      <x:c r="H317" s="8" t="str">
        <x:v>1334</x:v>
      </x:c>
      <x:c r="I317" s="8" t="str">
        <x:v>0043</x:v>
      </x:c>
      <x:c r="J317" s="30">
        <x:f t="shared" si="117"/>
        <x:v>13</x:v>
      </x:c>
      <x:c r="K317" s="30">
        <x:f t="shared" si="118"/>
        <x:v>34</x:v>
      </x:c>
      <x:c r="L317" s="30">
        <x:f t="shared" si="119"/>
        <x:v>0</x:v>
      </x:c>
      <x:c r="M317" s="30">
        <x:f t="shared" si="120"/>
        <x:v>43</x:v>
      </x:c>
      <x:c r="N317" s="30">
        <x:f t="shared" si="121"/>
        <x:v>24</x:v>
      </x:c>
      <x:c r="O317" s="30">
        <x:f t="shared" si="122"/>
        <x:v>11.15</x:v>
      </x:c>
      <x:c r="P317" s="30" t="str" cm="1">
        <x:f t="array" ref="P317">INDEX($C$12:$N$12,G317)</x:f>
        <x:v>0.7″</x:v>
      </x:c>
      <x:c r="Q317" s="30" t="str" cm="1">
        <x:f t="array" ref="Q317">INDEX($C$11:$N$11,G317)</x:f>
        <x:v>85°F</x:v>
      </x:c>
      <x:c r="R317" s="30" cm="1">
        <x:f t="array" ref="R317">INDEX($C$13:$N$13,G317)</x:f>
        <x:v>31</x:v>
      </x:c>
      <x:c r="S317" s="30">
        <x:f t="shared" si="123"/>
        <x:v>2.2580645161290321E-2</x:v>
      </x:c>
      <x:c r="T317" s="30">
        <x:f t="shared" si="124"/>
        <x:v>85</x:v>
      </x:c>
      <x:c r="U317" s="32">
        <x:f t="shared" si="125"/>
        <x:v>0.59935483870967643</x:v>
      </x:c>
      <x:c r="V317" s="31">
        <x:f t="shared" si="131"/>
        <x:v>0.05</x:v>
      </x:c>
      <x:c r="W317" s="31">
        <x:f t="shared" si="132"/>
        <x:v>60</x:v>
      </x:c>
      <x:c r="X317" s="32">
        <x:f t="shared" si="133"/>
        <x:v>0.8</x:v>
      </x:c>
      <x:c r="Y317" s="30">
        <x:f t="shared" si="126"/>
        <x:v>0.5612909729448472</x:v>
      </x:c>
      <x:c r="Z317" s="33">
        <x:f t="shared" si="127"/>
        <x:v>0.75</x:v>
      </x:c>
      <x:c r="AA317" s="31">
        <x:f t="shared" si="128"/>
        <x:v>28.920112175533834</x:v>
      </x:c>
      <x:c r="AB317" s="32">
        <x:f t="shared" si="134"/>
        <x:v>0.80333644932038428</x:v>
      </x:c>
      <x:c r="AC317" s="31">
        <x:f t="shared" si="135"/>
        <x:v>1</x:v>
      </x:c>
      <x:c r="AD317" s="30">
        <x:f t="shared" si="129"/>
        <x:v>0.23468978806256421</x:v>
      </x:c>
      <x:c r="AE317" s="31">
        <x:f t="shared" si="130"/>
        <x:v>29.154801963596398</x:v>
      </x:c>
      <x:c r="AG317" s="26"/>
      <x:c r="AH317" s="24"/>
      <x:c r="AI317" s="24"/>
      <x:c r="AJ317" s="24"/>
      <x:c r="AL317" s="24"/>
    </x:row>
    <x:row r="318" spans="2:38" x14ac:dyDescent="0.35">
      <x:c r="B318" s="27">
        <x:f t="shared" si="136"/>
        <x:v>44857</x:v>
      </x:c>
      <x:c r="C318" s="22" t="str">
        <x:f>IF($C$4="London",Assumptions!C327,Assumptions!E327)</x:f>
        <x:v>1334</x:v>
      </x:c>
      <x:c r="D318" s="22" t="str">
        <x:f>IF($C$4="London",Assumptions!D327,Assumptions!F327)</x:f>
        <x:v>0043</x:v>
      </x:c>
      <x:c r="F318" s="8">
        <x:v>44858</x:v>
      </x:c>
      <x:c r="G318" s="30">
        <x:f t="shared" si="116"/>
        <x:v>10</x:v>
      </x:c>
      <x:c r="H318" s="8" t="str">
        <x:v>1334</x:v>
      </x:c>
      <x:c r="I318" s="8" t="str">
        <x:v>0042</x:v>
      </x:c>
      <x:c r="J318" s="30">
        <x:f t="shared" si="117"/>
        <x:v>13</x:v>
      </x:c>
      <x:c r="K318" s="30">
        <x:f t="shared" si="118"/>
        <x:v>34</x:v>
      </x:c>
      <x:c r="L318" s="30">
        <x:f t="shared" si="119"/>
        <x:v>0</x:v>
      </x:c>
      <x:c r="M318" s="30">
        <x:f t="shared" si="120"/>
        <x:v>42</x:v>
      </x:c>
      <x:c r="N318" s="30">
        <x:f t="shared" si="121"/>
        <x:v>24</x:v>
      </x:c>
      <x:c r="O318" s="30">
        <x:f t="shared" si="122"/>
        <x:v>11.133333333333333</x:v>
      </x:c>
      <x:c r="P318" s="30" t="str" cm="1">
        <x:f t="array" ref="P318">INDEX($C$12:$N$12,G318)</x:f>
        <x:v>0.7″</x:v>
      </x:c>
      <x:c r="Q318" s="30" t="str" cm="1">
        <x:f t="array" ref="Q318">INDEX($C$11:$N$11,G318)</x:f>
        <x:v>85°F</x:v>
      </x:c>
      <x:c r="R318" s="30" cm="1">
        <x:f t="array" ref="R318">INDEX($C$13:$N$13,G318)</x:f>
        <x:v>31</x:v>
      </x:c>
      <x:c r="S318" s="30">
        <x:f t="shared" si="123"/>
        <x:v>2.2580645161290321E-2</x:v>
      </x:c>
      <x:c r="T318" s="30">
        <x:f t="shared" si="124"/>
        <x:v>85</x:v>
      </x:c>
      <x:c r="U318" s="32">
        <x:f t="shared" si="125"/>
        <x:v>0.58193548387096672</x:v>
      </x:c>
      <x:c r="V318" s="31">
        <x:f t="shared" si="131"/>
        <x:v>0.05</x:v>
      </x:c>
      <x:c r="W318" s="31">
        <x:f t="shared" si="132"/>
        <x:v>60</x:v>
      </x:c>
      <x:c r="X318" s="32">
        <x:f t="shared" si="133"/>
        <x:v>0.8</x:v>
      </x:c>
      <x:c r="Y318" s="30">
        <x:f t="shared" si="126"/>
        <x:v>0.52913891779396272</x:v>
      </x:c>
      <x:c r="Z318" s="33">
        <x:f t="shared" si="127"/>
        <x:v>0.75</x:v>
      </x:c>
      <x:c r="AA318" s="31">
        <x:f t="shared" si="128"/>
        <x:v>29.154801963596398</x:v>
      </x:c>
      <x:c r="AB318" s="32">
        <x:f t="shared" si="134"/>
        <x:v>0.80985561009989993</x:v>
      </x:c>
      <x:c r="AC318" s="31">
        <x:f t="shared" si="135"/>
        <x:v>1</x:v>
      </x:c>
      <x:c r="AD318" s="30">
        <x:f t="shared" si="129"/>
        <x:v>0.22091549817897943</x:v>
      </x:c>
      <x:c r="AE318" s="31">
        <x:f t="shared" si="130"/>
        <x:v>29.375717461775377</x:v>
      </x:c>
      <x:c r="AG318" s="26"/>
      <x:c r="AH318" s="24"/>
      <x:c r="AI318" s="24"/>
      <x:c r="AJ318" s="24"/>
      <x:c r="AL318" s="24"/>
    </x:row>
    <x:row r="319" spans="2:38" x14ac:dyDescent="0.35">
      <x:c r="B319" s="27">
        <x:f t="shared" si="136"/>
        <x:v>44858</x:v>
      </x:c>
      <x:c r="C319" s="22" t="str">
        <x:f>IF($C$4="London",Assumptions!C328,Assumptions!E328)</x:f>
        <x:v>1334</x:v>
      </x:c>
      <x:c r="D319" s="22" t="str">
        <x:f>IF($C$4="London",Assumptions!D328,Assumptions!F328)</x:f>
        <x:v>0042</x:v>
      </x:c>
      <x:c r="F319" s="8">
        <x:v>44859</x:v>
      </x:c>
      <x:c r="G319" s="30">
        <x:f t="shared" si="116"/>
        <x:v>10</x:v>
      </x:c>
      <x:c r="H319" s="8" t="str">
        <x:v>1335</x:v>
      </x:c>
      <x:c r="I319" s="8" t="str">
        <x:v>0041</x:v>
      </x:c>
      <x:c r="J319" s="30">
        <x:f t="shared" si="117"/>
        <x:v>13</x:v>
      </x:c>
      <x:c r="K319" s="30">
        <x:f t="shared" si="118"/>
        <x:v>35</x:v>
      </x:c>
      <x:c r="L319" s="30">
        <x:f t="shared" si="119"/>
        <x:v>0</x:v>
      </x:c>
      <x:c r="M319" s="30">
        <x:f t="shared" si="120"/>
        <x:v>41</x:v>
      </x:c>
      <x:c r="N319" s="30">
        <x:f t="shared" si="121"/>
        <x:v>24</x:v>
      </x:c>
      <x:c r="O319" s="30">
        <x:f t="shared" si="122"/>
        <x:v>11.1</x:v>
      </x:c>
      <x:c r="P319" s="30" t="str" cm="1">
        <x:f t="array" ref="P319">INDEX($C$12:$N$12,G319)</x:f>
        <x:v>0.7″</x:v>
      </x:c>
      <x:c r="Q319" s="30" t="str" cm="1">
        <x:f t="array" ref="Q319">INDEX($C$11:$N$11,G319)</x:f>
        <x:v>85°F</x:v>
      </x:c>
      <x:c r="R319" s="30" cm="1">
        <x:f t="array" ref="R319">INDEX($C$13:$N$13,G319)</x:f>
        <x:v>31</x:v>
      </x:c>
      <x:c r="S319" s="30">
        <x:f t="shared" si="123"/>
        <x:v>2.2580645161290321E-2</x:v>
      </x:c>
      <x:c r="T319" s="30">
        <x:f t="shared" si="124"/>
        <x:v>85</x:v>
      </x:c>
      <x:c r="U319" s="32">
        <x:f t="shared" si="125"/>
        <x:v>0.56451612903225701</x:v>
      </x:c>
      <x:c r="V319" s="31">
        <x:f t="shared" si="131"/>
        <x:v>0.05</x:v>
      </x:c>
      <x:c r="W319" s="31">
        <x:f t="shared" si="132"/>
        <x:v>60</x:v>
      </x:c>
      <x:c r="X319" s="32">
        <x:f t="shared" si="133"/>
        <x:v>0.8</x:v>
      </x:c>
      <x:c r="Y319" s="30">
        <x:f t="shared" si="126"/>
        <x:v>0.49793509365244337</x:v>
      </x:c>
      <x:c r="Z319" s="33">
        <x:f t="shared" si="127"/>
        <x:v>0.75</x:v>
      </x:c>
      <x:c r="AA319" s="31">
        <x:f t="shared" si="128"/>
        <x:v>29.375717461775377</x:v>
      </x:c>
      <x:c r="AB319" s="32">
        <x:f t="shared" si="134"/>
        <x:v>0.81599215171598272</x:v>
      </x:c>
      <x:c r="AC319" s="31">
        <x:f t="shared" si="135"/>
        <x:v>1</x:v>
      </x:c>
      <x:c r="AD319" s="30">
        <x:f t="shared" si="129"/>
        <x:v>0.20726548273282958</x:v>
      </x:c>
      <x:c r="AE319" s="31">
        <x:f t="shared" si="130"/>
        <x:v>29.582982944508206</x:v>
      </x:c>
      <x:c r="AG319" s="26"/>
      <x:c r="AH319" s="24"/>
      <x:c r="AI319" s="24"/>
      <x:c r="AJ319" s="24"/>
      <x:c r="AL319" s="24"/>
    </x:row>
    <x:row r="320" spans="2:38" x14ac:dyDescent="0.35">
      <x:c r="B320" s="27">
        <x:f t="shared" si="136"/>
        <x:v>44859</x:v>
      </x:c>
      <x:c r="C320" s="22" t="str">
        <x:f>IF($C$4="London",Assumptions!C329,Assumptions!E329)</x:f>
        <x:v>1335</x:v>
      </x:c>
      <x:c r="D320" s="22" t="str">
        <x:f>IF($C$4="London",Assumptions!D329,Assumptions!F329)</x:f>
        <x:v>0041</x:v>
      </x:c>
      <x:c r="F320" s="8">
        <x:v>44860</x:v>
      </x:c>
      <x:c r="G320" s="30">
        <x:f t="shared" si="116"/>
        <x:v>10</x:v>
      </x:c>
      <x:c r="H320" s="8" t="str">
        <x:v>1336</x:v>
      </x:c>
      <x:c r="I320" s="8" t="str">
        <x:v>0040</x:v>
      </x:c>
      <x:c r="J320" s="30">
        <x:f t="shared" si="117"/>
        <x:v>13</x:v>
      </x:c>
      <x:c r="K320" s="30">
        <x:f t="shared" si="118"/>
        <x:v>36</x:v>
      </x:c>
      <x:c r="L320" s="30">
        <x:f t="shared" si="119"/>
        <x:v>0</x:v>
      </x:c>
      <x:c r="M320" s="30">
        <x:f t="shared" si="120"/>
        <x:v>40</x:v>
      </x:c>
      <x:c r="N320" s="30">
        <x:f t="shared" si="121"/>
        <x:v>24</x:v>
      </x:c>
      <x:c r="O320" s="30">
        <x:f t="shared" si="122"/>
        <x:v>11.066666666666666</x:v>
      </x:c>
      <x:c r="P320" s="30" t="str" cm="1">
        <x:f t="array" ref="P320">INDEX($C$12:$N$12,G320)</x:f>
        <x:v>0.7″</x:v>
      </x:c>
      <x:c r="Q320" s="30" t="str" cm="1">
        <x:f t="array" ref="Q320">INDEX($C$11:$N$11,G320)</x:f>
        <x:v>85°F</x:v>
      </x:c>
      <x:c r="R320" s="30" cm="1">
        <x:f t="array" ref="R320">INDEX($C$13:$N$13,G320)</x:f>
        <x:v>31</x:v>
      </x:c>
      <x:c r="S320" s="30">
        <x:f t="shared" si="123"/>
        <x:v>2.2580645161290321E-2</x:v>
      </x:c>
      <x:c r="T320" s="30">
        <x:f t="shared" si="124"/>
        <x:v>85</x:v>
      </x:c>
      <x:c r="U320" s="32">
        <x:f t="shared" si="125"/>
        <x:v>0.5470967741935473</x:v>
      </x:c>
      <x:c r="V320" s="31">
        <x:f t="shared" si="131"/>
        <x:v>0.05</x:v>
      </x:c>
      <x:c r="W320" s="31">
        <x:f t="shared" si="132"/>
        <x:v>60</x:v>
      </x:c>
      <x:c r="X320" s="32">
        <x:f t="shared" si="133"/>
        <x:v>0.8</x:v>
      </x:c>
      <x:c r="Y320" s="30">
        <x:f t="shared" si="126"/>
        <x:v>0.4676795005202895</x:v>
      </x:c>
      <x:c r="Z320" s="33">
        <x:f t="shared" si="127"/>
        <x:v>0.75</x:v>
      </x:c>
      <x:c r="AA320" s="31">
        <x:f t="shared" si="128"/>
        <x:v>29.582982944508206</x:v>
      </x:c>
      <x:c r="AB320" s="32">
        <x:f t="shared" si="134"/>
        <x:v>0.82174952623633901</x:v>
      </x:c>
      <x:c r="AC320" s="31">
        <x:f t="shared" si="135"/>
        <x:v>1</x:v>
      </x:c>
      <x:c r="AD320" s="30">
        <x:f t="shared" si="129"/>
        <x:v>0.19408699271592017</x:v>
      </x:c>
      <x:c r="AE320" s="31">
        <x:f t="shared" si="130"/>
        <x:v>29.777069937224127</x:v>
      </x:c>
      <x:c r="AG320" s="26"/>
      <x:c r="AH320" s="24"/>
      <x:c r="AI320" s="24"/>
      <x:c r="AJ320" s="24"/>
      <x:c r="AL320" s="24"/>
    </x:row>
    <x:row r="321" spans="2:38" x14ac:dyDescent="0.35">
      <x:c r="B321" s="27">
        <x:f t="shared" si="136"/>
        <x:v>44860</x:v>
      </x:c>
      <x:c r="C321" s="22" t="str">
        <x:f>IF($C$4="London",Assumptions!C330,Assumptions!E330)</x:f>
        <x:v>1336</x:v>
      </x:c>
      <x:c r="D321" s="22" t="str">
        <x:f>IF($C$4="London",Assumptions!D330,Assumptions!F330)</x:f>
        <x:v>0040</x:v>
      </x:c>
      <x:c r="F321" s="8">
        <x:v>44861</x:v>
      </x:c>
      <x:c r="G321" s="30">
        <x:f t="shared" si="116"/>
        <x:v>10</x:v>
      </x:c>
      <x:c r="H321" s="8" t="str">
        <x:v>1337</x:v>
      </x:c>
      <x:c r="I321" s="8" t="str">
        <x:v>0039</x:v>
      </x:c>
      <x:c r="J321" s="30">
        <x:f t="shared" si="117"/>
        <x:v>13</x:v>
      </x:c>
      <x:c r="K321" s="30">
        <x:f t="shared" si="118"/>
        <x:v>37</x:v>
      </x:c>
      <x:c r="L321" s="30">
        <x:f t="shared" si="119"/>
        <x:v>0</x:v>
      </x:c>
      <x:c r="M321" s="30">
        <x:f t="shared" si="120"/>
        <x:v>39</x:v>
      </x:c>
      <x:c r="N321" s="30">
        <x:f t="shared" si="121"/>
        <x:v>24</x:v>
      </x:c>
      <x:c r="O321" s="30">
        <x:f t="shared" si="122"/>
        <x:v>11.033333333333333</x:v>
      </x:c>
      <x:c r="P321" s="30" t="str" cm="1">
        <x:f t="array" ref="P321">INDEX($C$12:$N$12,G321)</x:f>
        <x:v>0.7″</x:v>
      </x:c>
      <x:c r="Q321" s="30" t="str" cm="1">
        <x:f t="array" ref="Q321">INDEX($C$11:$N$11,G321)</x:f>
        <x:v>85°F</x:v>
      </x:c>
      <x:c r="R321" s="30" cm="1">
        <x:f t="array" ref="R321">INDEX($C$13:$N$13,G321)</x:f>
        <x:v>31</x:v>
      </x:c>
      <x:c r="S321" s="30">
        <x:f t="shared" si="123"/>
        <x:v>2.2580645161290321E-2</x:v>
      </x:c>
      <x:c r="T321" s="30">
        <x:f t="shared" si="124"/>
        <x:v>85</x:v>
      </x:c>
      <x:c r="U321" s="32">
        <x:f t="shared" si="125"/>
        <x:v>0.52967741935483759</x:v>
      </x:c>
      <x:c r="V321" s="31">
        <x:f t="shared" si="131"/>
        <x:v>0.05</x:v>
      </x:c>
      <x:c r="W321" s="31">
        <x:f t="shared" si="132"/>
        <x:v>60</x:v>
      </x:c>
      <x:c r="X321" s="32">
        <x:f t="shared" si="133"/>
        <x:v>0.8</x:v>
      </x:c>
      <x:c r="Y321" s="30">
        <x:f t="shared" si="126"/>
        <x:v>0.43837213839750072</x:v>
      </x:c>
      <x:c r="Z321" s="33">
        <x:f t="shared" si="127"/>
        <x:v>0.75</x:v>
      </x:c>
      <x:c r="AA321" s="31">
        <x:f t="shared" si="128"/>
        <x:v>29.777069937224127</x:v>
      </x:c>
      <x:c r="AB321" s="32">
        <x:f t="shared" si="134"/>
        <x:v>0.82714083158955909</x:v>
      </x:c>
      <x:c r="AC321" s="31">
        <x:f t="shared" si="135"/>
        <x:v>1</x:v>
      </x:c>
      <x:c r="AD321" s="30">
        <x:f t="shared" si="129"/>
        <x:v>0.1813764722619659</x:v>
      </x:c>
      <x:c r="AE321" s="31">
        <x:f t="shared" si="130"/>
        <x:v>29.958446409486093</x:v>
      </x:c>
      <x:c r="AG321" s="26"/>
      <x:c r="AH321" s="24"/>
      <x:c r="AI321" s="24"/>
      <x:c r="AJ321" s="24"/>
      <x:c r="AL321" s="24"/>
    </x:row>
    <x:row r="322" spans="2:38" x14ac:dyDescent="0.35">
      <x:c r="B322" s="27">
        <x:f t="shared" si="136"/>
        <x:v>44861</x:v>
      </x:c>
      <x:c r="C322" s="22" t="str">
        <x:f>IF($C$4="London",Assumptions!C331,Assumptions!E331)</x:f>
        <x:v>1337</x:v>
      </x:c>
      <x:c r="D322" s="22" t="str">
        <x:f>IF($C$4="London",Assumptions!D331,Assumptions!F331)</x:f>
        <x:v>0039</x:v>
      </x:c>
      <x:c r="F322" s="8">
        <x:v>44862</x:v>
      </x:c>
      <x:c r="G322" s="30">
        <x:f t="shared" si="116"/>
        <x:v>10</x:v>
      </x:c>
      <x:c r="H322" s="8" t="str">
        <x:v>1338</x:v>
      </x:c>
      <x:c r="I322" s="8" t="str">
        <x:v>0038</x:v>
      </x:c>
      <x:c r="J322" s="30">
        <x:f t="shared" si="117"/>
        <x:v>13</x:v>
      </x:c>
      <x:c r="K322" s="30">
        <x:f t="shared" si="118"/>
        <x:v>38</x:v>
      </x:c>
      <x:c r="L322" s="30">
        <x:f t="shared" si="119"/>
        <x:v>0</x:v>
      </x:c>
      <x:c r="M322" s="30">
        <x:f t="shared" si="120"/>
        <x:v>38</x:v>
      </x:c>
      <x:c r="N322" s="30">
        <x:f t="shared" si="121"/>
        <x:v>24</x:v>
      </x:c>
      <x:c r="O322" s="30">
        <x:f t="shared" si="122"/>
        <x:v>11</x:v>
      </x:c>
      <x:c r="P322" s="30" t="str" cm="1">
        <x:f t="array" ref="P322">INDEX($C$12:$N$12,G322)</x:f>
        <x:v>0.7″</x:v>
      </x:c>
      <x:c r="Q322" s="30" t="str" cm="1">
        <x:f t="array" ref="Q322">INDEX($C$11:$N$11,G322)</x:f>
        <x:v>85°F</x:v>
      </x:c>
      <x:c r="R322" s="30" cm="1">
        <x:f t="array" ref="R322">INDEX($C$13:$N$13,G322)</x:f>
        <x:v>31</x:v>
      </x:c>
      <x:c r="S322" s="30">
        <x:f t="shared" si="123"/>
        <x:v>2.2580645161290321E-2</x:v>
      </x:c>
      <x:c r="T322" s="30">
        <x:f t="shared" si="124"/>
        <x:v>85</x:v>
      </x:c>
      <x:c r="U322" s="32">
        <x:f t="shared" si="125"/>
        <x:v>0.51225806451612788</x:v>
      </x:c>
      <x:c r="V322" s="31">
        <x:f t="shared" si="131"/>
        <x:v>0.05</x:v>
      </x:c>
      <x:c r="W322" s="31">
        <x:f t="shared" si="132"/>
        <x:v>60</x:v>
      </x:c>
      <x:c r="X322" s="32">
        <x:f t="shared" si="133"/>
        <x:v>0.8</x:v>
      </x:c>
      <x:c r="Y322" s="30">
        <x:f t="shared" si="126"/>
        <x:v>0.41001300728407714</x:v>
      </x:c>
      <x:c r="Z322" s="33">
        <x:f t="shared" si="127"/>
        <x:v>0.75</x:v>
      </x:c>
      <x:c r="AA322" s="31">
        <x:f t="shared" si="128"/>
        <x:v>29.958446409486093</x:v>
      </x:c>
      <x:c r="AB322" s="32">
        <x:f t="shared" si="134"/>
        <x:v>0.8321790669301693</x:v>
      </x:c>
      <x:c r="AC322" s="31">
        <x:f t="shared" si="135"/>
        <x:v>1</x:v>
      </x:c>
      <x:c r="AD322" s="30">
        <x:f t="shared" si="129"/>
        <x:v>0.16913036550468183</x:v>
      </x:c>
      <x:c r="AE322" s="31">
        <x:f t="shared" si="130"/>
        <x:v>30.127576774990775</x:v>
      </x:c>
      <x:c r="AG322" s="26"/>
      <x:c r="AH322" s="24"/>
      <x:c r="AI322" s="24"/>
      <x:c r="AJ322" s="24"/>
      <x:c r="AL322" s="24"/>
    </x:row>
    <x:row r="323" spans="2:38" x14ac:dyDescent="0.35">
      <x:c r="B323" s="27">
        <x:f t="shared" si="136"/>
        <x:v>44862</x:v>
      </x:c>
      <x:c r="C323" s="22" t="str">
        <x:f>IF($C$4="London",Assumptions!C332,Assumptions!E332)</x:f>
        <x:v>1338</x:v>
      </x:c>
      <x:c r="D323" s="22" t="str">
        <x:f>IF($C$4="London",Assumptions!D332,Assumptions!F332)</x:f>
        <x:v>0038</x:v>
      </x:c>
      <x:c r="F323" s="8">
        <x:v>44863</x:v>
      </x:c>
      <x:c r="G323" s="30">
        <x:f t="shared" si="116"/>
        <x:v>10</x:v>
      </x:c>
      <x:c r="H323" s="8" t="str">
        <x:v>1339</x:v>
      </x:c>
      <x:c r="I323" s="8" t="str">
        <x:v>0037</x:v>
      </x:c>
      <x:c r="J323" s="30">
        <x:f t="shared" si="117"/>
        <x:v>13</x:v>
      </x:c>
      <x:c r="K323" s="30">
        <x:f t="shared" si="118"/>
        <x:v>39</x:v>
      </x:c>
      <x:c r="L323" s="30">
        <x:f t="shared" si="119"/>
        <x:v>0</x:v>
      </x:c>
      <x:c r="M323" s="30">
        <x:f t="shared" si="120"/>
        <x:v>37</x:v>
      </x:c>
      <x:c r="N323" s="30">
        <x:f t="shared" si="121"/>
        <x:v>24</x:v>
      </x:c>
      <x:c r="O323" s="30">
        <x:f t="shared" si="122"/>
        <x:v>10.966666666666667</x:v>
      </x:c>
      <x:c r="P323" s="30" t="str" cm="1">
        <x:f t="array" ref="P323">INDEX($C$12:$N$12,G323)</x:f>
        <x:v>0.7″</x:v>
      </x:c>
      <x:c r="Q323" s="30" t="str" cm="1">
        <x:f t="array" ref="Q323">INDEX($C$11:$N$11,G323)</x:f>
        <x:v>85°F</x:v>
      </x:c>
      <x:c r="R323" s="30" cm="1">
        <x:f t="array" ref="R323">INDEX($C$13:$N$13,G323)</x:f>
        <x:v>31</x:v>
      </x:c>
      <x:c r="S323" s="30">
        <x:f t="shared" si="123"/>
        <x:v>2.2580645161290321E-2</x:v>
      </x:c>
      <x:c r="T323" s="30">
        <x:f t="shared" si="124"/>
        <x:v>85</x:v>
      </x:c>
      <x:c r="U323" s="32">
        <x:f t="shared" si="125"/>
        <x:v>0.49483870967741822</x:v>
      </x:c>
      <x:c r="V323" s="31">
        <x:f t="shared" si="131"/>
        <x:v>0.05</x:v>
      </x:c>
      <x:c r="W323" s="31">
        <x:f t="shared" si="132"/>
        <x:v>60</x:v>
      </x:c>
      <x:c r="X323" s="32">
        <x:f t="shared" si="133"/>
        <x:v>0.8</x:v>
      </x:c>
      <x:c r="Y323" s="30">
        <x:f t="shared" si="126"/>
        <x:v>0.38260210718001902</x:v>
      </x:c>
      <x:c r="Z323" s="33">
        <x:f t="shared" si="127"/>
        <x:v>0.75</x:v>
      </x:c>
      <x:c r="AA323" s="31">
        <x:f t="shared" si="128"/>
        <x:v>30.127576774990775</x:v>
      </x:c>
      <x:c r="AB323" s="32">
        <x:f t="shared" si="134"/>
        <x:v>0.83687713263863261</x:v>
      </x:c>
      <x:c r="AC323" s="31">
        <x:f t="shared" si="135"/>
        <x:v>1</x:v>
      </x:c>
      <x:c r="AD323" s="30">
        <x:f t="shared" si="129"/>
        <x:v>0.15734511657778283</x:v>
      </x:c>
      <x:c r="AE323" s="31">
        <x:f t="shared" si="130"/>
        <x:v>30.284921891568558</x:v>
      </x:c>
      <x:c r="AG323" s="26"/>
      <x:c r="AH323" s="24"/>
      <x:c r="AI323" s="24"/>
      <x:c r="AJ323" s="24"/>
      <x:c r="AL323" s="24"/>
    </x:row>
    <x:row r="324" spans="2:38" x14ac:dyDescent="0.35">
      <x:c r="B324" s="27">
        <x:f t="shared" si="136"/>
        <x:v>44863</x:v>
      </x:c>
      <x:c r="C324" s="22" t="str">
        <x:f>IF($C$4="London",Assumptions!C333,Assumptions!E333)</x:f>
        <x:v>1339</x:v>
      </x:c>
      <x:c r="D324" s="22" t="str">
        <x:f>IF($C$4="London",Assumptions!D333,Assumptions!F333)</x:f>
        <x:v>0037</x:v>
      </x:c>
      <x:c r="F324" s="8">
        <x:v>44864</x:v>
      </x:c>
      <x:c r="G324" s="30">
        <x:f t="shared" si="116"/>
        <x:v>10</x:v>
      </x:c>
      <x:c r="H324" s="8" t="str">
        <x:v>1339</x:v>
      </x:c>
      <x:c r="I324" s="8" t="str">
        <x:v>0036</x:v>
      </x:c>
      <x:c r="J324" s="30">
        <x:f t="shared" si="117"/>
        <x:v>13</x:v>
      </x:c>
      <x:c r="K324" s="30">
        <x:f t="shared" si="118"/>
        <x:v>39</x:v>
      </x:c>
      <x:c r="L324" s="30">
        <x:f t="shared" si="119"/>
        <x:v>0</x:v>
      </x:c>
      <x:c r="M324" s="30">
        <x:f t="shared" si="120"/>
        <x:v>36</x:v>
      </x:c>
      <x:c r="N324" s="30">
        <x:f t="shared" si="121"/>
        <x:v>24</x:v>
      </x:c>
      <x:c r="O324" s="30">
        <x:f t="shared" si="122"/>
        <x:v>10.95</x:v>
      </x:c>
      <x:c r="P324" s="30" t="str" cm="1">
        <x:f t="array" ref="P324">INDEX($C$12:$N$12,G324)</x:f>
        <x:v>0.7″</x:v>
      </x:c>
      <x:c r="Q324" s="30" t="str" cm="1">
        <x:f t="array" ref="Q324">INDEX($C$11:$N$11,G324)</x:f>
        <x:v>85°F</x:v>
      </x:c>
      <x:c r="R324" s="30" cm="1">
        <x:f t="array" ref="R324">INDEX($C$13:$N$13,G324)</x:f>
        <x:v>31</x:v>
      </x:c>
      <x:c r="S324" s="30">
        <x:f t="shared" si="123"/>
        <x:v>2.2580645161290321E-2</x:v>
      </x:c>
      <x:c r="T324" s="30">
        <x:f t="shared" si="124"/>
        <x:v>85</x:v>
      </x:c>
      <x:c r="U324" s="32">
        <x:f t="shared" si="125"/>
        <x:v>0.47741935483870851</x:v>
      </x:c>
      <x:c r="V324" s="31">
        <x:f t="shared" si="131"/>
        <x:v>0.05</x:v>
      </x:c>
      <x:c r="W324" s="31">
        <x:f t="shared" si="132"/>
        <x:v>60</x:v>
      </x:c>
      <x:c r="X324" s="32">
        <x:f t="shared" si="133"/>
        <x:v>0.8</x:v>
      </x:c>
      <x:c r="Y324" s="30">
        <x:f t="shared" si="126"/>
        <x:v>0.35613943808532594</x:v>
      </x:c>
      <x:c r="Z324" s="33">
        <x:f t="shared" si="127"/>
        <x:v>0.75</x:v>
      </x:c>
      <x:c r="AA324" s="31">
        <x:f t="shared" si="128"/>
        <x:v>30.284921891568558</x:v>
      </x:c>
      <x:c r="AB324" s="32">
        <x:f t="shared" si="134"/>
        <x:v>0.84124783032134887</x:v>
      </x:c>
      <x:c r="AC324" s="31">
        <x:f t="shared" si="135"/>
        <x:v>1</x:v>
      </x:c>
      <x:c r="AD324" s="30">
        <x:f t="shared" si="129"/>
        <x:v>0.14623975676378695</x:v>
      </x:c>
      <x:c r="AE324" s="31">
        <x:f t="shared" si="130"/>
        <x:v>30.431161648332345</x:v>
      </x:c>
      <x:c r="AG324" s="26"/>
      <x:c r="AH324" s="24"/>
      <x:c r="AI324" s="24"/>
      <x:c r="AJ324" s="24"/>
      <x:c r="AL324" s="24"/>
    </x:row>
    <x:row r="325" spans="2:38" x14ac:dyDescent="0.35">
      <x:c r="B325" s="27">
        <x:f t="shared" si="136"/>
        <x:v>44864</x:v>
      </x:c>
      <x:c r="C325" s="22" t="str">
        <x:f>IF($C$4="London",Assumptions!C334,Assumptions!E334)</x:f>
        <x:v>1339</x:v>
      </x:c>
      <x:c r="D325" s="22" t="str">
        <x:f>IF($C$4="London",Assumptions!D334,Assumptions!F334)</x:f>
        <x:v>0036</x:v>
      </x:c>
      <x:c r="F325" s="8">
        <x:v>44865</x:v>
      </x:c>
      <x:c r="G325" s="30">
        <x:f t="shared" si="116"/>
        <x:v>10</x:v>
      </x:c>
      <x:c r="H325" s="8" t="str">
        <x:v>1340</x:v>
      </x:c>
      <x:c r="I325" s="8" t="str">
        <x:v>0035</x:v>
      </x:c>
      <x:c r="J325" s="30">
        <x:f t="shared" si="117"/>
        <x:v>13</x:v>
      </x:c>
      <x:c r="K325" s="30">
        <x:f t="shared" si="118"/>
        <x:v>40</x:v>
      </x:c>
      <x:c r="L325" s="30">
        <x:f t="shared" si="119"/>
        <x:v>0</x:v>
      </x:c>
      <x:c r="M325" s="30">
        <x:f t="shared" si="120"/>
        <x:v>35</x:v>
      </x:c>
      <x:c r="N325" s="30">
        <x:f t="shared" si="121"/>
        <x:v>24</x:v>
      </x:c>
      <x:c r="O325" s="30">
        <x:f t="shared" si="122"/>
        <x:v>10.916666666666666</x:v>
      </x:c>
      <x:c r="P325" s="30" t="str" cm="1">
        <x:f t="array" ref="P325">INDEX($C$12:$N$12,G325)</x:f>
        <x:v>0.7″</x:v>
      </x:c>
      <x:c r="Q325" s="30" t="str" cm="1">
        <x:f t="array" ref="Q325">INDEX($C$11:$N$11,G325)</x:f>
        <x:v>85°F</x:v>
      </x:c>
      <x:c r="R325" s="30" cm="1">
        <x:f t="array" ref="R325">INDEX($C$13:$N$13,G325)</x:f>
        <x:v>31</x:v>
      </x:c>
      <x:c r="S325" s="30">
        <x:f t="shared" si="123"/>
        <x:v>2.2580645161290321E-2</x:v>
      </x:c>
      <x:c r="T325" s="30">
        <x:f t="shared" si="124"/>
        <x:v>85</x:v>
      </x:c>
      <x:c r="U325" s="32">
        <x:f t="shared" si="125"/>
        <x:v>0.45999999999999885</x:v>
      </x:c>
      <x:c r="V325" s="31">
        <x:f t="shared" si="131"/>
        <x:v>0.05</x:v>
      </x:c>
      <x:c r="W325" s="31">
        <x:f t="shared" si="132"/>
        <x:v>60</x:v>
      </x:c>
      <x:c r="X325" s="32">
        <x:f t="shared" si="133"/>
        <x:v>0.8</x:v>
      </x:c>
      <x:c r="Y325" s="30">
        <x:f t="shared" si="126"/>
        <x:v>0.33062499999999828</x:v>
      </x:c>
      <x:c r="Z325" s="33">
        <x:f t="shared" si="127"/>
        <x:v>0.75</x:v>
      </x:c>
      <x:c r="AA325" s="31">
        <x:f t="shared" si="128"/>
        <x:v>30.431161648332345</x:v>
      </x:c>
      <x:c r="AB325" s="32">
        <x:f t="shared" si="134"/>
        <x:v>0.84531004578700963</x:v>
      </x:c>
      <x:c r="AC325" s="31">
        <x:f t="shared" si="135"/>
        <x:v>1</x:v>
      </x:c>
      <x:c r="AD325" s="30">
        <x:f t="shared" si="129"/>
        <x:v>0.13534960937499929</x:v>
      </x:c>
      <x:c r="AE325" s="31">
        <x:f t="shared" si="130"/>
        <x:v>30.566511257707344</x:v>
      </x:c>
      <x:c r="AG325" s="26"/>
      <x:c r="AH325" s="24"/>
      <x:c r="AI325" s="24"/>
      <x:c r="AJ325" s="24"/>
      <x:c r="AL325" s="24"/>
    </x:row>
    <x:row r="326" spans="2:38" x14ac:dyDescent="0.35">
      <x:c r="B326" s="27">
        <x:f t="shared" si="136"/>
        <x:v>44865</x:v>
      </x:c>
      <x:c r="C326" s="22" t="str">
        <x:f>IF($C$4="London",Assumptions!C335,Assumptions!E335)</x:f>
        <x:v>1340</x:v>
      </x:c>
      <x:c r="D326" s="22" t="str">
        <x:f>IF($C$4="London",Assumptions!D335,Assumptions!F335)</x:f>
        <x:v>0035</x:v>
      </x:c>
      <x:c r="F326" s="8">
        <x:v>44866</x:v>
      </x:c>
      <x:c r="G326" s="30">
        <x:f t="shared" si="116"/>
        <x:v>11</x:v>
      </x:c>
      <x:c r="H326" s="8" t="str">
        <x:v>1341</x:v>
      </x:c>
      <x:c r="I326" s="8" t="str">
        <x:v>0034</x:v>
      </x:c>
      <x:c r="J326" s="30">
        <x:f t="shared" si="117"/>
        <x:v>13</x:v>
      </x:c>
      <x:c r="K326" s="30">
        <x:f t="shared" si="118"/>
        <x:v>41</x:v>
      </x:c>
      <x:c r="L326" s="30">
        <x:f t="shared" si="119"/>
        <x:v>0</x:v>
      </x:c>
      <x:c r="M326" s="30">
        <x:f t="shared" si="120"/>
        <x:v>34</x:v>
      </x:c>
      <x:c r="N326" s="30">
        <x:f t="shared" si="121"/>
        <x:v>24</x:v>
      </x:c>
      <x:c r="O326" s="30">
        <x:f t="shared" si="122"/>
        <x:v>10.883333333333333</x:v>
      </x:c>
      <x:c r="P326" s="30" t="str" cm="1">
        <x:f t="array" ref="P326">INDEX($C$12:$N$12,G326)</x:f>
        <x:v>0.6″</x:v>
      </x:c>
      <x:c r="Q326" s="30" t="str" cm="1">
        <x:f t="array" ref="Q326">INDEX($C$11:$N$11,G326)</x:f>
        <x:v>74°F</x:v>
      </x:c>
      <x:c r="R326" s="30" cm="1">
        <x:f t="array" ref="R326">INDEX($C$13:$N$13,G326)</x:f>
        <x:v>30</x:v>
      </x:c>
      <x:c r="S326" s="30">
        <x:f t="shared" si="123"/>
        <x:v>0.02</x:v>
      </x:c>
      <x:c r="T326" s="30">
        <x:f t="shared" si="124"/>
        <x:v>74</x:v>
      </x:c>
      <x:c r="U326" s="32">
        <x:f t="shared" si="125"/>
        <x:v>0.43999999999999889</x:v>
      </x:c>
      <x:c r="V326" s="31">
        <x:f t="shared" si="131"/>
        <x:v>0.05</x:v>
      </x:c>
      <x:c r="W326" s="31">
        <x:f t="shared" si="132"/>
        <x:v>60</x:v>
      </x:c>
      <x:c r="X326" s="32">
        <x:f t="shared" si="133"/>
        <x:v>0.8</x:v>
      </x:c>
      <x:c r="Y326" s="30">
        <x:f t="shared" si="126"/>
        <x:v>0.30249999999999844</x:v>
      </x:c>
      <x:c r="Z326" s="33">
        <x:f t="shared" si="127"/>
        <x:v>0.92159999999999997</x:v>
      </x:c>
      <x:c r="AA326" s="31">
        <x:f t="shared" si="128"/>
        <x:v>30.566511257707344</x:v>
      </x:c>
      <x:c r="AB326" s="32">
        <x:f t="shared" si="134"/>
        <x:v>0.84906975715853727</x:v>
      </x:c>
      <x:c r="AC326" s="31">
        <x:f t="shared" si="135"/>
        <x:v>1</x:v>
      </x:c>
      <x:c r="AD326" s="30">
        <x:f t="shared" si="129"/>
        <x:v>0.15170495999999922</x:v>
      </x:c>
      <x:c r="AE326" s="31">
        <x:f t="shared" si="130"/>
        <x:v>30.718216217707344</x:v>
      </x:c>
      <x:c r="AG326" s="26"/>
      <x:c r="AH326" s="24"/>
      <x:c r="AI326" s="24"/>
      <x:c r="AJ326" s="24"/>
      <x:c r="AL326" s="24"/>
    </x:row>
    <x:row r="327" spans="2:38" x14ac:dyDescent="0.35">
      <x:c r="B327" s="27">
        <x:f t="shared" si="136"/>
        <x:v>44866</x:v>
      </x:c>
      <x:c r="C327" s="22" t="str">
        <x:f>IF($C$4="London",Assumptions!C336,Assumptions!E336)</x:f>
        <x:v>1341</x:v>
      </x:c>
      <x:c r="D327" s="22" t="str">
        <x:f>IF($C$4="London",Assumptions!D336,Assumptions!F336)</x:f>
        <x:v>0034</x:v>
      </x:c>
      <x:c r="F327" s="8">
        <x:v>44867</x:v>
      </x:c>
      <x:c r="G327" s="30">
        <x:f t="shared" si="116"/>
        <x:v>11</x:v>
      </x:c>
      <x:c r="H327" s="8" t="str">
        <x:v>1342</x:v>
      </x:c>
      <x:c r="I327" s="8" t="str">
        <x:v>0034</x:v>
      </x:c>
      <x:c r="J327" s="30">
        <x:f t="shared" si="117"/>
        <x:v>13</x:v>
      </x:c>
      <x:c r="K327" s="30">
        <x:f t="shared" si="118"/>
        <x:v>42</x:v>
      </x:c>
      <x:c r="L327" s="30">
        <x:f t="shared" si="119"/>
        <x:v>0</x:v>
      </x:c>
      <x:c r="M327" s="30">
        <x:f t="shared" si="120"/>
        <x:v>34</x:v>
      </x:c>
      <x:c r="N327" s="30">
        <x:f t="shared" si="121"/>
        <x:v>24</x:v>
      </x:c>
      <x:c r="O327" s="30">
        <x:f t="shared" si="122"/>
        <x:v>10.866666666666667</x:v>
      </x:c>
      <x:c r="P327" s="30" t="str" cm="1">
        <x:f t="array" ref="P327">INDEX($C$12:$N$12,G327)</x:f>
        <x:v>0.6″</x:v>
      </x:c>
      <x:c r="Q327" s="30" t="str" cm="1">
        <x:f t="array" ref="Q327">INDEX($C$11:$N$11,G327)</x:f>
        <x:v>74°F</x:v>
      </x:c>
      <x:c r="R327" s="30" cm="1">
        <x:f t="array" ref="R327">INDEX($C$13:$N$13,G327)</x:f>
        <x:v>30</x:v>
      </x:c>
      <x:c r="S327" s="30">
        <x:f t="shared" si="123"/>
        <x:v>0.02</x:v>
      </x:c>
      <x:c r="T327" s="30">
        <x:f t="shared" si="124"/>
        <x:v>74</x:v>
      </x:c>
      <x:c r="U327" s="32">
        <x:f t="shared" si="125"/>
        <x:v>0.41999999999999893</x:v>
      </x:c>
      <x:c r="V327" s="31">
        <x:f t="shared" si="131"/>
        <x:v>0.05</x:v>
      </x:c>
      <x:c r="W327" s="31">
        <x:f t="shared" si="132"/>
        <x:v>60</x:v>
      </x:c>
      <x:c r="X327" s="32">
        <x:f t="shared" si="133"/>
        <x:v>0.8</x:v>
      </x:c>
      <x:c r="Y327" s="30">
        <x:f t="shared" si="126"/>
        <x:v>0.27562499999999851</x:v>
      </x:c>
      <x:c r="Z327" s="33">
        <x:f t="shared" si="127"/>
        <x:v>0.92159999999999997</x:v>
      </x:c>
      <x:c r="AA327" s="31">
        <x:f t="shared" si="128"/>
        <x:v>30.718216217707344</x:v>
      </x:c>
      <x:c r="AB327" s="32">
        <x:f t="shared" si="134"/>
        <x:v>0.85328378382520398</x:v>
      </x:c>
      <x:c r="AC327" s="31">
        <x:f t="shared" si="135"/>
        <x:v>1</x:v>
      </x:c>
      <x:c r="AD327" s="30">
        <x:f t="shared" si="129"/>
        <x:v>0.13801535999999925</x:v>
      </x:c>
      <x:c r="AE327" s="31">
        <x:f t="shared" si="130"/>
        <x:v>30.856231577707344</x:v>
      </x:c>
      <x:c r="AG327" s="26"/>
      <x:c r="AH327" s="24"/>
      <x:c r="AI327" s="24"/>
      <x:c r="AJ327" s="24"/>
      <x:c r="AL327" s="24"/>
    </x:row>
    <x:row r="328" spans="2:38" x14ac:dyDescent="0.35">
      <x:c r="B328" s="27">
        <x:f t="shared" si="136"/>
        <x:v>44867</x:v>
      </x:c>
      <x:c r="C328" s="22" t="str">
        <x:f>IF($C$4="London",Assumptions!C337,Assumptions!E337)</x:f>
        <x:v>1342</x:v>
      </x:c>
      <x:c r="D328" s="22" t="str">
        <x:f>IF($C$4="London",Assumptions!D337,Assumptions!F337)</x:f>
        <x:v>0034</x:v>
      </x:c>
      <x:c r="F328" s="8">
        <x:v>44868</x:v>
      </x:c>
      <x:c r="G328" s="30">
        <x:f t="shared" si="116"/>
        <x:v>11</x:v>
      </x:c>
      <x:c r="H328" s="8" t="str">
        <x:v>1343</x:v>
      </x:c>
      <x:c r="I328" s="8" t="str">
        <x:v>0033</x:v>
      </x:c>
      <x:c r="J328" s="30">
        <x:f t="shared" si="117"/>
        <x:v>13</x:v>
      </x:c>
      <x:c r="K328" s="30">
        <x:f t="shared" si="118"/>
        <x:v>43</x:v>
      </x:c>
      <x:c r="L328" s="30">
        <x:f t="shared" si="119"/>
        <x:v>0</x:v>
      </x:c>
      <x:c r="M328" s="30">
        <x:f t="shared" si="120"/>
        <x:v>33</x:v>
      </x:c>
      <x:c r="N328" s="30">
        <x:f t="shared" si="121"/>
        <x:v>24</x:v>
      </x:c>
      <x:c r="O328" s="30">
        <x:f t="shared" si="122"/>
        <x:v>10.833333333333334</x:v>
      </x:c>
      <x:c r="P328" s="30" t="str" cm="1">
        <x:f t="array" ref="P328">INDEX($C$12:$N$12,G328)</x:f>
        <x:v>0.6″</x:v>
      </x:c>
      <x:c r="Q328" s="30" t="str" cm="1">
        <x:f t="array" ref="Q328">INDEX($C$11:$N$11,G328)</x:f>
        <x:v>74°F</x:v>
      </x:c>
      <x:c r="R328" s="30" cm="1">
        <x:f t="array" ref="R328">INDEX($C$13:$N$13,G328)</x:f>
        <x:v>30</x:v>
      </x:c>
      <x:c r="S328" s="30">
        <x:f t="shared" si="123"/>
        <x:v>0.02</x:v>
      </x:c>
      <x:c r="T328" s="30">
        <x:f t="shared" si="124"/>
        <x:v>74</x:v>
      </x:c>
      <x:c r="U328" s="32">
        <x:f t="shared" si="125"/>
        <x:v>0.39999999999999897</x:v>
      </x:c>
      <x:c r="V328" s="31">
        <x:f t="shared" si="131"/>
        <x:v>0.05</x:v>
      </x:c>
      <x:c r="W328" s="31">
        <x:f t="shared" si="132"/>
        <x:v>60</x:v>
      </x:c>
      <x:c r="X328" s="32">
        <x:f t="shared" si="133"/>
        <x:v>0.8</x:v>
      </x:c>
      <x:c r="Y328" s="30">
        <x:f t="shared" si="126"/>
        <x:v>0</x:v>
      </x:c>
      <x:c r="Z328" s="33">
        <x:f t="shared" si="127"/>
        <x:v>0.92159999999999997</x:v>
      </x:c>
      <x:c r="AA328" s="31">
        <x:f t="shared" si="128"/>
        <x:v>30.856231577707344</x:v>
      </x:c>
      <x:c r="AB328" s="32">
        <x:f t="shared" si="134"/>
        <x:v>0.857117543825204</x:v>
      </x:c>
      <x:c r="AC328" s="31">
        <x:f t="shared" si="135"/>
        <x:v>1</x:v>
      </x:c>
      <x:c r="AD328" s="30">
        <x:f t="shared" si="129"/>
        <x:v>0</x:v>
      </x:c>
      <x:c r="AE328" s="31">
        <x:f t="shared" si="130"/>
        <x:v>30.856231577707344</x:v>
      </x:c>
      <x:c r="AG328" s="26"/>
      <x:c r="AH328" s="24"/>
      <x:c r="AI328" s="24"/>
      <x:c r="AJ328" s="24"/>
      <x:c r="AL328" s="24"/>
    </x:row>
    <x:row r="329" spans="2:38" x14ac:dyDescent="0.35">
      <x:c r="B329" s="27">
        <x:f t="shared" si="136"/>
        <x:v>44868</x:v>
      </x:c>
      <x:c r="C329" s="22" t="str">
        <x:f>IF($C$4="London",Assumptions!C338,Assumptions!E338)</x:f>
        <x:v>1343</x:v>
      </x:c>
      <x:c r="D329" s="22" t="str">
        <x:f>IF($C$4="London",Assumptions!D338,Assumptions!F338)</x:f>
        <x:v>0033</x:v>
      </x:c>
      <x:c r="F329" s="8">
        <x:v>44869</x:v>
      </x:c>
      <x:c r="G329" s="30">
        <x:f t="shared" si="116"/>
        <x:v>11</x:v>
      </x:c>
      <x:c r="H329" s="8" t="str">
        <x:v>1344</x:v>
      </x:c>
      <x:c r="I329" s="8" t="str">
        <x:v>0032</x:v>
      </x:c>
      <x:c r="J329" s="30">
        <x:f t="shared" si="117"/>
        <x:v>13</x:v>
      </x:c>
      <x:c r="K329" s="30">
        <x:f t="shared" si="118"/>
        <x:v>44</x:v>
      </x:c>
      <x:c r="L329" s="30">
        <x:f t="shared" si="119"/>
        <x:v>0</x:v>
      </x:c>
      <x:c r="M329" s="30">
        <x:f t="shared" si="120"/>
        <x:v>32</x:v>
      </x:c>
      <x:c r="N329" s="30">
        <x:f t="shared" si="121"/>
        <x:v>24</x:v>
      </x:c>
      <x:c r="O329" s="30">
        <x:f t="shared" si="122"/>
        <x:v>10.8</x:v>
      </x:c>
      <x:c r="P329" s="30" t="str" cm="1">
        <x:f t="array" ref="P329">INDEX($C$12:$N$12,G329)</x:f>
        <x:v>0.6″</x:v>
      </x:c>
      <x:c r="Q329" s="30" t="str" cm="1">
        <x:f t="array" ref="Q329">INDEX($C$11:$N$11,G329)</x:f>
        <x:v>74°F</x:v>
      </x:c>
      <x:c r="R329" s="30" cm="1">
        <x:f t="array" ref="R329">INDEX($C$13:$N$13,G329)</x:f>
        <x:v>30</x:v>
      </x:c>
      <x:c r="S329" s="30">
        <x:f t="shared" si="123"/>
        <x:v>0.02</x:v>
      </x:c>
      <x:c r="T329" s="30">
        <x:f t="shared" si="124"/>
        <x:v>74</x:v>
      </x:c>
      <x:c r="U329" s="32">
        <x:f t="shared" si="125"/>
        <x:v>0.37999999999999901</x:v>
      </x:c>
      <x:c r="V329" s="31">
        <x:f t="shared" si="131"/>
        <x:v>0.05</x:v>
      </x:c>
      <x:c r="W329" s="31">
        <x:f t="shared" si="132"/>
        <x:v>60</x:v>
      </x:c>
      <x:c r="X329" s="32">
        <x:f t="shared" si="133"/>
        <x:v>0.8</x:v>
      </x:c>
      <x:c r="Y329" s="30">
        <x:f t="shared" si="126"/>
        <x:v>0</x:v>
      </x:c>
      <x:c r="Z329" s="33">
        <x:f t="shared" si="127"/>
        <x:v>0.92159999999999997</x:v>
      </x:c>
      <x:c r="AA329" s="31">
        <x:f t="shared" si="128"/>
        <x:v>30.856231577707344</x:v>
      </x:c>
      <x:c r="AB329" s="32">
        <x:f t="shared" si="134"/>
        <x:v>0.857117543825204</x:v>
      </x:c>
      <x:c r="AC329" s="31">
        <x:f t="shared" si="135"/>
        <x:v>1</x:v>
      </x:c>
      <x:c r="AD329" s="30">
        <x:f t="shared" si="129"/>
        <x:v>0</x:v>
      </x:c>
      <x:c r="AE329" s="31">
        <x:f t="shared" si="130"/>
        <x:v>30.856231577707344</x:v>
      </x:c>
      <x:c r="AG329" s="26"/>
      <x:c r="AH329" s="24"/>
      <x:c r="AI329" s="24"/>
      <x:c r="AJ329" s="24"/>
      <x:c r="AL329" s="24"/>
    </x:row>
    <x:row r="330" spans="2:38" x14ac:dyDescent="0.35">
      <x:c r="B330" s="27">
        <x:f t="shared" si="136"/>
        <x:v>44869</x:v>
      </x:c>
      <x:c r="C330" s="22" t="str">
        <x:f>IF($C$4="London",Assumptions!C339,Assumptions!E339)</x:f>
        <x:v>1344</x:v>
      </x:c>
      <x:c r="D330" s="22" t="str">
        <x:f>IF($C$4="London",Assumptions!D339,Assumptions!F339)</x:f>
        <x:v>0032</x:v>
      </x:c>
      <x:c r="F330" s="8">
        <x:v>44870</x:v>
      </x:c>
      <x:c r="G330" s="30">
        <x:f t="shared" ref="G330:G386" si="137">MONTH(F330)</x:f>
        <x:v>11</x:v>
      </x:c>
      <x:c r="H330" s="8" t="str">
        <x:v>1344</x:v>
      </x:c>
      <x:c r="I330" s="8" t="str">
        <x:v>0031</x:v>
      </x:c>
      <x:c r="J330" s="30">
        <x:f t="shared" ref="J330:J386" si="138">VALUE(LEFT(H330,2))</x:f>
        <x:v>13</x:v>
      </x:c>
      <x:c r="K330" s="30">
        <x:f t="shared" ref="K330:K386" si="139">VALUE(RIGHT(H330,2))</x:f>
        <x:v>44</x:v>
      </x:c>
      <x:c r="L330" s="30">
        <x:f t="shared" ref="L330:L386" si="140">VALUE(LEFT(I330,2))</x:f>
        <x:v>0</x:v>
      </x:c>
      <x:c r="M330" s="30">
        <x:f t="shared" ref="M330:M386" si="141">VALUE(RIGHT(I330,2))</x:f>
        <x:v>31</x:v>
      </x:c>
      <x:c r="N330" s="30">
        <x:f t="shared" ref="N330:N386" si="142">IF(L330&lt;J330,L330+24,L330)</x:f>
        <x:v>24</x:v>
      </x:c>
      <x:c r="O330" s="30">
        <x:f t="shared" ref="O330:O386" si="143">N330-J330+(M330-K330)/60</x:f>
        <x:v>10.783333333333333</x:v>
      </x:c>
      <x:c r="P330" s="30" t="str" cm="1">
        <x:f t="array" ref="P330">INDEX($C$12:$N$12,G330)</x:f>
        <x:v>0.6″</x:v>
      </x:c>
      <x:c r="Q330" s="30" t="str" cm="1">
        <x:f t="array" ref="Q330">INDEX($C$11:$N$11,G330)</x:f>
        <x:v>74°F</x:v>
      </x:c>
      <x:c r="R330" s="30" cm="1">
        <x:f t="array" ref="R330">INDEX($C$13:$N$13,G330)</x:f>
        <x:v>30</x:v>
      </x:c>
      <x:c r="S330" s="30">
        <x:f t="shared" ref="S330:S386" si="144">VALUE(SUBSTITUTE(P330,"″",""))/R330</x:f>
        <x:v>0.02</x:v>
      </x:c>
      <x:c r="T330" s="30">
        <x:f t="shared" ref="T330:T386" si="145">VALUE(_xlfn.TEXTBEFORE(Q330,"°"))</x:f>
        <x:v>74</x:v>
      </x:c>
      <x:c r="U330" s="32">
        <x:f t="shared" ref="U330:U386" si="146">MAX(MIN(U329+S330-$C$20,1),0)</x:f>
        <x:v>0.35999999999999904</x:v>
      </x:c>
      <x:c r="V330" s="31">
        <x:f t="shared" si="131"/>
        <x:v>0.05</x:v>
      </x:c>
      <x:c r="W330" s="31">
        <x:f t="shared" si="132"/>
        <x:v>60</x:v>
      </x:c>
      <x:c r="X330" s="32">
        <x:f t="shared" si="133"/>
        <x:v>0.8</x:v>
      </x:c>
      <x:c r="Y330" s="30">
        <x:f t="shared" ref="Y330:Y386" si="147">IF(U330&gt;X330,1,IF(U330&lt;X330/2,0,(U330/X330)^2))</x:f>
        <x:v>0</x:v>
      </x:c>
      <x:c r="Z330" s="33">
        <x:f t="shared" ref="Z330:Z386" si="148">1-((T330-W330)/50)^2</x:f>
        <x:v>0.92159999999999997</x:v>
      </x:c>
      <x:c r="AA330" s="31">
        <x:f t="shared" ref="AA330:AA386" si="149">AE329</x:f>
        <x:v>30.856231577707344</x:v>
      </x:c>
      <x:c r="AB330" s="32">
        <x:f t="shared" si="134"/>
        <x:v>0.857117543825204</x:v>
      </x:c>
      <x:c r="AC330" s="31">
        <x:f t="shared" si="135"/>
        <x:v>1</x:v>
      </x:c>
      <x:c r="AD330" s="30">
        <x:f t="shared" ref="AD330:AD386" si="150">V330*O330*Y330*Z330*AC330</x:f>
        <x:v>0</x:v>
      </x:c>
      <x:c r="AE330" s="31">
        <x:f t="shared" ref="AE330:AE386" si="151">AA330+AD330</x:f>
        <x:v>30.856231577707344</x:v>
      </x:c>
      <x:c r="AG330" s="26"/>
      <x:c r="AH330" s="24"/>
      <x:c r="AI330" s="24"/>
      <x:c r="AJ330" s="24"/>
      <x:c r="AL330" s="24"/>
    </x:row>
    <x:row r="331" spans="2:38" x14ac:dyDescent="0.35">
      <x:c r="B331" s="27">
        <x:f t="shared" si="136"/>
        <x:v>44870</x:v>
      </x:c>
      <x:c r="C331" s="22" t="str">
        <x:f>IF($C$4="London",Assumptions!C340,Assumptions!E340)</x:f>
        <x:v>1344</x:v>
      </x:c>
      <x:c r="D331" s="22" t="str">
        <x:f>IF($C$4="London",Assumptions!D340,Assumptions!F340)</x:f>
        <x:v>0031</x:v>
      </x:c>
      <x:c r="F331" s="8">
        <x:v>44871</x:v>
      </x:c>
      <x:c r="G331" s="30">
        <x:f t="shared" si="137"/>
        <x:v>11</x:v>
      </x:c>
      <x:c r="H331" s="8" t="str">
        <x:v>1345</x:v>
      </x:c>
      <x:c r="I331" s="8" t="str">
        <x:v>0030</x:v>
      </x:c>
      <x:c r="J331" s="30">
        <x:f t="shared" si="138"/>
        <x:v>13</x:v>
      </x:c>
      <x:c r="K331" s="30">
        <x:f t="shared" si="139"/>
        <x:v>45</x:v>
      </x:c>
      <x:c r="L331" s="30">
        <x:f t="shared" si="140"/>
        <x:v>0</x:v>
      </x:c>
      <x:c r="M331" s="30">
        <x:f t="shared" si="141"/>
        <x:v>30</x:v>
      </x:c>
      <x:c r="N331" s="30">
        <x:f t="shared" si="142"/>
        <x:v>24</x:v>
      </x:c>
      <x:c r="O331" s="30">
        <x:f t="shared" si="143"/>
        <x:v>10.75</x:v>
      </x:c>
      <x:c r="P331" s="30" t="str" cm="1">
        <x:f t="array" ref="P331">INDEX($C$12:$N$12,G331)</x:f>
        <x:v>0.6″</x:v>
      </x:c>
      <x:c r="Q331" s="30" t="str" cm="1">
        <x:f t="array" ref="Q331">INDEX($C$11:$N$11,G331)</x:f>
        <x:v>74°F</x:v>
      </x:c>
      <x:c r="R331" s="30" cm="1">
        <x:f t="array" ref="R331">INDEX($C$13:$N$13,G331)</x:f>
        <x:v>30</x:v>
      </x:c>
      <x:c r="S331" s="30">
        <x:f t="shared" si="144"/>
        <x:v>0.02</x:v>
      </x:c>
      <x:c r="T331" s="30">
        <x:f t="shared" si="145"/>
        <x:v>74</x:v>
      </x:c>
      <x:c r="U331" s="32">
        <x:f t="shared" si="146"/>
        <x:v>0.33999999999999908</x:v>
      </x:c>
      <x:c r="V331" s="31">
        <x:f t="shared" si="131"/>
        <x:v>0.05</x:v>
      </x:c>
      <x:c r="W331" s="31">
        <x:f t="shared" si="132"/>
        <x:v>60</x:v>
      </x:c>
      <x:c r="X331" s="32">
        <x:f t="shared" si="133"/>
        <x:v>0.8</x:v>
      </x:c>
      <x:c r="Y331" s="30">
        <x:f t="shared" si="147"/>
        <x:v>0</x:v>
      </x:c>
      <x:c r="Z331" s="33">
        <x:f t="shared" si="148"/>
        <x:v>0.92159999999999997</x:v>
      </x:c>
      <x:c r="AA331" s="31">
        <x:f t="shared" si="149"/>
        <x:v>30.856231577707344</x:v>
      </x:c>
      <x:c r="AB331" s="32">
        <x:f t="shared" si="134"/>
        <x:v>0.857117543825204</x:v>
      </x:c>
      <x:c r="AC331" s="31">
        <x:f t="shared" si="135"/>
        <x:v>1</x:v>
      </x:c>
      <x:c r="AD331" s="30">
        <x:f t="shared" si="150"/>
        <x:v>0</x:v>
      </x:c>
      <x:c r="AE331" s="31">
        <x:f t="shared" si="151"/>
        <x:v>30.856231577707344</x:v>
      </x:c>
      <x:c r="AG331" s="26"/>
      <x:c r="AH331" s="24"/>
      <x:c r="AI331" s="24"/>
      <x:c r="AJ331" s="24"/>
      <x:c r="AL331" s="24"/>
    </x:row>
    <x:row r="332" spans="2:38" x14ac:dyDescent="0.35">
      <x:c r="B332" s="27">
        <x:f t="shared" si="136"/>
        <x:v>44871</x:v>
      </x:c>
      <x:c r="C332" s="22" t="str">
        <x:f>IF($C$4="London",Assumptions!C341,Assumptions!E341)</x:f>
        <x:v>1345</x:v>
      </x:c>
      <x:c r="D332" s="22" t="str">
        <x:f>IF($C$4="London",Assumptions!D341,Assumptions!F341)</x:f>
        <x:v>0030</x:v>
      </x:c>
      <x:c r="F332" s="8">
        <x:v>44872</x:v>
      </x:c>
      <x:c r="G332" s="30">
        <x:f t="shared" si="137"/>
        <x:v>11</x:v>
      </x:c>
      <x:c r="H332" s="8" t="str">
        <x:v>1346</x:v>
      </x:c>
      <x:c r="I332" s="8" t="str">
        <x:v>0029</x:v>
      </x:c>
      <x:c r="J332" s="30">
        <x:f t="shared" si="138"/>
        <x:v>13</x:v>
      </x:c>
      <x:c r="K332" s="30">
        <x:f t="shared" si="139"/>
        <x:v>46</x:v>
      </x:c>
      <x:c r="L332" s="30">
        <x:f t="shared" si="140"/>
        <x:v>0</x:v>
      </x:c>
      <x:c r="M332" s="30">
        <x:f t="shared" si="141"/>
        <x:v>29</x:v>
      </x:c>
      <x:c r="N332" s="30">
        <x:f t="shared" si="142"/>
        <x:v>24</x:v>
      </x:c>
      <x:c r="O332" s="30">
        <x:f t="shared" si="143"/>
        <x:v>10.716666666666667</x:v>
      </x:c>
      <x:c r="P332" s="30" t="str" cm="1">
        <x:f t="array" ref="P332">INDEX($C$12:$N$12,G332)</x:f>
        <x:v>0.6″</x:v>
      </x:c>
      <x:c r="Q332" s="30" t="str" cm="1">
        <x:f t="array" ref="Q332">INDEX($C$11:$N$11,G332)</x:f>
        <x:v>74°F</x:v>
      </x:c>
      <x:c r="R332" s="30" cm="1">
        <x:f t="array" ref="R332">INDEX($C$13:$N$13,G332)</x:f>
        <x:v>30</x:v>
      </x:c>
      <x:c r="S332" s="30">
        <x:f t="shared" si="144"/>
        <x:v>0.02</x:v>
      </x:c>
      <x:c r="T332" s="30">
        <x:f t="shared" si="145"/>
        <x:v>74</x:v>
      </x:c>
      <x:c r="U332" s="32">
        <x:f t="shared" si="146"/>
        <x:v>0.31999999999999912</x:v>
      </x:c>
      <x:c r="V332" s="31">
        <x:f t="shared" si="131"/>
        <x:v>0.05</x:v>
      </x:c>
      <x:c r="W332" s="31">
        <x:f t="shared" si="132"/>
        <x:v>60</x:v>
      </x:c>
      <x:c r="X332" s="32">
        <x:f t="shared" si="133"/>
        <x:v>0.8</x:v>
      </x:c>
      <x:c r="Y332" s="30">
        <x:f t="shared" si="147"/>
        <x:v>0</x:v>
      </x:c>
      <x:c r="Z332" s="33">
        <x:f t="shared" si="148"/>
        <x:v>0.92159999999999997</x:v>
      </x:c>
      <x:c r="AA332" s="31">
        <x:f t="shared" si="149"/>
        <x:v>30.856231577707344</x:v>
      </x:c>
      <x:c r="AB332" s="32">
        <x:f t="shared" si="134"/>
        <x:v>0.857117543825204</x:v>
      </x:c>
      <x:c r="AC332" s="31">
        <x:f t="shared" si="135"/>
        <x:v>1</x:v>
      </x:c>
      <x:c r="AD332" s="30">
        <x:f t="shared" si="150"/>
        <x:v>0</x:v>
      </x:c>
      <x:c r="AE332" s="31">
        <x:f t="shared" si="151"/>
        <x:v>30.856231577707344</x:v>
      </x:c>
      <x:c r="AG332" s="26"/>
      <x:c r="AH332" s="24"/>
      <x:c r="AI332" s="24"/>
      <x:c r="AJ332" s="24"/>
      <x:c r="AL332" s="24"/>
    </x:row>
    <x:row r="333" spans="2:38" x14ac:dyDescent="0.35">
      <x:c r="B333" s="27">
        <x:f t="shared" si="136"/>
        <x:v>44872</x:v>
      </x:c>
      <x:c r="C333" s="22" t="str">
        <x:f>IF($C$4="London",Assumptions!C342,Assumptions!E342)</x:f>
        <x:v>1346</x:v>
      </x:c>
      <x:c r="D333" s="22" t="str">
        <x:f>IF($C$4="London",Assumptions!D342,Assumptions!F342)</x:f>
        <x:v>0029</x:v>
      </x:c>
      <x:c r="F333" s="8">
        <x:v>44873</x:v>
      </x:c>
      <x:c r="G333" s="30">
        <x:f t="shared" si="137"/>
        <x:v>11</x:v>
      </x:c>
      <x:c r="H333" s="8" t="str">
        <x:v>1347</x:v>
      </x:c>
      <x:c r="I333" s="8" t="str">
        <x:v>0029</x:v>
      </x:c>
      <x:c r="J333" s="30">
        <x:f t="shared" si="138"/>
        <x:v>13</x:v>
      </x:c>
      <x:c r="K333" s="30">
        <x:f t="shared" si="139"/>
        <x:v>47</x:v>
      </x:c>
      <x:c r="L333" s="30">
        <x:f t="shared" si="140"/>
        <x:v>0</x:v>
      </x:c>
      <x:c r="M333" s="30">
        <x:f t="shared" si="141"/>
        <x:v>29</x:v>
      </x:c>
      <x:c r="N333" s="30">
        <x:f t="shared" si="142"/>
        <x:v>24</x:v>
      </x:c>
      <x:c r="O333" s="30">
        <x:f t="shared" si="143"/>
        <x:v>10.7</x:v>
      </x:c>
      <x:c r="P333" s="30" t="str" cm="1">
        <x:f t="array" ref="P333">INDEX($C$12:$N$12,G333)</x:f>
        <x:v>0.6″</x:v>
      </x:c>
      <x:c r="Q333" s="30" t="str" cm="1">
        <x:f t="array" ref="Q333">INDEX($C$11:$N$11,G333)</x:f>
        <x:v>74°F</x:v>
      </x:c>
      <x:c r="R333" s="30" cm="1">
        <x:f t="array" ref="R333">INDEX($C$13:$N$13,G333)</x:f>
        <x:v>30</x:v>
      </x:c>
      <x:c r="S333" s="30">
        <x:f t="shared" si="144"/>
        <x:v>0.02</x:v>
      </x:c>
      <x:c r="T333" s="30">
        <x:f t="shared" si="145"/>
        <x:v>74</x:v>
      </x:c>
      <x:c r="U333" s="32">
        <x:f t="shared" si="146"/>
        <x:v>0.29999999999999916</x:v>
      </x:c>
      <x:c r="V333" s="31">
        <x:f t="shared" si="131"/>
        <x:v>0.05</x:v>
      </x:c>
      <x:c r="W333" s="31">
        <x:f t="shared" si="132"/>
        <x:v>60</x:v>
      </x:c>
      <x:c r="X333" s="32">
        <x:f t="shared" si="133"/>
        <x:v>0.8</x:v>
      </x:c>
      <x:c r="Y333" s="30">
        <x:f t="shared" si="147"/>
        <x:v>0</x:v>
      </x:c>
      <x:c r="Z333" s="33">
        <x:f t="shared" si="148"/>
        <x:v>0.92159999999999997</x:v>
      </x:c>
      <x:c r="AA333" s="31">
        <x:f t="shared" si="149"/>
        <x:v>30.856231577707344</x:v>
      </x:c>
      <x:c r="AB333" s="32">
        <x:f t="shared" si="134"/>
        <x:v>0.857117543825204</x:v>
      </x:c>
      <x:c r="AC333" s="31">
        <x:f t="shared" si="135"/>
        <x:v>1</x:v>
      </x:c>
      <x:c r="AD333" s="30">
        <x:f t="shared" si="150"/>
        <x:v>0</x:v>
      </x:c>
      <x:c r="AE333" s="31">
        <x:f t="shared" si="151"/>
        <x:v>30.856231577707344</x:v>
      </x:c>
      <x:c r="AG333" s="26"/>
      <x:c r="AH333" s="24"/>
      <x:c r="AI333" s="24"/>
      <x:c r="AJ333" s="24"/>
      <x:c r="AL333" s="24"/>
    </x:row>
    <x:row r="334" spans="2:38" x14ac:dyDescent="0.35">
      <x:c r="B334" s="27">
        <x:f t="shared" si="136"/>
        <x:v>44873</x:v>
      </x:c>
      <x:c r="C334" s="22" t="str">
        <x:f>IF($C$4="London",Assumptions!C343,Assumptions!E343)</x:f>
        <x:v>1347</x:v>
      </x:c>
      <x:c r="D334" s="22" t="str">
        <x:f>IF($C$4="London",Assumptions!D343,Assumptions!F343)</x:f>
        <x:v>0029</x:v>
      </x:c>
      <x:c r="F334" s="8">
        <x:v>44874</x:v>
      </x:c>
      <x:c r="G334" s="30">
        <x:f t="shared" si="137"/>
        <x:v>11</x:v>
      </x:c>
      <x:c r="H334" s="8" t="str">
        <x:v>1348</x:v>
      </x:c>
      <x:c r="I334" s="8" t="str">
        <x:v>0028</x:v>
      </x:c>
      <x:c r="J334" s="30">
        <x:f t="shared" si="138"/>
        <x:v>13</x:v>
      </x:c>
      <x:c r="K334" s="30">
        <x:f t="shared" si="139"/>
        <x:v>48</x:v>
      </x:c>
      <x:c r="L334" s="30">
        <x:f t="shared" si="140"/>
        <x:v>0</x:v>
      </x:c>
      <x:c r="M334" s="30">
        <x:f t="shared" si="141"/>
        <x:v>28</x:v>
      </x:c>
      <x:c r="N334" s="30">
        <x:f t="shared" si="142"/>
        <x:v>24</x:v>
      </x:c>
      <x:c r="O334" s="30">
        <x:f t="shared" si="143"/>
        <x:v>10.666666666666666</x:v>
      </x:c>
      <x:c r="P334" s="30" t="str" cm="1">
        <x:f t="array" ref="P334">INDEX($C$12:$N$12,G334)</x:f>
        <x:v>0.6″</x:v>
      </x:c>
      <x:c r="Q334" s="30" t="str" cm="1">
        <x:f t="array" ref="Q334">INDEX($C$11:$N$11,G334)</x:f>
        <x:v>74°F</x:v>
      </x:c>
      <x:c r="R334" s="30" cm="1">
        <x:f t="array" ref="R334">INDEX($C$13:$N$13,G334)</x:f>
        <x:v>30</x:v>
      </x:c>
      <x:c r="S334" s="30">
        <x:f t="shared" si="144"/>
        <x:v>0.02</x:v>
      </x:c>
      <x:c r="T334" s="30">
        <x:f t="shared" si="145"/>
        <x:v>74</x:v>
      </x:c>
      <x:c r="U334" s="32">
        <x:f t="shared" si="146"/>
        <x:v>0.27999999999999919</x:v>
      </x:c>
      <x:c r="V334" s="31">
        <x:f t="shared" si="131"/>
        <x:v>0.05</x:v>
      </x:c>
      <x:c r="W334" s="31">
        <x:f t="shared" si="132"/>
        <x:v>60</x:v>
      </x:c>
      <x:c r="X334" s="32">
        <x:f t="shared" si="133"/>
        <x:v>0.8</x:v>
      </x:c>
      <x:c r="Y334" s="30">
        <x:f t="shared" si="147"/>
        <x:v>0</x:v>
      </x:c>
      <x:c r="Z334" s="33">
        <x:f t="shared" si="148"/>
        <x:v>0.92159999999999997</x:v>
      </x:c>
      <x:c r="AA334" s="31">
        <x:f t="shared" si="149"/>
        <x:v>30.856231577707344</x:v>
      </x:c>
      <x:c r="AB334" s="32">
        <x:f t="shared" si="134"/>
        <x:v>0.857117543825204</x:v>
      </x:c>
      <x:c r="AC334" s="31">
        <x:f t="shared" si="135"/>
        <x:v>1</x:v>
      </x:c>
      <x:c r="AD334" s="30">
        <x:f t="shared" si="150"/>
        <x:v>0</x:v>
      </x:c>
      <x:c r="AE334" s="31">
        <x:f t="shared" si="151"/>
        <x:v>30.856231577707344</x:v>
      </x:c>
      <x:c r="AG334" s="26"/>
      <x:c r="AH334" s="24"/>
      <x:c r="AI334" s="24"/>
      <x:c r="AJ334" s="24"/>
      <x:c r="AL334" s="24"/>
    </x:row>
    <x:row r="335" spans="2:38" x14ac:dyDescent="0.35">
      <x:c r="B335" s="27">
        <x:f t="shared" si="136"/>
        <x:v>44874</x:v>
      </x:c>
      <x:c r="C335" s="22" t="str">
        <x:f>IF($C$4="London",Assumptions!C344,Assumptions!E344)</x:f>
        <x:v>1348</x:v>
      </x:c>
      <x:c r="D335" s="22" t="str">
        <x:f>IF($C$4="London",Assumptions!D344,Assumptions!F344)</x:f>
        <x:v>0028</x:v>
      </x:c>
      <x:c r="F335" s="8">
        <x:v>44875</x:v>
      </x:c>
      <x:c r="G335" s="30">
        <x:f t="shared" si="137"/>
        <x:v>11</x:v>
      </x:c>
      <x:c r="H335" s="8" t="str">
        <x:v>1349</x:v>
      </x:c>
      <x:c r="I335" s="8" t="str">
        <x:v>0027</x:v>
      </x:c>
      <x:c r="J335" s="30">
        <x:f t="shared" si="138"/>
        <x:v>13</x:v>
      </x:c>
      <x:c r="K335" s="30">
        <x:f t="shared" si="139"/>
        <x:v>49</x:v>
      </x:c>
      <x:c r="L335" s="30">
        <x:f t="shared" si="140"/>
        <x:v>0</x:v>
      </x:c>
      <x:c r="M335" s="30">
        <x:f t="shared" si="141"/>
        <x:v>27</x:v>
      </x:c>
      <x:c r="N335" s="30">
        <x:f t="shared" si="142"/>
        <x:v>24</x:v>
      </x:c>
      <x:c r="O335" s="30">
        <x:f t="shared" si="143"/>
        <x:v>10.633333333333333</x:v>
      </x:c>
      <x:c r="P335" s="30" t="str" cm="1">
        <x:f t="array" ref="P335">INDEX($C$12:$N$12,G335)</x:f>
        <x:v>0.6″</x:v>
      </x:c>
      <x:c r="Q335" s="30" t="str" cm="1">
        <x:f t="array" ref="Q335">INDEX($C$11:$N$11,G335)</x:f>
        <x:v>74°F</x:v>
      </x:c>
      <x:c r="R335" s="30" cm="1">
        <x:f t="array" ref="R335">INDEX($C$13:$N$13,G335)</x:f>
        <x:v>30</x:v>
      </x:c>
      <x:c r="S335" s="30">
        <x:f t="shared" si="144"/>
        <x:v>0.02</x:v>
      </x:c>
      <x:c r="T335" s="30">
        <x:f t="shared" si="145"/>
        <x:v>74</x:v>
      </x:c>
      <x:c r="U335" s="32">
        <x:f t="shared" si="146"/>
        <x:v>0.25999999999999923</x:v>
      </x:c>
      <x:c r="V335" s="31">
        <x:f t="shared" si="131"/>
        <x:v>0.05</x:v>
      </x:c>
      <x:c r="W335" s="31">
        <x:f t="shared" si="132"/>
        <x:v>60</x:v>
      </x:c>
      <x:c r="X335" s="32">
        <x:f t="shared" si="133"/>
        <x:v>0.8</x:v>
      </x:c>
      <x:c r="Y335" s="30">
        <x:f t="shared" si="147"/>
        <x:v>0</x:v>
      </x:c>
      <x:c r="Z335" s="33">
        <x:f t="shared" si="148"/>
        <x:v>0.92159999999999997</x:v>
      </x:c>
      <x:c r="AA335" s="31">
        <x:f t="shared" si="149"/>
        <x:v>30.856231577707344</x:v>
      </x:c>
      <x:c r="AB335" s="32">
        <x:f t="shared" si="134"/>
        <x:v>0.857117543825204</x:v>
      </x:c>
      <x:c r="AC335" s="31">
        <x:f t="shared" si="135"/>
        <x:v>1</x:v>
      </x:c>
      <x:c r="AD335" s="30">
        <x:f t="shared" si="150"/>
        <x:v>0</x:v>
      </x:c>
      <x:c r="AE335" s="31">
        <x:f t="shared" si="151"/>
        <x:v>30.856231577707344</x:v>
      </x:c>
      <x:c r="AG335" s="26"/>
      <x:c r="AH335" s="24"/>
      <x:c r="AI335" s="24"/>
      <x:c r="AJ335" s="24"/>
      <x:c r="AL335" s="24"/>
    </x:row>
    <x:row r="336" spans="2:38" x14ac:dyDescent="0.35">
      <x:c r="B336" s="27">
        <x:f t="shared" si="136"/>
        <x:v>44875</x:v>
      </x:c>
      <x:c r="C336" s="22" t="str">
        <x:f>IF($C$4="London",Assumptions!C345,Assumptions!E345)</x:f>
        <x:v>1349</x:v>
      </x:c>
      <x:c r="D336" s="22" t="str">
        <x:f>IF($C$4="London",Assumptions!D345,Assumptions!F345)</x:f>
        <x:v>0027</x:v>
      </x:c>
      <x:c r="F336" s="8">
        <x:v>44876</x:v>
      </x:c>
      <x:c r="G336" s="30">
        <x:f t="shared" si="137"/>
        <x:v>11</x:v>
      </x:c>
      <x:c r="H336" s="8" t="str">
        <x:v>1350</x:v>
      </x:c>
      <x:c r="I336" s="8" t="str">
        <x:v>0027</x:v>
      </x:c>
      <x:c r="J336" s="30">
        <x:f t="shared" si="138"/>
        <x:v>13</x:v>
      </x:c>
      <x:c r="K336" s="30">
        <x:f t="shared" si="139"/>
        <x:v>50</x:v>
      </x:c>
      <x:c r="L336" s="30">
        <x:f t="shared" si="140"/>
        <x:v>0</x:v>
      </x:c>
      <x:c r="M336" s="30">
        <x:f t="shared" si="141"/>
        <x:v>27</x:v>
      </x:c>
      <x:c r="N336" s="30">
        <x:f t="shared" si="142"/>
        <x:v>24</x:v>
      </x:c>
      <x:c r="O336" s="30">
        <x:f t="shared" si="143"/>
        <x:v>10.616666666666667</x:v>
      </x:c>
      <x:c r="P336" s="30" t="str" cm="1">
        <x:f t="array" ref="P336">INDEX($C$12:$N$12,G336)</x:f>
        <x:v>0.6″</x:v>
      </x:c>
      <x:c r="Q336" s="30" t="str" cm="1">
        <x:f t="array" ref="Q336">INDEX($C$11:$N$11,G336)</x:f>
        <x:v>74°F</x:v>
      </x:c>
      <x:c r="R336" s="30" cm="1">
        <x:f t="array" ref="R336">INDEX($C$13:$N$13,G336)</x:f>
        <x:v>30</x:v>
      </x:c>
      <x:c r="S336" s="30">
        <x:f t="shared" si="144"/>
        <x:v>0.02</x:v>
      </x:c>
      <x:c r="T336" s="30">
        <x:f t="shared" si="145"/>
        <x:v>74</x:v>
      </x:c>
      <x:c r="U336" s="32">
        <x:f t="shared" si="146"/>
        <x:v>0.23999999999999924</x:v>
      </x:c>
      <x:c r="V336" s="31">
        <x:f t="shared" si="131"/>
        <x:v>0.05</x:v>
      </x:c>
      <x:c r="W336" s="31">
        <x:f t="shared" si="132"/>
        <x:v>60</x:v>
      </x:c>
      <x:c r="X336" s="32">
        <x:f t="shared" si="133"/>
        <x:v>0.8</x:v>
      </x:c>
      <x:c r="Y336" s="30">
        <x:f t="shared" si="147"/>
        <x:v>0</x:v>
      </x:c>
      <x:c r="Z336" s="33">
        <x:f t="shared" si="148"/>
        <x:v>0.92159999999999997</x:v>
      </x:c>
      <x:c r="AA336" s="31">
        <x:f t="shared" si="149"/>
        <x:v>30.856231577707344</x:v>
      </x:c>
      <x:c r="AB336" s="32">
        <x:f t="shared" si="134"/>
        <x:v>0.857117543825204</x:v>
      </x:c>
      <x:c r="AC336" s="31">
        <x:f t="shared" si="135"/>
        <x:v>1</x:v>
      </x:c>
      <x:c r="AD336" s="30">
        <x:f t="shared" si="150"/>
        <x:v>0</x:v>
      </x:c>
      <x:c r="AE336" s="31">
        <x:f t="shared" si="151"/>
        <x:v>30.856231577707344</x:v>
      </x:c>
      <x:c r="AG336" s="26"/>
      <x:c r="AH336" s="24"/>
      <x:c r="AI336" s="24"/>
      <x:c r="AJ336" s="24"/>
      <x:c r="AL336" s="24"/>
    </x:row>
    <x:row r="337" spans="2:38" x14ac:dyDescent="0.35">
      <x:c r="B337" s="27">
        <x:f t="shared" si="136"/>
        <x:v>44876</x:v>
      </x:c>
      <x:c r="C337" s="22" t="str">
        <x:f>IF($C$4="London",Assumptions!C346,Assumptions!E346)</x:f>
        <x:v>1350</x:v>
      </x:c>
      <x:c r="D337" s="22" t="str">
        <x:f>IF($C$4="London",Assumptions!D346,Assumptions!F346)</x:f>
        <x:v>0027</x:v>
      </x:c>
      <x:c r="F337" s="8">
        <x:v>44877</x:v>
      </x:c>
      <x:c r="G337" s="30">
        <x:f t="shared" si="137"/>
        <x:v>11</x:v>
      </x:c>
      <x:c r="H337" s="8" t="str">
        <x:v>1350</x:v>
      </x:c>
      <x:c r="I337" s="8" t="str">
        <x:v>0026</x:v>
      </x:c>
      <x:c r="J337" s="30">
        <x:f t="shared" si="138"/>
        <x:v>13</x:v>
      </x:c>
      <x:c r="K337" s="30">
        <x:f t="shared" si="139"/>
        <x:v>50</x:v>
      </x:c>
      <x:c r="L337" s="30">
        <x:f t="shared" si="140"/>
        <x:v>0</x:v>
      </x:c>
      <x:c r="M337" s="30">
        <x:f t="shared" si="141"/>
        <x:v>26</x:v>
      </x:c>
      <x:c r="N337" s="30">
        <x:f t="shared" si="142"/>
        <x:v>24</x:v>
      </x:c>
      <x:c r="O337" s="30">
        <x:f t="shared" si="143"/>
        <x:v>10.6</x:v>
      </x:c>
      <x:c r="P337" s="30" t="str" cm="1">
        <x:f t="array" ref="P337">INDEX($C$12:$N$12,G337)</x:f>
        <x:v>0.6″</x:v>
      </x:c>
      <x:c r="Q337" s="30" t="str" cm="1">
        <x:f t="array" ref="Q337">INDEX($C$11:$N$11,G337)</x:f>
        <x:v>74°F</x:v>
      </x:c>
      <x:c r="R337" s="30" cm="1">
        <x:f t="array" ref="R337">INDEX($C$13:$N$13,G337)</x:f>
        <x:v>30</x:v>
      </x:c>
      <x:c r="S337" s="30">
        <x:f t="shared" si="144"/>
        <x:v>0.02</x:v>
      </x:c>
      <x:c r="T337" s="30">
        <x:f t="shared" si="145"/>
        <x:v>74</x:v>
      </x:c>
      <x:c r="U337" s="32">
        <x:f t="shared" si="146"/>
        <x:v>0.21999999999999922</x:v>
      </x:c>
      <x:c r="V337" s="31">
        <x:f t="shared" si="131"/>
        <x:v>0.05</x:v>
      </x:c>
      <x:c r="W337" s="31">
        <x:f t="shared" si="132"/>
        <x:v>60</x:v>
      </x:c>
      <x:c r="X337" s="32">
        <x:f t="shared" si="133"/>
        <x:v>0.8</x:v>
      </x:c>
      <x:c r="Y337" s="30">
        <x:f t="shared" si="147"/>
        <x:v>0</x:v>
      </x:c>
      <x:c r="Z337" s="33">
        <x:f t="shared" si="148"/>
        <x:v>0.92159999999999997</x:v>
      </x:c>
      <x:c r="AA337" s="31">
        <x:f t="shared" si="149"/>
        <x:v>30.856231577707344</x:v>
      </x:c>
      <x:c r="AB337" s="32">
        <x:f t="shared" si="134"/>
        <x:v>0.857117543825204</x:v>
      </x:c>
      <x:c r="AC337" s="31">
        <x:f t="shared" si="135"/>
        <x:v>1</x:v>
      </x:c>
      <x:c r="AD337" s="30">
        <x:f t="shared" si="150"/>
        <x:v>0</x:v>
      </x:c>
      <x:c r="AE337" s="31">
        <x:f t="shared" si="151"/>
        <x:v>30.856231577707344</x:v>
      </x:c>
      <x:c r="AG337" s="26"/>
      <x:c r="AH337" s="24"/>
      <x:c r="AI337" s="24"/>
      <x:c r="AJ337" s="24"/>
      <x:c r="AL337" s="24"/>
    </x:row>
    <x:row r="338" spans="2:38" x14ac:dyDescent="0.35">
      <x:c r="B338" s="27">
        <x:f t="shared" si="136"/>
        <x:v>44877</x:v>
      </x:c>
      <x:c r="C338" s="22" t="str">
        <x:f>IF($C$4="London",Assumptions!C347,Assumptions!E347)</x:f>
        <x:v>1350</x:v>
      </x:c>
      <x:c r="D338" s="22" t="str">
        <x:f>IF($C$4="London",Assumptions!D347,Assumptions!F347)</x:f>
        <x:v>0026</x:v>
      </x:c>
      <x:c r="F338" s="8">
        <x:v>44878</x:v>
      </x:c>
      <x:c r="G338" s="30">
        <x:f t="shared" si="137"/>
        <x:v>11</x:v>
      </x:c>
      <x:c r="H338" s="8" t="str">
        <x:v>1351</x:v>
      </x:c>
      <x:c r="I338" s="8" t="str">
        <x:v>0025</x:v>
      </x:c>
      <x:c r="J338" s="30">
        <x:f t="shared" si="138"/>
        <x:v>13</x:v>
      </x:c>
      <x:c r="K338" s="30">
        <x:f t="shared" si="139"/>
        <x:v>51</x:v>
      </x:c>
      <x:c r="L338" s="30">
        <x:f t="shared" si="140"/>
        <x:v>0</x:v>
      </x:c>
      <x:c r="M338" s="30">
        <x:f t="shared" si="141"/>
        <x:v>25</x:v>
      </x:c>
      <x:c r="N338" s="30">
        <x:f t="shared" si="142"/>
        <x:v>24</x:v>
      </x:c>
      <x:c r="O338" s="30">
        <x:f t="shared" si="143"/>
        <x:v>10.566666666666666</x:v>
      </x:c>
      <x:c r="P338" s="30" t="str" cm="1">
        <x:f t="array" ref="P338">INDEX($C$12:$N$12,G338)</x:f>
        <x:v>0.6″</x:v>
      </x:c>
      <x:c r="Q338" s="30" t="str" cm="1">
        <x:f t="array" ref="Q338">INDEX($C$11:$N$11,G338)</x:f>
        <x:v>74°F</x:v>
      </x:c>
      <x:c r="R338" s="30" cm="1">
        <x:f t="array" ref="R338">INDEX($C$13:$N$13,G338)</x:f>
        <x:v>30</x:v>
      </x:c>
      <x:c r="S338" s="30">
        <x:f t="shared" si="144"/>
        <x:v>0.02</x:v>
      </x:c>
      <x:c r="T338" s="30">
        <x:f t="shared" si="145"/>
        <x:v>74</x:v>
      </x:c>
      <x:c r="U338" s="32">
        <x:f t="shared" si="146"/>
        <x:v>0.19999999999999921</x:v>
      </x:c>
      <x:c r="V338" s="31">
        <x:f t="shared" si="131"/>
        <x:v>0.05</x:v>
      </x:c>
      <x:c r="W338" s="31">
        <x:f t="shared" si="132"/>
        <x:v>60</x:v>
      </x:c>
      <x:c r="X338" s="32">
        <x:f t="shared" si="133"/>
        <x:v>0.8</x:v>
      </x:c>
      <x:c r="Y338" s="30">
        <x:f t="shared" si="147"/>
        <x:v>0</x:v>
      </x:c>
      <x:c r="Z338" s="33">
        <x:f t="shared" si="148"/>
        <x:v>0.92159999999999997</x:v>
      </x:c>
      <x:c r="AA338" s="31">
        <x:f t="shared" si="149"/>
        <x:v>30.856231577707344</x:v>
      </x:c>
      <x:c r="AB338" s="32">
        <x:f t="shared" si="134"/>
        <x:v>0.857117543825204</x:v>
      </x:c>
      <x:c r="AC338" s="31">
        <x:f t="shared" si="135"/>
        <x:v>1</x:v>
      </x:c>
      <x:c r="AD338" s="30">
        <x:f t="shared" si="150"/>
        <x:v>0</x:v>
      </x:c>
      <x:c r="AE338" s="31">
        <x:f t="shared" si="151"/>
        <x:v>30.856231577707344</x:v>
      </x:c>
      <x:c r="AG338" s="26"/>
      <x:c r="AH338" s="24"/>
      <x:c r="AI338" s="24"/>
      <x:c r="AJ338" s="24"/>
      <x:c r="AL338" s="24"/>
    </x:row>
    <x:row r="339" spans="2:38" x14ac:dyDescent="0.35">
      <x:c r="B339" s="27">
        <x:f t="shared" si="136"/>
        <x:v>44878</x:v>
      </x:c>
      <x:c r="C339" s="22" t="str">
        <x:f>IF($C$4="London",Assumptions!C348,Assumptions!E348)</x:f>
        <x:v>1351</x:v>
      </x:c>
      <x:c r="D339" s="22" t="str">
        <x:f>IF($C$4="London",Assumptions!D348,Assumptions!F348)</x:f>
        <x:v>0025</x:v>
      </x:c>
      <x:c r="F339" s="8">
        <x:v>44879</x:v>
      </x:c>
      <x:c r="G339" s="30">
        <x:f t="shared" si="137"/>
        <x:v>11</x:v>
      </x:c>
      <x:c r="H339" s="8" t="str">
        <x:v>1352</x:v>
      </x:c>
      <x:c r="I339" s="8" t="str">
        <x:v>0025</x:v>
      </x:c>
      <x:c r="J339" s="30">
        <x:f t="shared" si="138"/>
        <x:v>13</x:v>
      </x:c>
      <x:c r="K339" s="30">
        <x:f t="shared" si="139"/>
        <x:v>52</x:v>
      </x:c>
      <x:c r="L339" s="30">
        <x:f t="shared" si="140"/>
        <x:v>0</x:v>
      </x:c>
      <x:c r="M339" s="30">
        <x:f t="shared" si="141"/>
        <x:v>25</x:v>
      </x:c>
      <x:c r="N339" s="30">
        <x:f t="shared" si="142"/>
        <x:v>24</x:v>
      </x:c>
      <x:c r="O339" s="30">
        <x:f t="shared" si="143"/>
        <x:v>10.55</x:v>
      </x:c>
      <x:c r="P339" s="30" t="str" cm="1">
        <x:f t="array" ref="P339">INDEX($C$12:$N$12,G339)</x:f>
        <x:v>0.6″</x:v>
      </x:c>
      <x:c r="Q339" s="30" t="str" cm="1">
        <x:f t="array" ref="Q339">INDEX($C$11:$N$11,G339)</x:f>
        <x:v>74°F</x:v>
      </x:c>
      <x:c r="R339" s="30" cm="1">
        <x:f t="array" ref="R339">INDEX($C$13:$N$13,G339)</x:f>
        <x:v>30</x:v>
      </x:c>
      <x:c r="S339" s="30">
        <x:f t="shared" si="144"/>
        <x:v>0.02</x:v>
      </x:c>
      <x:c r="T339" s="30">
        <x:f t="shared" si="145"/>
        <x:v>74</x:v>
      </x:c>
      <x:c r="U339" s="32">
        <x:f t="shared" si="146"/>
        <x:v>0.17999999999999919</x:v>
      </x:c>
      <x:c r="V339" s="31">
        <x:f t="shared" si="131"/>
        <x:v>0.05</x:v>
      </x:c>
      <x:c r="W339" s="31">
        <x:f t="shared" si="132"/>
        <x:v>60</x:v>
      </x:c>
      <x:c r="X339" s="32">
        <x:f t="shared" si="133"/>
        <x:v>0.8</x:v>
      </x:c>
      <x:c r="Y339" s="30">
        <x:f t="shared" si="147"/>
        <x:v>0</x:v>
      </x:c>
      <x:c r="Z339" s="33">
        <x:f t="shared" si="148"/>
        <x:v>0.92159999999999997</x:v>
      </x:c>
      <x:c r="AA339" s="31">
        <x:f t="shared" si="149"/>
        <x:v>30.856231577707344</x:v>
      </x:c>
      <x:c r="AB339" s="32">
        <x:f t="shared" si="134"/>
        <x:v>0.857117543825204</x:v>
      </x:c>
      <x:c r="AC339" s="31">
        <x:f t="shared" si="135"/>
        <x:v>1</x:v>
      </x:c>
      <x:c r="AD339" s="30">
        <x:f t="shared" si="150"/>
        <x:v>0</x:v>
      </x:c>
      <x:c r="AE339" s="31">
        <x:f t="shared" si="151"/>
        <x:v>30.856231577707344</x:v>
      </x:c>
      <x:c r="AG339" s="26"/>
      <x:c r="AH339" s="24"/>
      <x:c r="AI339" s="24"/>
      <x:c r="AJ339" s="24"/>
      <x:c r="AL339" s="24"/>
    </x:row>
    <x:row r="340" spans="2:38" x14ac:dyDescent="0.35">
      <x:c r="B340" s="27">
        <x:f t="shared" si="136"/>
        <x:v>44879</x:v>
      </x:c>
      <x:c r="C340" s="22" t="str">
        <x:f>IF($C$4="London",Assumptions!C349,Assumptions!E349)</x:f>
        <x:v>1352</x:v>
      </x:c>
      <x:c r="D340" s="22" t="str">
        <x:f>IF($C$4="London",Assumptions!D349,Assumptions!F349)</x:f>
        <x:v>0025</x:v>
      </x:c>
      <x:c r="F340" s="8">
        <x:v>44880</x:v>
      </x:c>
      <x:c r="G340" s="30">
        <x:f t="shared" si="137"/>
        <x:v>11</x:v>
      </x:c>
      <x:c r="H340" s="8" t="str">
        <x:v>1353</x:v>
      </x:c>
      <x:c r="I340" s="8" t="str">
        <x:v>0024</x:v>
      </x:c>
      <x:c r="J340" s="30">
        <x:f t="shared" si="138"/>
        <x:v>13</x:v>
      </x:c>
      <x:c r="K340" s="30">
        <x:f t="shared" si="139"/>
        <x:v>53</x:v>
      </x:c>
      <x:c r="L340" s="30">
        <x:f t="shared" si="140"/>
        <x:v>0</x:v>
      </x:c>
      <x:c r="M340" s="30">
        <x:f t="shared" si="141"/>
        <x:v>24</x:v>
      </x:c>
      <x:c r="N340" s="30">
        <x:f t="shared" si="142"/>
        <x:v>24</x:v>
      </x:c>
      <x:c r="O340" s="30">
        <x:f t="shared" si="143"/>
        <x:v>10.516666666666667</x:v>
      </x:c>
      <x:c r="P340" s="30" t="str" cm="1">
        <x:f t="array" ref="P340">INDEX($C$12:$N$12,G340)</x:f>
        <x:v>0.6″</x:v>
      </x:c>
      <x:c r="Q340" s="30" t="str" cm="1">
        <x:f t="array" ref="Q340">INDEX($C$11:$N$11,G340)</x:f>
        <x:v>74°F</x:v>
      </x:c>
      <x:c r="R340" s="30" cm="1">
        <x:f t="array" ref="R340">INDEX($C$13:$N$13,G340)</x:f>
        <x:v>30</x:v>
      </x:c>
      <x:c r="S340" s="30">
        <x:f t="shared" si="144"/>
        <x:v>0.02</x:v>
      </x:c>
      <x:c r="T340" s="30">
        <x:f t="shared" si="145"/>
        <x:v>74</x:v>
      </x:c>
      <x:c r="U340" s="32">
        <x:f t="shared" si="146"/>
        <x:v>0.15999999999999917</x:v>
      </x:c>
      <x:c r="V340" s="31">
        <x:f t="shared" si="131"/>
        <x:v>0.05</x:v>
      </x:c>
      <x:c r="W340" s="31">
        <x:f t="shared" si="132"/>
        <x:v>60</x:v>
      </x:c>
      <x:c r="X340" s="32">
        <x:f t="shared" si="133"/>
        <x:v>0.8</x:v>
      </x:c>
      <x:c r="Y340" s="30">
        <x:f t="shared" si="147"/>
        <x:v>0</x:v>
      </x:c>
      <x:c r="Z340" s="33">
        <x:f t="shared" si="148"/>
        <x:v>0.92159999999999997</x:v>
      </x:c>
      <x:c r="AA340" s="31">
        <x:f t="shared" si="149"/>
        <x:v>30.856231577707344</x:v>
      </x:c>
      <x:c r="AB340" s="32">
        <x:f t="shared" si="134"/>
        <x:v>0.857117543825204</x:v>
      </x:c>
      <x:c r="AC340" s="31">
        <x:f t="shared" si="135"/>
        <x:v>1</x:v>
      </x:c>
      <x:c r="AD340" s="30">
        <x:f t="shared" si="150"/>
        <x:v>0</x:v>
      </x:c>
      <x:c r="AE340" s="31">
        <x:f t="shared" si="151"/>
        <x:v>30.856231577707344</x:v>
      </x:c>
      <x:c r="AG340" s="26"/>
      <x:c r="AH340" s="24"/>
      <x:c r="AI340" s="24"/>
      <x:c r="AJ340" s="24"/>
      <x:c r="AL340" s="24"/>
    </x:row>
    <x:row r="341" spans="2:38" x14ac:dyDescent="0.35">
      <x:c r="B341" s="27">
        <x:f t="shared" si="136"/>
        <x:v>44880</x:v>
      </x:c>
      <x:c r="C341" s="22" t="str">
        <x:f>IF($C$4="London",Assumptions!C350,Assumptions!E350)</x:f>
        <x:v>1353</x:v>
      </x:c>
      <x:c r="D341" s="22" t="str">
        <x:f>IF($C$4="London",Assumptions!D350,Assumptions!F350)</x:f>
        <x:v>0024</x:v>
      </x:c>
      <x:c r="F341" s="8">
        <x:v>44881</x:v>
      </x:c>
      <x:c r="G341" s="30">
        <x:f t="shared" si="137"/>
        <x:v>11</x:v>
      </x:c>
      <x:c r="H341" s="8" t="str">
        <x:v>1354</x:v>
      </x:c>
      <x:c r="I341" s="8" t="str">
        <x:v>0024</x:v>
      </x:c>
      <x:c r="J341" s="30">
        <x:f t="shared" si="138"/>
        <x:v>13</x:v>
      </x:c>
      <x:c r="K341" s="30">
        <x:f t="shared" si="139"/>
        <x:v>54</x:v>
      </x:c>
      <x:c r="L341" s="30">
        <x:f t="shared" si="140"/>
        <x:v>0</x:v>
      </x:c>
      <x:c r="M341" s="30">
        <x:f t="shared" si="141"/>
        <x:v>24</x:v>
      </x:c>
      <x:c r="N341" s="30">
        <x:f t="shared" si="142"/>
        <x:v>24</x:v>
      </x:c>
      <x:c r="O341" s="30">
        <x:f t="shared" si="143"/>
        <x:v>10.5</x:v>
      </x:c>
      <x:c r="P341" s="30" t="str" cm="1">
        <x:f t="array" ref="P341">INDEX($C$12:$N$12,G341)</x:f>
        <x:v>0.6″</x:v>
      </x:c>
      <x:c r="Q341" s="30" t="str" cm="1">
        <x:f t="array" ref="Q341">INDEX($C$11:$N$11,G341)</x:f>
        <x:v>74°F</x:v>
      </x:c>
      <x:c r="R341" s="30" cm="1">
        <x:f t="array" ref="R341">INDEX($C$13:$N$13,G341)</x:f>
        <x:v>30</x:v>
      </x:c>
      <x:c r="S341" s="30">
        <x:f t="shared" si="144"/>
        <x:v>0.02</x:v>
      </x:c>
      <x:c r="T341" s="30">
        <x:f t="shared" si="145"/>
        <x:v>74</x:v>
      </x:c>
      <x:c r="U341" s="32">
        <x:f t="shared" si="146"/>
        <x:v>0.13999999999999915</x:v>
      </x:c>
      <x:c r="V341" s="31">
        <x:f t="shared" si="131"/>
        <x:v>0.05</x:v>
      </x:c>
      <x:c r="W341" s="31">
        <x:f t="shared" si="132"/>
        <x:v>60</x:v>
      </x:c>
      <x:c r="X341" s="32">
        <x:f t="shared" si="133"/>
        <x:v>0.8</x:v>
      </x:c>
      <x:c r="Y341" s="30">
        <x:f t="shared" si="147"/>
        <x:v>0</x:v>
      </x:c>
      <x:c r="Z341" s="33">
        <x:f t="shared" si="148"/>
        <x:v>0.92159999999999997</x:v>
      </x:c>
      <x:c r="AA341" s="31">
        <x:f t="shared" si="149"/>
        <x:v>30.856231577707344</x:v>
      </x:c>
      <x:c r="AB341" s="32">
        <x:f t="shared" si="134"/>
        <x:v>0.857117543825204</x:v>
      </x:c>
      <x:c r="AC341" s="31">
        <x:f t="shared" si="135"/>
        <x:v>1</x:v>
      </x:c>
      <x:c r="AD341" s="30">
        <x:f t="shared" si="150"/>
        <x:v>0</x:v>
      </x:c>
      <x:c r="AE341" s="31">
        <x:f t="shared" si="151"/>
        <x:v>30.856231577707344</x:v>
      </x:c>
      <x:c r="AG341" s="26"/>
      <x:c r="AH341" s="24"/>
      <x:c r="AI341" s="24"/>
      <x:c r="AJ341" s="24"/>
      <x:c r="AL341" s="24"/>
    </x:row>
    <x:row r="342" spans="2:38" x14ac:dyDescent="0.35">
      <x:c r="B342" s="27">
        <x:f t="shared" si="136"/>
        <x:v>44881</x:v>
      </x:c>
      <x:c r="C342" s="22" t="str">
        <x:f>IF($C$4="London",Assumptions!C351,Assumptions!E351)</x:f>
        <x:v>1354</x:v>
      </x:c>
      <x:c r="D342" s="22" t="str">
        <x:f>IF($C$4="London",Assumptions!D351,Assumptions!F351)</x:f>
        <x:v>0024</x:v>
      </x:c>
      <x:c r="F342" s="8">
        <x:v>44882</x:v>
      </x:c>
      <x:c r="G342" s="30">
        <x:f t="shared" si="137"/>
        <x:v>11</x:v>
      </x:c>
      <x:c r="H342" s="8" t="str">
        <x:v>1355</x:v>
      </x:c>
      <x:c r="I342" s="8" t="str">
        <x:v>0023</x:v>
      </x:c>
      <x:c r="J342" s="30">
        <x:f t="shared" si="138"/>
        <x:v>13</x:v>
      </x:c>
      <x:c r="K342" s="30">
        <x:f t="shared" si="139"/>
        <x:v>55</x:v>
      </x:c>
      <x:c r="L342" s="30">
        <x:f t="shared" si="140"/>
        <x:v>0</x:v>
      </x:c>
      <x:c r="M342" s="30">
        <x:f t="shared" si="141"/>
        <x:v>23</x:v>
      </x:c>
      <x:c r="N342" s="30">
        <x:f t="shared" si="142"/>
        <x:v>24</x:v>
      </x:c>
      <x:c r="O342" s="30">
        <x:f t="shared" si="143"/>
        <x:v>10.466666666666667</x:v>
      </x:c>
      <x:c r="P342" s="30" t="str" cm="1">
        <x:f t="array" ref="P342">INDEX($C$12:$N$12,G342)</x:f>
        <x:v>0.6″</x:v>
      </x:c>
      <x:c r="Q342" s="30" t="str" cm="1">
        <x:f t="array" ref="Q342">INDEX($C$11:$N$11,G342)</x:f>
        <x:v>74°F</x:v>
      </x:c>
      <x:c r="R342" s="30" cm="1">
        <x:f t="array" ref="R342">INDEX($C$13:$N$13,G342)</x:f>
        <x:v>30</x:v>
      </x:c>
      <x:c r="S342" s="30">
        <x:f t="shared" si="144"/>
        <x:v>0.02</x:v>
      </x:c>
      <x:c r="T342" s="30">
        <x:f t="shared" si="145"/>
        <x:v>74</x:v>
      </x:c>
      <x:c r="U342" s="32">
        <x:f t="shared" si="146"/>
        <x:v>0.11999999999999914</x:v>
      </x:c>
      <x:c r="V342" s="31">
        <x:f t="shared" ref="V342:V386" si="152">$G$8</x:f>
        <x:v>0.05</x:v>
      </x:c>
      <x:c r="W342" s="31">
        <x:f t="shared" ref="W342:W386" si="153">$F$8</x:f>
        <x:v>60</x:v>
      </x:c>
      <x:c r="X342" s="32">
        <x:f t="shared" ref="X342:X386" si="154">$C$8</x:f>
        <x:v>0.8</x:v>
      </x:c>
      <x:c r="Y342" s="30">
        <x:f t="shared" si="147"/>
        <x:v>0</x:v>
      </x:c>
      <x:c r="Z342" s="33">
        <x:f t="shared" si="148"/>
        <x:v>0.92159999999999997</x:v>
      </x:c>
      <x:c r="AA342" s="31">
        <x:f t="shared" si="149"/>
        <x:v>30.856231577707344</x:v>
      </x:c>
      <x:c r="AB342" s="32">
        <x:f t="shared" ref="AB342:AB386" si="155">AA342/$D$8</x:f>
        <x:v>0.857117543825204</x:v>
      </x:c>
      <x:c r="AC342" s="31">
        <x:f t="shared" ref="AC342:AC386" si="156">_xlfn.XLOOKUP(AB342,$I$4:$I$8,$K$4:$K$8,,1)</x:f>
        <x:v>1</x:v>
      </x:c>
      <x:c r="AD342" s="30">
        <x:f t="shared" si="150"/>
        <x:v>0</x:v>
      </x:c>
      <x:c r="AE342" s="31">
        <x:f t="shared" si="151"/>
        <x:v>30.856231577707344</x:v>
      </x:c>
      <x:c r="AG342" s="26"/>
      <x:c r="AH342" s="24"/>
      <x:c r="AI342" s="24"/>
      <x:c r="AJ342" s="24"/>
      <x:c r="AL342" s="24"/>
    </x:row>
    <x:row r="343" spans="2:38" x14ac:dyDescent="0.35">
      <x:c r="B343" s="27">
        <x:f t="shared" si="136"/>
        <x:v>44882</x:v>
      </x:c>
      <x:c r="C343" s="22" t="str">
        <x:f>IF($C$4="London",Assumptions!C352,Assumptions!E352)</x:f>
        <x:v>1355</x:v>
      </x:c>
      <x:c r="D343" s="22" t="str">
        <x:f>IF($C$4="London",Assumptions!D352,Assumptions!F352)</x:f>
        <x:v>0023</x:v>
      </x:c>
      <x:c r="F343" s="8">
        <x:v>44883</x:v>
      </x:c>
      <x:c r="G343" s="30">
        <x:f t="shared" si="137"/>
        <x:v>11</x:v>
      </x:c>
      <x:c r="H343" s="8" t="str">
        <x:v>1356</x:v>
      </x:c>
      <x:c r="I343" s="8" t="str">
        <x:v>0023</x:v>
      </x:c>
      <x:c r="J343" s="30">
        <x:f t="shared" si="138"/>
        <x:v>13</x:v>
      </x:c>
      <x:c r="K343" s="30">
        <x:f t="shared" si="139"/>
        <x:v>56</x:v>
      </x:c>
      <x:c r="L343" s="30">
        <x:f t="shared" si="140"/>
        <x:v>0</x:v>
      </x:c>
      <x:c r="M343" s="30">
        <x:f t="shared" si="141"/>
        <x:v>23</x:v>
      </x:c>
      <x:c r="N343" s="30">
        <x:f t="shared" si="142"/>
        <x:v>24</x:v>
      </x:c>
      <x:c r="O343" s="30">
        <x:f t="shared" si="143"/>
        <x:v>10.45</x:v>
      </x:c>
      <x:c r="P343" s="30" t="str" cm="1">
        <x:f t="array" ref="P343">INDEX($C$12:$N$12,G343)</x:f>
        <x:v>0.6″</x:v>
      </x:c>
      <x:c r="Q343" s="30" t="str" cm="1">
        <x:f t="array" ref="Q343">INDEX($C$11:$N$11,G343)</x:f>
        <x:v>74°F</x:v>
      </x:c>
      <x:c r="R343" s="30" cm="1">
        <x:f t="array" ref="R343">INDEX($C$13:$N$13,G343)</x:f>
        <x:v>30</x:v>
      </x:c>
      <x:c r="S343" s="30">
        <x:f t="shared" si="144"/>
        <x:v>0.02</x:v>
      </x:c>
      <x:c r="T343" s="30">
        <x:f t="shared" si="145"/>
        <x:v>74</x:v>
      </x:c>
      <x:c r="U343" s="32">
        <x:f t="shared" si="146"/>
        <x:v>9.9999999999999117E-2</x:v>
      </x:c>
      <x:c r="V343" s="31">
        <x:f t="shared" si="152"/>
        <x:v>0.05</x:v>
      </x:c>
      <x:c r="W343" s="31">
        <x:f t="shared" si="153"/>
        <x:v>60</x:v>
      </x:c>
      <x:c r="X343" s="32">
        <x:f t="shared" si="154"/>
        <x:v>0.8</x:v>
      </x:c>
      <x:c r="Y343" s="30">
        <x:f t="shared" si="147"/>
        <x:v>0</x:v>
      </x:c>
      <x:c r="Z343" s="33">
        <x:f t="shared" si="148"/>
        <x:v>0.92159999999999997</x:v>
      </x:c>
      <x:c r="AA343" s="31">
        <x:f t="shared" si="149"/>
        <x:v>30.856231577707344</x:v>
      </x:c>
      <x:c r="AB343" s="32">
        <x:f t="shared" si="155"/>
        <x:v>0.857117543825204</x:v>
      </x:c>
      <x:c r="AC343" s="31">
        <x:f t="shared" si="156"/>
        <x:v>1</x:v>
      </x:c>
      <x:c r="AD343" s="30">
        <x:f t="shared" si="150"/>
        <x:v>0</x:v>
      </x:c>
      <x:c r="AE343" s="31">
        <x:f t="shared" si="151"/>
        <x:v>30.856231577707344</x:v>
      </x:c>
      <x:c r="AG343" s="26"/>
      <x:c r="AH343" s="24"/>
      <x:c r="AI343" s="24"/>
      <x:c r="AJ343" s="24"/>
      <x:c r="AL343" s="24"/>
    </x:row>
    <x:row r="344" spans="2:38" x14ac:dyDescent="0.35">
      <x:c r="B344" s="27">
        <x:f t="shared" si="136"/>
        <x:v>44883</x:v>
      </x:c>
      <x:c r="C344" s="22" t="str">
        <x:f>IF($C$4="London",Assumptions!C353,Assumptions!E353)</x:f>
        <x:v>1356</x:v>
      </x:c>
      <x:c r="D344" s="22" t="str">
        <x:f>IF($C$4="London",Assumptions!D353,Assumptions!F353)</x:f>
        <x:v>0023</x:v>
      </x:c>
      <x:c r="F344" s="8">
        <x:v>44884</x:v>
      </x:c>
      <x:c r="G344" s="30">
        <x:f t="shared" si="137"/>
        <x:v>11</x:v>
      </x:c>
      <x:c r="H344" s="8" t="str">
        <x:v>1357</x:v>
      </x:c>
      <x:c r="I344" s="8" t="str">
        <x:v>0022</x:v>
      </x:c>
      <x:c r="J344" s="30">
        <x:f t="shared" si="138"/>
        <x:v>13</x:v>
      </x:c>
      <x:c r="K344" s="30">
        <x:f t="shared" si="139"/>
        <x:v>57</x:v>
      </x:c>
      <x:c r="L344" s="30">
        <x:f t="shared" si="140"/>
        <x:v>0</x:v>
      </x:c>
      <x:c r="M344" s="30">
        <x:f t="shared" si="141"/>
        <x:v>22</x:v>
      </x:c>
      <x:c r="N344" s="30">
        <x:f t="shared" si="142"/>
        <x:v>24</x:v>
      </x:c>
      <x:c r="O344" s="30">
        <x:f t="shared" si="143"/>
        <x:v>10.416666666666666</x:v>
      </x:c>
      <x:c r="P344" s="30" t="str" cm="1">
        <x:f t="array" ref="P344">INDEX($C$12:$N$12,G344)</x:f>
        <x:v>0.6″</x:v>
      </x:c>
      <x:c r="Q344" s="30" t="str" cm="1">
        <x:f t="array" ref="Q344">INDEX($C$11:$N$11,G344)</x:f>
        <x:v>74°F</x:v>
      </x:c>
      <x:c r="R344" s="30" cm="1">
        <x:f t="array" ref="R344">INDEX($C$13:$N$13,G344)</x:f>
        <x:v>30</x:v>
      </x:c>
      <x:c r="S344" s="30">
        <x:f t="shared" si="144"/>
        <x:v>0.02</x:v>
      </x:c>
      <x:c r="T344" s="30">
        <x:f t="shared" si="145"/>
        <x:v>74</x:v>
      </x:c>
      <x:c r="U344" s="32">
        <x:f t="shared" si="146"/>
        <x:v>7.9999999999999127E-2</x:v>
      </x:c>
      <x:c r="V344" s="31">
        <x:f t="shared" si="152"/>
        <x:v>0.05</x:v>
      </x:c>
      <x:c r="W344" s="31">
        <x:f t="shared" si="153"/>
        <x:v>60</x:v>
      </x:c>
      <x:c r="X344" s="32">
        <x:f t="shared" si="154"/>
        <x:v>0.8</x:v>
      </x:c>
      <x:c r="Y344" s="30">
        <x:f t="shared" si="147"/>
        <x:v>0</x:v>
      </x:c>
      <x:c r="Z344" s="33">
        <x:f t="shared" si="148"/>
        <x:v>0.92159999999999997</x:v>
      </x:c>
      <x:c r="AA344" s="31">
        <x:f t="shared" si="149"/>
        <x:v>30.856231577707344</x:v>
      </x:c>
      <x:c r="AB344" s="32">
        <x:f t="shared" si="155"/>
        <x:v>0.857117543825204</x:v>
      </x:c>
      <x:c r="AC344" s="31">
        <x:f t="shared" si="156"/>
        <x:v>1</x:v>
      </x:c>
      <x:c r="AD344" s="30">
        <x:f t="shared" si="150"/>
        <x:v>0</x:v>
      </x:c>
      <x:c r="AE344" s="31">
        <x:f t="shared" si="151"/>
        <x:v>30.856231577707344</x:v>
      </x:c>
      <x:c r="AG344" s="26"/>
      <x:c r="AH344" s="24"/>
      <x:c r="AI344" s="24"/>
      <x:c r="AJ344" s="24"/>
      <x:c r="AL344" s="24"/>
    </x:row>
    <x:row r="345" spans="2:38" x14ac:dyDescent="0.35">
      <x:c r="B345" s="27">
        <x:f t="shared" ref="B345:B387" si="157">B344+1</x:f>
        <x:v>44884</x:v>
      </x:c>
      <x:c r="C345" s="22" t="str">
        <x:f>IF($C$4="London",Assumptions!C354,Assumptions!E354)</x:f>
        <x:v>1357</x:v>
      </x:c>
      <x:c r="D345" s="22" t="str">
        <x:f>IF($C$4="London",Assumptions!D354,Assumptions!F354)</x:f>
        <x:v>0022</x:v>
      </x:c>
      <x:c r="F345" s="8">
        <x:v>44885</x:v>
      </x:c>
      <x:c r="G345" s="30">
        <x:f t="shared" si="137"/>
        <x:v>11</x:v>
      </x:c>
      <x:c r="H345" s="8" t="str">
        <x:v>1358</x:v>
      </x:c>
      <x:c r="I345" s="8" t="str">
        <x:v>0022</x:v>
      </x:c>
      <x:c r="J345" s="30">
        <x:f t="shared" si="138"/>
        <x:v>13</x:v>
      </x:c>
      <x:c r="K345" s="30">
        <x:f t="shared" si="139"/>
        <x:v>58</x:v>
      </x:c>
      <x:c r="L345" s="30">
        <x:f t="shared" si="140"/>
        <x:v>0</x:v>
      </x:c>
      <x:c r="M345" s="30">
        <x:f t="shared" si="141"/>
        <x:v>22</x:v>
      </x:c>
      <x:c r="N345" s="30">
        <x:f t="shared" si="142"/>
        <x:v>24</x:v>
      </x:c>
      <x:c r="O345" s="30">
        <x:f t="shared" si="143"/>
        <x:v>10.4</x:v>
      </x:c>
      <x:c r="P345" s="30" t="str" cm="1">
        <x:f t="array" ref="P345">INDEX($C$12:$N$12,G345)</x:f>
        <x:v>0.6″</x:v>
      </x:c>
      <x:c r="Q345" s="30" t="str" cm="1">
        <x:f t="array" ref="Q345">INDEX($C$11:$N$11,G345)</x:f>
        <x:v>74°F</x:v>
      </x:c>
      <x:c r="R345" s="30" cm="1">
        <x:f t="array" ref="R345">INDEX($C$13:$N$13,G345)</x:f>
        <x:v>30</x:v>
      </x:c>
      <x:c r="S345" s="30">
        <x:f t="shared" si="144"/>
        <x:v>0.02</x:v>
      </x:c>
      <x:c r="T345" s="30">
        <x:f t="shared" si="145"/>
        <x:v>74</x:v>
      </x:c>
      <x:c r="U345" s="32">
        <x:f t="shared" si="146"/>
        <x:v>5.999999999999913E-2</x:v>
      </x:c>
      <x:c r="V345" s="31">
        <x:f t="shared" si="152"/>
        <x:v>0.05</x:v>
      </x:c>
      <x:c r="W345" s="31">
        <x:f t="shared" si="153"/>
        <x:v>60</x:v>
      </x:c>
      <x:c r="X345" s="32">
        <x:f t="shared" si="154"/>
        <x:v>0.8</x:v>
      </x:c>
      <x:c r="Y345" s="30">
        <x:f t="shared" si="147"/>
        <x:v>0</x:v>
      </x:c>
      <x:c r="Z345" s="33">
        <x:f t="shared" si="148"/>
        <x:v>0.92159999999999997</x:v>
      </x:c>
      <x:c r="AA345" s="31">
        <x:f t="shared" si="149"/>
        <x:v>30.856231577707344</x:v>
      </x:c>
      <x:c r="AB345" s="32">
        <x:f t="shared" si="155"/>
        <x:v>0.857117543825204</x:v>
      </x:c>
      <x:c r="AC345" s="31">
        <x:f t="shared" si="156"/>
        <x:v>1</x:v>
      </x:c>
      <x:c r="AD345" s="30">
        <x:f t="shared" si="150"/>
        <x:v>0</x:v>
      </x:c>
      <x:c r="AE345" s="31">
        <x:f t="shared" si="151"/>
        <x:v>30.856231577707344</x:v>
      </x:c>
      <x:c r="AG345" s="26"/>
      <x:c r="AH345" s="24"/>
      <x:c r="AI345" s="24"/>
      <x:c r="AJ345" s="24"/>
      <x:c r="AL345" s="24"/>
    </x:row>
    <x:row r="346" spans="2:38" x14ac:dyDescent="0.35">
      <x:c r="B346" s="27">
        <x:f t="shared" si="157"/>
        <x:v>44885</x:v>
      </x:c>
      <x:c r="C346" s="22" t="str">
        <x:f>IF($C$4="London",Assumptions!C355,Assumptions!E355)</x:f>
        <x:v>1358</x:v>
      </x:c>
      <x:c r="D346" s="22" t="str">
        <x:f>IF($C$4="London",Assumptions!D355,Assumptions!F355)</x:f>
        <x:v>0022</x:v>
      </x:c>
      <x:c r="F346" s="8">
        <x:v>44886</x:v>
      </x:c>
      <x:c r="G346" s="30">
        <x:f t="shared" si="137"/>
        <x:v>11</x:v>
      </x:c>
      <x:c r="H346" s="8" t="str">
        <x:v>1358</x:v>
      </x:c>
      <x:c r="I346" s="8" t="str">
        <x:v>0021</x:v>
      </x:c>
      <x:c r="J346" s="30">
        <x:f t="shared" si="138"/>
        <x:v>13</x:v>
      </x:c>
      <x:c r="K346" s="30">
        <x:f t="shared" si="139"/>
        <x:v>58</x:v>
      </x:c>
      <x:c r="L346" s="30">
        <x:f t="shared" si="140"/>
        <x:v>0</x:v>
      </x:c>
      <x:c r="M346" s="30">
        <x:f t="shared" si="141"/>
        <x:v>21</x:v>
      </x:c>
      <x:c r="N346" s="30">
        <x:f t="shared" si="142"/>
        <x:v>24</x:v>
      </x:c>
      <x:c r="O346" s="30">
        <x:f t="shared" si="143"/>
        <x:v>10.383333333333333</x:v>
      </x:c>
      <x:c r="P346" s="30" t="str" cm="1">
        <x:f t="array" ref="P346">INDEX($C$12:$N$12,G346)</x:f>
        <x:v>0.6″</x:v>
      </x:c>
      <x:c r="Q346" s="30" t="str" cm="1">
        <x:f t="array" ref="Q346">INDEX($C$11:$N$11,G346)</x:f>
        <x:v>74°F</x:v>
      </x:c>
      <x:c r="R346" s="30" cm="1">
        <x:f t="array" ref="R346">INDEX($C$13:$N$13,G346)</x:f>
        <x:v>30</x:v>
      </x:c>
      <x:c r="S346" s="30">
        <x:f t="shared" si="144"/>
        <x:v>0.02</x:v>
      </x:c>
      <x:c r="T346" s="30">
        <x:f t="shared" si="145"/>
        <x:v>74</x:v>
      </x:c>
      <x:c r="U346" s="32">
        <x:f t="shared" si="146"/>
        <x:v>3.9999999999999127E-2</x:v>
      </x:c>
      <x:c r="V346" s="31">
        <x:f t="shared" si="152"/>
        <x:v>0.05</x:v>
      </x:c>
      <x:c r="W346" s="31">
        <x:f t="shared" si="153"/>
        <x:v>60</x:v>
      </x:c>
      <x:c r="X346" s="32">
        <x:f t="shared" si="154"/>
        <x:v>0.8</x:v>
      </x:c>
      <x:c r="Y346" s="30">
        <x:f t="shared" si="147"/>
        <x:v>0</x:v>
      </x:c>
      <x:c r="Z346" s="33">
        <x:f t="shared" si="148"/>
        <x:v>0.92159999999999997</x:v>
      </x:c>
      <x:c r="AA346" s="31">
        <x:f t="shared" si="149"/>
        <x:v>30.856231577707344</x:v>
      </x:c>
      <x:c r="AB346" s="32">
        <x:f t="shared" si="155"/>
        <x:v>0.857117543825204</x:v>
      </x:c>
      <x:c r="AC346" s="31">
        <x:f t="shared" si="156"/>
        <x:v>1</x:v>
      </x:c>
      <x:c r="AD346" s="30">
        <x:f t="shared" si="150"/>
        <x:v>0</x:v>
      </x:c>
      <x:c r="AE346" s="31">
        <x:f t="shared" si="151"/>
        <x:v>30.856231577707344</x:v>
      </x:c>
      <x:c r="AG346" s="26"/>
      <x:c r="AH346" s="24"/>
      <x:c r="AI346" s="24"/>
      <x:c r="AJ346" s="24"/>
      <x:c r="AL346" s="24"/>
    </x:row>
    <x:row r="347" spans="2:38" x14ac:dyDescent="0.35">
      <x:c r="B347" s="27">
        <x:f t="shared" si="157"/>
        <x:v>44886</x:v>
      </x:c>
      <x:c r="C347" s="22" t="str">
        <x:f>IF($C$4="London",Assumptions!C356,Assumptions!E356)</x:f>
        <x:v>1358</x:v>
      </x:c>
      <x:c r="D347" s="22" t="str">
        <x:f>IF($C$4="London",Assumptions!D356,Assumptions!F356)</x:f>
        <x:v>0021</x:v>
      </x:c>
      <x:c r="F347" s="8">
        <x:v>44887</x:v>
      </x:c>
      <x:c r="G347" s="30">
        <x:f t="shared" si="137"/>
        <x:v>11</x:v>
      </x:c>
      <x:c r="H347" s="8" t="str">
        <x:v>1359</x:v>
      </x:c>
      <x:c r="I347" s="8" t="str">
        <x:v>0021</x:v>
      </x:c>
      <x:c r="J347" s="30">
        <x:f t="shared" si="138"/>
        <x:v>13</x:v>
      </x:c>
      <x:c r="K347" s="30">
        <x:f t="shared" si="139"/>
        <x:v>59</x:v>
      </x:c>
      <x:c r="L347" s="30">
        <x:f t="shared" si="140"/>
        <x:v>0</x:v>
      </x:c>
      <x:c r="M347" s="30">
        <x:f t="shared" si="141"/>
        <x:v>21</x:v>
      </x:c>
      <x:c r="N347" s="30">
        <x:f t="shared" si="142"/>
        <x:v>24</x:v>
      </x:c>
      <x:c r="O347" s="30">
        <x:f t="shared" si="143"/>
        <x:v>10.366666666666667</x:v>
      </x:c>
      <x:c r="P347" s="30" t="str" cm="1">
        <x:f t="array" ref="P347">INDEX($C$12:$N$12,G347)</x:f>
        <x:v>0.6″</x:v>
      </x:c>
      <x:c r="Q347" s="30" t="str" cm="1">
        <x:f t="array" ref="Q347">INDEX($C$11:$N$11,G347)</x:f>
        <x:v>74°F</x:v>
      </x:c>
      <x:c r="R347" s="30" cm="1">
        <x:f t="array" ref="R347">INDEX($C$13:$N$13,G347)</x:f>
        <x:v>30</x:v>
      </x:c>
      <x:c r="S347" s="30">
        <x:f t="shared" si="144"/>
        <x:v>0.02</x:v>
      </x:c>
      <x:c r="T347" s="30">
        <x:f t="shared" si="145"/>
        <x:v>74</x:v>
      </x:c>
      <x:c r="U347" s="32">
        <x:f t="shared" si="146"/>
        <x:v>1.9999999999999123E-2</x:v>
      </x:c>
      <x:c r="V347" s="31">
        <x:f t="shared" si="152"/>
        <x:v>0.05</x:v>
      </x:c>
      <x:c r="W347" s="31">
        <x:f t="shared" si="153"/>
        <x:v>60</x:v>
      </x:c>
      <x:c r="X347" s="32">
        <x:f t="shared" si="154"/>
        <x:v>0.8</x:v>
      </x:c>
      <x:c r="Y347" s="30">
        <x:f t="shared" si="147"/>
        <x:v>0</x:v>
      </x:c>
      <x:c r="Z347" s="33">
        <x:f t="shared" si="148"/>
        <x:v>0.92159999999999997</x:v>
      </x:c>
      <x:c r="AA347" s="31">
        <x:f t="shared" si="149"/>
        <x:v>30.856231577707344</x:v>
      </x:c>
      <x:c r="AB347" s="32">
        <x:f t="shared" si="155"/>
        <x:v>0.857117543825204</x:v>
      </x:c>
      <x:c r="AC347" s="31">
        <x:f t="shared" si="156"/>
        <x:v>1</x:v>
      </x:c>
      <x:c r="AD347" s="30">
        <x:f t="shared" si="150"/>
        <x:v>0</x:v>
      </x:c>
      <x:c r="AE347" s="31">
        <x:f t="shared" si="151"/>
        <x:v>30.856231577707344</x:v>
      </x:c>
      <x:c r="AG347" s="26"/>
      <x:c r="AH347" s="24"/>
      <x:c r="AI347" s="24"/>
      <x:c r="AJ347" s="24"/>
      <x:c r="AL347" s="24"/>
    </x:row>
    <x:row r="348" spans="2:38" x14ac:dyDescent="0.35">
      <x:c r="B348" s="27">
        <x:f t="shared" si="157"/>
        <x:v>44887</x:v>
      </x:c>
      <x:c r="C348" s="22" t="str">
        <x:f>IF($C$4="London",Assumptions!C357,Assumptions!E357)</x:f>
        <x:v>1359</x:v>
      </x:c>
      <x:c r="D348" s="22" t="str">
        <x:f>IF($C$4="London",Assumptions!D357,Assumptions!F357)</x:f>
        <x:v>0021</x:v>
      </x:c>
      <x:c r="F348" s="8">
        <x:v>44888</x:v>
      </x:c>
      <x:c r="G348" s="30">
        <x:f t="shared" si="137"/>
        <x:v>11</x:v>
      </x:c>
      <x:c r="H348" s="8" t="str">
        <x:v>1400</x:v>
      </x:c>
      <x:c r="I348" s="8" t="str">
        <x:v>0020</x:v>
      </x:c>
      <x:c r="J348" s="30">
        <x:f t="shared" si="138"/>
        <x:v>14</x:v>
      </x:c>
      <x:c r="K348" s="30">
        <x:f t="shared" si="139"/>
        <x:v>0</x:v>
      </x:c>
      <x:c r="L348" s="30">
        <x:f t="shared" si="140"/>
        <x:v>0</x:v>
      </x:c>
      <x:c r="M348" s="30">
        <x:f t="shared" si="141"/>
        <x:v>20</x:v>
      </x:c>
      <x:c r="N348" s="30">
        <x:f t="shared" si="142"/>
        <x:v>24</x:v>
      </x:c>
      <x:c r="O348" s="30">
        <x:f t="shared" si="143"/>
        <x:v>10.333333333333334</x:v>
      </x:c>
      <x:c r="P348" s="30" t="str" cm="1">
        <x:f t="array" ref="P348">INDEX($C$12:$N$12,G348)</x:f>
        <x:v>0.6″</x:v>
      </x:c>
      <x:c r="Q348" s="30" t="str" cm="1">
        <x:f t="array" ref="Q348">INDEX($C$11:$N$11,G348)</x:f>
        <x:v>74°F</x:v>
      </x:c>
      <x:c r="R348" s="30" cm="1">
        <x:f t="array" ref="R348">INDEX($C$13:$N$13,G348)</x:f>
        <x:v>30</x:v>
      </x:c>
      <x:c r="S348" s="30">
        <x:f t="shared" si="144"/>
        <x:v>0.02</x:v>
      </x:c>
      <x:c r="T348" s="30">
        <x:f t="shared" si="145"/>
        <x:v>74</x:v>
      </x:c>
      <x:c r="U348" s="32">
        <x:f t="shared" si="146"/>
        <x:v>0</x:v>
      </x:c>
      <x:c r="V348" s="31">
        <x:f t="shared" si="152"/>
        <x:v>0.05</x:v>
      </x:c>
      <x:c r="W348" s="31">
        <x:f t="shared" si="153"/>
        <x:v>60</x:v>
      </x:c>
      <x:c r="X348" s="32">
        <x:f t="shared" si="154"/>
        <x:v>0.8</x:v>
      </x:c>
      <x:c r="Y348" s="30">
        <x:f t="shared" si="147"/>
        <x:v>0</x:v>
      </x:c>
      <x:c r="Z348" s="33">
        <x:f t="shared" si="148"/>
        <x:v>0.92159999999999997</x:v>
      </x:c>
      <x:c r="AA348" s="31">
        <x:f t="shared" si="149"/>
        <x:v>30.856231577707344</x:v>
      </x:c>
      <x:c r="AB348" s="32">
        <x:f t="shared" si="155"/>
        <x:v>0.857117543825204</x:v>
      </x:c>
      <x:c r="AC348" s="31">
        <x:f t="shared" si="156"/>
        <x:v>1</x:v>
      </x:c>
      <x:c r="AD348" s="30">
        <x:f t="shared" si="150"/>
        <x:v>0</x:v>
      </x:c>
      <x:c r="AE348" s="31">
        <x:f t="shared" si="151"/>
        <x:v>30.856231577707344</x:v>
      </x:c>
      <x:c r="AG348" s="26"/>
      <x:c r="AH348" s="24"/>
      <x:c r="AI348" s="24"/>
      <x:c r="AJ348" s="24"/>
      <x:c r="AL348" s="24"/>
    </x:row>
    <x:row r="349" spans="2:38" x14ac:dyDescent="0.35">
      <x:c r="B349" s="27">
        <x:f t="shared" si="157"/>
        <x:v>44888</x:v>
      </x:c>
      <x:c r="C349" s="22" t="str">
        <x:f>IF($C$4="London",Assumptions!C358,Assumptions!E358)</x:f>
        <x:v>1400</x:v>
      </x:c>
      <x:c r="D349" s="22" t="str">
        <x:f>IF($C$4="London",Assumptions!D358,Assumptions!F358)</x:f>
        <x:v>0020</x:v>
      </x:c>
      <x:c r="F349" s="8">
        <x:v>44889</x:v>
      </x:c>
      <x:c r="G349" s="30">
        <x:f t="shared" si="137"/>
        <x:v>11</x:v>
      </x:c>
      <x:c r="H349" s="8" t="str">
        <x:v>1401</x:v>
      </x:c>
      <x:c r="I349" s="8" t="str">
        <x:v>0020</x:v>
      </x:c>
      <x:c r="J349" s="30">
        <x:f t="shared" si="138"/>
        <x:v>14</x:v>
      </x:c>
      <x:c r="K349" s="30">
        <x:f t="shared" si="139"/>
        <x:v>1</x:v>
      </x:c>
      <x:c r="L349" s="30">
        <x:f t="shared" si="140"/>
        <x:v>0</x:v>
      </x:c>
      <x:c r="M349" s="30">
        <x:f t="shared" si="141"/>
        <x:v>20</x:v>
      </x:c>
      <x:c r="N349" s="30">
        <x:f t="shared" si="142"/>
        <x:v>24</x:v>
      </x:c>
      <x:c r="O349" s="30">
        <x:f t="shared" si="143"/>
        <x:v>10.316666666666666</x:v>
      </x:c>
      <x:c r="P349" s="30" t="str" cm="1">
        <x:f t="array" ref="P349">INDEX($C$12:$N$12,G349)</x:f>
        <x:v>0.6″</x:v>
      </x:c>
      <x:c r="Q349" s="30" t="str" cm="1">
        <x:f t="array" ref="Q349">INDEX($C$11:$N$11,G349)</x:f>
        <x:v>74°F</x:v>
      </x:c>
      <x:c r="R349" s="30" cm="1">
        <x:f t="array" ref="R349">INDEX($C$13:$N$13,G349)</x:f>
        <x:v>30</x:v>
      </x:c>
      <x:c r="S349" s="30">
        <x:f t="shared" si="144"/>
        <x:v>0.02</x:v>
      </x:c>
      <x:c r="T349" s="30">
        <x:f t="shared" si="145"/>
        <x:v>74</x:v>
      </x:c>
      <x:c r="U349" s="32">
        <x:f t="shared" si="146"/>
        <x:v>0</x:v>
      </x:c>
      <x:c r="V349" s="31">
        <x:f t="shared" si="152"/>
        <x:v>0.05</x:v>
      </x:c>
      <x:c r="W349" s="31">
        <x:f t="shared" si="153"/>
        <x:v>60</x:v>
      </x:c>
      <x:c r="X349" s="32">
        <x:f t="shared" si="154"/>
        <x:v>0.8</x:v>
      </x:c>
      <x:c r="Y349" s="30">
        <x:f t="shared" si="147"/>
        <x:v>0</x:v>
      </x:c>
      <x:c r="Z349" s="33">
        <x:f t="shared" si="148"/>
        <x:v>0.92159999999999997</x:v>
      </x:c>
      <x:c r="AA349" s="31">
        <x:f t="shared" si="149"/>
        <x:v>30.856231577707344</x:v>
      </x:c>
      <x:c r="AB349" s="32">
        <x:f t="shared" si="155"/>
        <x:v>0.857117543825204</x:v>
      </x:c>
      <x:c r="AC349" s="31">
        <x:f t="shared" si="156"/>
        <x:v>1</x:v>
      </x:c>
      <x:c r="AD349" s="30">
        <x:f t="shared" si="150"/>
        <x:v>0</x:v>
      </x:c>
      <x:c r="AE349" s="31">
        <x:f t="shared" si="151"/>
        <x:v>30.856231577707344</x:v>
      </x:c>
      <x:c r="AG349" s="26"/>
      <x:c r="AH349" s="24"/>
      <x:c r="AI349" s="24"/>
      <x:c r="AJ349" s="24"/>
      <x:c r="AL349" s="24"/>
    </x:row>
    <x:row r="350" spans="2:38" x14ac:dyDescent="0.35">
      <x:c r="B350" s="27">
        <x:f t="shared" si="157"/>
        <x:v>44889</x:v>
      </x:c>
      <x:c r="C350" s="22" t="str">
        <x:f>IF($C$4="London",Assumptions!C359,Assumptions!E359)</x:f>
        <x:v>1401</x:v>
      </x:c>
      <x:c r="D350" s="22" t="str">
        <x:f>IF($C$4="London",Assumptions!D359,Assumptions!F359)</x:f>
        <x:v>0020</x:v>
      </x:c>
      <x:c r="F350" s="8">
        <x:v>44890</x:v>
      </x:c>
      <x:c r="G350" s="30">
        <x:f t="shared" si="137"/>
        <x:v>11</x:v>
      </x:c>
      <x:c r="H350" s="8" t="str">
        <x:v>1402</x:v>
      </x:c>
      <x:c r="I350" s="8" t="str">
        <x:v>0020</x:v>
      </x:c>
      <x:c r="J350" s="30">
        <x:f t="shared" si="138"/>
        <x:v>14</x:v>
      </x:c>
      <x:c r="K350" s="30">
        <x:f t="shared" si="139"/>
        <x:v>2</x:v>
      </x:c>
      <x:c r="L350" s="30">
        <x:f t="shared" si="140"/>
        <x:v>0</x:v>
      </x:c>
      <x:c r="M350" s="30">
        <x:f t="shared" si="141"/>
        <x:v>20</x:v>
      </x:c>
      <x:c r="N350" s="30">
        <x:f t="shared" si="142"/>
        <x:v>24</x:v>
      </x:c>
      <x:c r="O350" s="30">
        <x:f t="shared" si="143"/>
        <x:v>10.3</x:v>
      </x:c>
      <x:c r="P350" s="30" t="str" cm="1">
        <x:f t="array" ref="P350">INDEX($C$12:$N$12,G350)</x:f>
        <x:v>0.6″</x:v>
      </x:c>
      <x:c r="Q350" s="30" t="str" cm="1">
        <x:f t="array" ref="Q350">INDEX($C$11:$N$11,G350)</x:f>
        <x:v>74°F</x:v>
      </x:c>
      <x:c r="R350" s="30" cm="1">
        <x:f t="array" ref="R350">INDEX($C$13:$N$13,G350)</x:f>
        <x:v>30</x:v>
      </x:c>
      <x:c r="S350" s="30">
        <x:f t="shared" si="144"/>
        <x:v>0.02</x:v>
      </x:c>
      <x:c r="T350" s="30">
        <x:f t="shared" si="145"/>
        <x:v>74</x:v>
      </x:c>
      <x:c r="U350" s="32">
        <x:f t="shared" si="146"/>
        <x:v>0</x:v>
      </x:c>
      <x:c r="V350" s="31">
        <x:f t="shared" si="152"/>
        <x:v>0.05</x:v>
      </x:c>
      <x:c r="W350" s="31">
        <x:f t="shared" si="153"/>
        <x:v>60</x:v>
      </x:c>
      <x:c r="X350" s="32">
        <x:f t="shared" si="154"/>
        <x:v>0.8</x:v>
      </x:c>
      <x:c r="Y350" s="30">
        <x:f t="shared" si="147"/>
        <x:v>0</x:v>
      </x:c>
      <x:c r="Z350" s="33">
        <x:f t="shared" si="148"/>
        <x:v>0.92159999999999997</x:v>
      </x:c>
      <x:c r="AA350" s="31">
        <x:f t="shared" si="149"/>
        <x:v>30.856231577707344</x:v>
      </x:c>
      <x:c r="AB350" s="32">
        <x:f t="shared" si="155"/>
        <x:v>0.857117543825204</x:v>
      </x:c>
      <x:c r="AC350" s="31">
        <x:f t="shared" si="156"/>
        <x:v>1</x:v>
      </x:c>
      <x:c r="AD350" s="30">
        <x:f t="shared" si="150"/>
        <x:v>0</x:v>
      </x:c>
      <x:c r="AE350" s="31">
        <x:f t="shared" si="151"/>
        <x:v>30.856231577707344</x:v>
      </x:c>
      <x:c r="AG350" s="26"/>
      <x:c r="AH350" s="24"/>
      <x:c r="AI350" s="24"/>
      <x:c r="AJ350" s="24"/>
      <x:c r="AL350" s="24"/>
    </x:row>
    <x:row r="351" spans="2:38" x14ac:dyDescent="0.35">
      <x:c r="B351" s="27">
        <x:f t="shared" si="157"/>
        <x:v>44890</x:v>
      </x:c>
      <x:c r="C351" s="22" t="str">
        <x:f>IF($C$4="London",Assumptions!C360,Assumptions!E360)</x:f>
        <x:v>1402</x:v>
      </x:c>
      <x:c r="D351" s="22" t="str">
        <x:f>IF($C$4="London",Assumptions!D360,Assumptions!F360)</x:f>
        <x:v>0020</x:v>
      </x:c>
      <x:c r="F351" s="8">
        <x:v>44891</x:v>
      </x:c>
      <x:c r="G351" s="30">
        <x:f t="shared" si="137"/>
        <x:v>11</x:v>
      </x:c>
      <x:c r="H351" s="8" t="str">
        <x:v>1403</x:v>
      </x:c>
      <x:c r="I351" s="8" t="str">
        <x:v>0020</x:v>
      </x:c>
      <x:c r="J351" s="30">
        <x:f t="shared" si="138"/>
        <x:v>14</x:v>
      </x:c>
      <x:c r="K351" s="30">
        <x:f t="shared" si="139"/>
        <x:v>3</x:v>
      </x:c>
      <x:c r="L351" s="30">
        <x:f t="shared" si="140"/>
        <x:v>0</x:v>
      </x:c>
      <x:c r="M351" s="30">
        <x:f t="shared" si="141"/>
        <x:v>20</x:v>
      </x:c>
      <x:c r="N351" s="30">
        <x:f t="shared" si="142"/>
        <x:v>24</x:v>
      </x:c>
      <x:c r="O351" s="30">
        <x:f t="shared" si="143"/>
        <x:v>10.283333333333333</x:v>
      </x:c>
      <x:c r="P351" s="30" t="str" cm="1">
        <x:f t="array" ref="P351">INDEX($C$12:$N$12,G351)</x:f>
        <x:v>0.6″</x:v>
      </x:c>
      <x:c r="Q351" s="30" t="str" cm="1">
        <x:f t="array" ref="Q351">INDEX($C$11:$N$11,G351)</x:f>
        <x:v>74°F</x:v>
      </x:c>
      <x:c r="R351" s="30" cm="1">
        <x:f t="array" ref="R351">INDEX($C$13:$N$13,G351)</x:f>
        <x:v>30</x:v>
      </x:c>
      <x:c r="S351" s="30">
        <x:f t="shared" si="144"/>
        <x:v>0.02</x:v>
      </x:c>
      <x:c r="T351" s="30">
        <x:f t="shared" si="145"/>
        <x:v>74</x:v>
      </x:c>
      <x:c r="U351" s="32">
        <x:f t="shared" si="146"/>
        <x:v>0</x:v>
      </x:c>
      <x:c r="V351" s="31">
        <x:f t="shared" si="152"/>
        <x:v>0.05</x:v>
      </x:c>
      <x:c r="W351" s="31">
        <x:f t="shared" si="153"/>
        <x:v>60</x:v>
      </x:c>
      <x:c r="X351" s="32">
        <x:f t="shared" si="154"/>
        <x:v>0.8</x:v>
      </x:c>
      <x:c r="Y351" s="30">
        <x:f t="shared" si="147"/>
        <x:v>0</x:v>
      </x:c>
      <x:c r="Z351" s="33">
        <x:f t="shared" si="148"/>
        <x:v>0.92159999999999997</x:v>
      </x:c>
      <x:c r="AA351" s="31">
        <x:f t="shared" si="149"/>
        <x:v>30.856231577707344</x:v>
      </x:c>
      <x:c r="AB351" s="32">
        <x:f t="shared" si="155"/>
        <x:v>0.857117543825204</x:v>
      </x:c>
      <x:c r="AC351" s="31">
        <x:f t="shared" si="156"/>
        <x:v>1</x:v>
      </x:c>
      <x:c r="AD351" s="30">
        <x:f t="shared" si="150"/>
        <x:v>0</x:v>
      </x:c>
      <x:c r="AE351" s="31">
        <x:f t="shared" si="151"/>
        <x:v>30.856231577707344</x:v>
      </x:c>
      <x:c r="AG351" s="26"/>
      <x:c r="AH351" s="24"/>
      <x:c r="AI351" s="24"/>
      <x:c r="AJ351" s="24"/>
      <x:c r="AL351" s="24"/>
    </x:row>
    <x:row r="352" spans="2:38" x14ac:dyDescent="0.35">
      <x:c r="B352" s="27">
        <x:f t="shared" si="157"/>
        <x:v>44891</x:v>
      </x:c>
      <x:c r="C352" s="22" t="str">
        <x:f>IF($C$4="London",Assumptions!C361,Assumptions!E361)</x:f>
        <x:v>1403</x:v>
      </x:c>
      <x:c r="D352" s="22" t="str">
        <x:f>IF($C$4="London",Assumptions!D361,Assumptions!F361)</x:f>
        <x:v>0020</x:v>
      </x:c>
      <x:c r="F352" s="8">
        <x:v>44892</x:v>
      </x:c>
      <x:c r="G352" s="30">
        <x:f t="shared" si="137"/>
        <x:v>11</x:v>
      </x:c>
      <x:c r="H352" s="8" t="str">
        <x:v>1404</x:v>
      </x:c>
      <x:c r="I352" s="8" t="str">
        <x:v>0019</x:v>
      </x:c>
      <x:c r="J352" s="30">
        <x:f t="shared" si="138"/>
        <x:v>14</x:v>
      </x:c>
      <x:c r="K352" s="30">
        <x:f t="shared" si="139"/>
        <x:v>4</x:v>
      </x:c>
      <x:c r="L352" s="30">
        <x:f t="shared" si="140"/>
        <x:v>0</x:v>
      </x:c>
      <x:c r="M352" s="30">
        <x:f t="shared" si="141"/>
        <x:v>19</x:v>
      </x:c>
      <x:c r="N352" s="30">
        <x:f t="shared" si="142"/>
        <x:v>24</x:v>
      </x:c>
      <x:c r="O352" s="30">
        <x:f t="shared" si="143"/>
        <x:v>10.25</x:v>
      </x:c>
      <x:c r="P352" s="30" t="str" cm="1">
        <x:f t="array" ref="P352">INDEX($C$12:$N$12,G352)</x:f>
        <x:v>0.6″</x:v>
      </x:c>
      <x:c r="Q352" s="30" t="str" cm="1">
        <x:f t="array" ref="Q352">INDEX($C$11:$N$11,G352)</x:f>
        <x:v>74°F</x:v>
      </x:c>
      <x:c r="R352" s="30" cm="1">
        <x:f t="array" ref="R352">INDEX($C$13:$N$13,G352)</x:f>
        <x:v>30</x:v>
      </x:c>
      <x:c r="S352" s="30">
        <x:f t="shared" si="144"/>
        <x:v>0.02</x:v>
      </x:c>
      <x:c r="T352" s="30">
        <x:f t="shared" si="145"/>
        <x:v>74</x:v>
      </x:c>
      <x:c r="U352" s="32">
        <x:f t="shared" si="146"/>
        <x:v>0</x:v>
      </x:c>
      <x:c r="V352" s="31">
        <x:f t="shared" si="152"/>
        <x:v>0.05</x:v>
      </x:c>
      <x:c r="W352" s="31">
        <x:f t="shared" si="153"/>
        <x:v>60</x:v>
      </x:c>
      <x:c r="X352" s="32">
        <x:f t="shared" si="154"/>
        <x:v>0.8</x:v>
      </x:c>
      <x:c r="Y352" s="30">
        <x:f t="shared" si="147"/>
        <x:v>0</x:v>
      </x:c>
      <x:c r="Z352" s="33">
        <x:f t="shared" si="148"/>
        <x:v>0.92159999999999997</x:v>
      </x:c>
      <x:c r="AA352" s="31">
        <x:f t="shared" si="149"/>
        <x:v>30.856231577707344</x:v>
      </x:c>
      <x:c r="AB352" s="32">
        <x:f t="shared" si="155"/>
        <x:v>0.857117543825204</x:v>
      </x:c>
      <x:c r="AC352" s="31">
        <x:f t="shared" si="156"/>
        <x:v>1</x:v>
      </x:c>
      <x:c r="AD352" s="30">
        <x:f t="shared" si="150"/>
        <x:v>0</x:v>
      </x:c>
      <x:c r="AE352" s="31">
        <x:f t="shared" si="151"/>
        <x:v>30.856231577707344</x:v>
      </x:c>
      <x:c r="AG352" s="26"/>
      <x:c r="AH352" s="24"/>
      <x:c r="AI352" s="24"/>
      <x:c r="AJ352" s="24"/>
      <x:c r="AL352" s="24"/>
    </x:row>
    <x:row r="353" spans="2:38" x14ac:dyDescent="0.35">
      <x:c r="B353" s="27">
        <x:f t="shared" si="157"/>
        <x:v>44892</x:v>
      </x:c>
      <x:c r="C353" s="22" t="str">
        <x:f>IF($C$4="London",Assumptions!C362,Assumptions!E362)</x:f>
        <x:v>1404</x:v>
      </x:c>
      <x:c r="D353" s="22" t="str">
        <x:f>IF($C$4="London",Assumptions!D362,Assumptions!F362)</x:f>
        <x:v>0019</x:v>
      </x:c>
      <x:c r="F353" s="8">
        <x:v>44893</x:v>
      </x:c>
      <x:c r="G353" s="30">
        <x:f t="shared" si="137"/>
        <x:v>11</x:v>
      </x:c>
      <x:c r="H353" s="8" t="str">
        <x:v>1405</x:v>
      </x:c>
      <x:c r="I353" s="8" t="str">
        <x:v>0019</x:v>
      </x:c>
      <x:c r="J353" s="30">
        <x:f t="shared" si="138"/>
        <x:v>14</x:v>
      </x:c>
      <x:c r="K353" s="30">
        <x:f t="shared" si="139"/>
        <x:v>5</x:v>
      </x:c>
      <x:c r="L353" s="30">
        <x:f t="shared" si="140"/>
        <x:v>0</x:v>
      </x:c>
      <x:c r="M353" s="30">
        <x:f t="shared" si="141"/>
        <x:v>19</x:v>
      </x:c>
      <x:c r="N353" s="30">
        <x:f t="shared" si="142"/>
        <x:v>24</x:v>
      </x:c>
      <x:c r="O353" s="30">
        <x:f t="shared" si="143"/>
        <x:v>10.233333333333333</x:v>
      </x:c>
      <x:c r="P353" s="30" t="str" cm="1">
        <x:f t="array" ref="P353">INDEX($C$12:$N$12,G353)</x:f>
        <x:v>0.6″</x:v>
      </x:c>
      <x:c r="Q353" s="30" t="str" cm="1">
        <x:f t="array" ref="Q353">INDEX($C$11:$N$11,G353)</x:f>
        <x:v>74°F</x:v>
      </x:c>
      <x:c r="R353" s="30" cm="1">
        <x:f t="array" ref="R353">INDEX($C$13:$N$13,G353)</x:f>
        <x:v>30</x:v>
      </x:c>
      <x:c r="S353" s="30">
        <x:f t="shared" si="144"/>
        <x:v>0.02</x:v>
      </x:c>
      <x:c r="T353" s="30">
        <x:f t="shared" si="145"/>
        <x:v>74</x:v>
      </x:c>
      <x:c r="U353" s="32">
        <x:f t="shared" si="146"/>
        <x:v>0</x:v>
      </x:c>
      <x:c r="V353" s="31">
        <x:f t="shared" si="152"/>
        <x:v>0.05</x:v>
      </x:c>
      <x:c r="W353" s="31">
        <x:f t="shared" si="153"/>
        <x:v>60</x:v>
      </x:c>
      <x:c r="X353" s="32">
        <x:f t="shared" si="154"/>
        <x:v>0.8</x:v>
      </x:c>
      <x:c r="Y353" s="30">
        <x:f t="shared" si="147"/>
        <x:v>0</x:v>
      </x:c>
      <x:c r="Z353" s="33">
        <x:f t="shared" si="148"/>
        <x:v>0.92159999999999997</x:v>
      </x:c>
      <x:c r="AA353" s="31">
        <x:f t="shared" si="149"/>
        <x:v>30.856231577707344</x:v>
      </x:c>
      <x:c r="AB353" s="32">
        <x:f t="shared" si="155"/>
        <x:v>0.857117543825204</x:v>
      </x:c>
      <x:c r="AC353" s="31">
        <x:f t="shared" si="156"/>
        <x:v>1</x:v>
      </x:c>
      <x:c r="AD353" s="30">
        <x:f t="shared" si="150"/>
        <x:v>0</x:v>
      </x:c>
      <x:c r="AE353" s="31">
        <x:f t="shared" si="151"/>
        <x:v>30.856231577707344</x:v>
      </x:c>
      <x:c r="AG353" s="26"/>
      <x:c r="AH353" s="24"/>
      <x:c r="AI353" s="24"/>
      <x:c r="AJ353" s="24"/>
      <x:c r="AL353" s="24"/>
    </x:row>
    <x:row r="354" spans="2:38" x14ac:dyDescent="0.35">
      <x:c r="B354" s="27">
        <x:f t="shared" si="157"/>
        <x:v>44893</x:v>
      </x:c>
      <x:c r="C354" s="22" t="str">
        <x:f>IF($C$4="London",Assumptions!C363,Assumptions!E363)</x:f>
        <x:v>1405</x:v>
      </x:c>
      <x:c r="D354" s="22" t="str">
        <x:f>IF($C$4="London",Assumptions!D363,Assumptions!F363)</x:f>
        <x:v>0019</x:v>
      </x:c>
      <x:c r="F354" s="8">
        <x:v>44894</x:v>
      </x:c>
      <x:c r="G354" s="30">
        <x:f t="shared" si="137"/>
        <x:v>11</x:v>
      </x:c>
      <x:c r="H354" s="8" t="str">
        <x:v>1405</x:v>
      </x:c>
      <x:c r="I354" s="8" t="str">
        <x:v>0019</x:v>
      </x:c>
      <x:c r="J354" s="30">
        <x:f t="shared" si="138"/>
        <x:v>14</x:v>
      </x:c>
      <x:c r="K354" s="30">
        <x:f t="shared" si="139"/>
        <x:v>5</x:v>
      </x:c>
      <x:c r="L354" s="30">
        <x:f t="shared" si="140"/>
        <x:v>0</x:v>
      </x:c>
      <x:c r="M354" s="30">
        <x:f t="shared" si="141"/>
        <x:v>19</x:v>
      </x:c>
      <x:c r="N354" s="30">
        <x:f t="shared" si="142"/>
        <x:v>24</x:v>
      </x:c>
      <x:c r="O354" s="30">
        <x:f t="shared" si="143"/>
        <x:v>10.233333333333333</x:v>
      </x:c>
      <x:c r="P354" s="30" t="str" cm="1">
        <x:f t="array" ref="P354">INDEX($C$12:$N$12,G354)</x:f>
        <x:v>0.6″</x:v>
      </x:c>
      <x:c r="Q354" s="30" t="str" cm="1">
        <x:f t="array" ref="Q354">INDEX($C$11:$N$11,G354)</x:f>
        <x:v>74°F</x:v>
      </x:c>
      <x:c r="R354" s="30" cm="1">
        <x:f t="array" ref="R354">INDEX($C$13:$N$13,G354)</x:f>
        <x:v>30</x:v>
      </x:c>
      <x:c r="S354" s="30">
        <x:f t="shared" si="144"/>
        <x:v>0.02</x:v>
      </x:c>
      <x:c r="T354" s="30">
        <x:f t="shared" si="145"/>
        <x:v>74</x:v>
      </x:c>
      <x:c r="U354" s="32">
        <x:f t="shared" si="146"/>
        <x:v>0</x:v>
      </x:c>
      <x:c r="V354" s="31">
        <x:f t="shared" si="152"/>
        <x:v>0.05</x:v>
      </x:c>
      <x:c r="W354" s="31">
        <x:f t="shared" si="153"/>
        <x:v>60</x:v>
      </x:c>
      <x:c r="X354" s="32">
        <x:f t="shared" si="154"/>
        <x:v>0.8</x:v>
      </x:c>
      <x:c r="Y354" s="30">
        <x:f t="shared" si="147"/>
        <x:v>0</x:v>
      </x:c>
      <x:c r="Z354" s="33">
        <x:f t="shared" si="148"/>
        <x:v>0.92159999999999997</x:v>
      </x:c>
      <x:c r="AA354" s="31">
        <x:f t="shared" si="149"/>
        <x:v>30.856231577707344</x:v>
      </x:c>
      <x:c r="AB354" s="32">
        <x:f t="shared" si="155"/>
        <x:v>0.857117543825204</x:v>
      </x:c>
      <x:c r="AC354" s="31">
        <x:f t="shared" si="156"/>
        <x:v>1</x:v>
      </x:c>
      <x:c r="AD354" s="30">
        <x:f t="shared" si="150"/>
        <x:v>0</x:v>
      </x:c>
      <x:c r="AE354" s="31">
        <x:f t="shared" si="151"/>
        <x:v>30.856231577707344</x:v>
      </x:c>
      <x:c r="AG354" s="26"/>
      <x:c r="AH354" s="24"/>
      <x:c r="AI354" s="24"/>
      <x:c r="AJ354" s="24"/>
      <x:c r="AL354" s="24"/>
    </x:row>
    <x:row r="355" spans="2:38" x14ac:dyDescent="0.35">
      <x:c r="B355" s="27">
        <x:f t="shared" si="157"/>
        <x:v>44894</x:v>
      </x:c>
      <x:c r="C355" s="22" t="str">
        <x:f>IF($C$4="London",Assumptions!C364,Assumptions!E364)</x:f>
        <x:v>1405</x:v>
      </x:c>
      <x:c r="D355" s="22" t="str">
        <x:f>IF($C$4="London",Assumptions!D364,Assumptions!F364)</x:f>
        <x:v>0019</x:v>
      </x:c>
      <x:c r="F355" s="8">
        <x:v>44895</x:v>
      </x:c>
      <x:c r="G355" s="30">
        <x:f t="shared" si="137"/>
        <x:v>11</x:v>
      </x:c>
      <x:c r="H355" s="8" t="str">
        <x:v>1406</x:v>
      </x:c>
      <x:c r="I355" s="8" t="str">
        <x:v>0019</x:v>
      </x:c>
      <x:c r="J355" s="30">
        <x:f t="shared" si="138"/>
        <x:v>14</x:v>
      </x:c>
      <x:c r="K355" s="30">
        <x:f t="shared" si="139"/>
        <x:v>6</x:v>
      </x:c>
      <x:c r="L355" s="30">
        <x:f t="shared" si="140"/>
        <x:v>0</x:v>
      </x:c>
      <x:c r="M355" s="30">
        <x:f t="shared" si="141"/>
        <x:v>19</x:v>
      </x:c>
      <x:c r="N355" s="30">
        <x:f t="shared" si="142"/>
        <x:v>24</x:v>
      </x:c>
      <x:c r="O355" s="30">
        <x:f t="shared" si="143"/>
        <x:v>10.216666666666667</x:v>
      </x:c>
      <x:c r="P355" s="30" t="str" cm="1">
        <x:f t="array" ref="P355">INDEX($C$12:$N$12,G355)</x:f>
        <x:v>0.6″</x:v>
      </x:c>
      <x:c r="Q355" s="30" t="str" cm="1">
        <x:f t="array" ref="Q355">INDEX($C$11:$N$11,G355)</x:f>
        <x:v>74°F</x:v>
      </x:c>
      <x:c r="R355" s="30" cm="1">
        <x:f t="array" ref="R355">INDEX($C$13:$N$13,G355)</x:f>
        <x:v>30</x:v>
      </x:c>
      <x:c r="S355" s="30">
        <x:f t="shared" si="144"/>
        <x:v>0.02</x:v>
      </x:c>
      <x:c r="T355" s="30">
        <x:f t="shared" si="145"/>
        <x:v>74</x:v>
      </x:c>
      <x:c r="U355" s="32">
        <x:f t="shared" si="146"/>
        <x:v>0</x:v>
      </x:c>
      <x:c r="V355" s="31">
        <x:f t="shared" si="152"/>
        <x:v>0.05</x:v>
      </x:c>
      <x:c r="W355" s="31">
        <x:f t="shared" si="153"/>
        <x:v>60</x:v>
      </x:c>
      <x:c r="X355" s="32">
        <x:f t="shared" si="154"/>
        <x:v>0.8</x:v>
      </x:c>
      <x:c r="Y355" s="30">
        <x:f t="shared" si="147"/>
        <x:v>0</x:v>
      </x:c>
      <x:c r="Z355" s="33">
        <x:f t="shared" si="148"/>
        <x:v>0.92159999999999997</x:v>
      </x:c>
      <x:c r="AA355" s="31">
        <x:f t="shared" si="149"/>
        <x:v>30.856231577707344</x:v>
      </x:c>
      <x:c r="AB355" s="32">
        <x:f t="shared" si="155"/>
        <x:v>0.857117543825204</x:v>
      </x:c>
      <x:c r="AC355" s="31">
        <x:f t="shared" si="156"/>
        <x:v>1</x:v>
      </x:c>
      <x:c r="AD355" s="30">
        <x:f t="shared" si="150"/>
        <x:v>0</x:v>
      </x:c>
      <x:c r="AE355" s="31">
        <x:f t="shared" si="151"/>
        <x:v>30.856231577707344</x:v>
      </x:c>
      <x:c r="AG355" s="26"/>
      <x:c r="AH355" s="24"/>
      <x:c r="AI355" s="24"/>
      <x:c r="AJ355" s="24"/>
      <x:c r="AL355" s="24"/>
    </x:row>
    <x:row r="356" spans="2:38" x14ac:dyDescent="0.35">
      <x:c r="B356" s="27">
        <x:f t="shared" si="157"/>
        <x:v>44895</x:v>
      </x:c>
      <x:c r="C356" s="22" t="str">
        <x:f>IF($C$4="London",Assumptions!C365,Assumptions!E365)</x:f>
        <x:v>1406</x:v>
      </x:c>
      <x:c r="D356" s="22" t="str">
        <x:f>IF($C$4="London",Assumptions!D365,Assumptions!F365)</x:f>
        <x:v>0019</x:v>
      </x:c>
      <x:c r="F356" s="8">
        <x:v>44896</x:v>
      </x:c>
      <x:c r="G356" s="30">
        <x:f t="shared" si="137"/>
        <x:v>12</x:v>
      </x:c>
      <x:c r="H356" s="8" t="str">
        <x:v>1407</x:v>
      </x:c>
      <x:c r="I356" s="8" t="str">
        <x:v>0019</x:v>
      </x:c>
      <x:c r="J356" s="30">
        <x:f t="shared" si="138"/>
        <x:v>14</x:v>
      </x:c>
      <x:c r="K356" s="30">
        <x:f t="shared" si="139"/>
        <x:v>7</x:v>
      </x:c>
      <x:c r="L356" s="30">
        <x:f t="shared" si="140"/>
        <x:v>0</x:v>
      </x:c>
      <x:c r="M356" s="30">
        <x:f t="shared" si="141"/>
        <x:v>19</x:v>
      </x:c>
      <x:c r="N356" s="30">
        <x:f t="shared" si="142"/>
        <x:v>24</x:v>
      </x:c>
      <x:c r="O356" s="30">
        <x:f t="shared" si="143"/>
        <x:v>10.199999999999999</x:v>
      </x:c>
      <x:c r="P356" s="30" t="str" cm="1">
        <x:f t="array" ref="P356">INDEX($C$12:$N$12,G356)</x:f>
        <x:v>1.0″</x:v>
      </x:c>
      <x:c r="Q356" s="30" t="str" cm="1">
        <x:f t="array" ref="Q356">INDEX($C$11:$N$11,G356)</x:f>
        <x:v>66°F</x:v>
      </x:c>
      <x:c r="R356" s="30" cm="1">
        <x:f t="array" ref="R356">INDEX($C$13:$N$13,G356)</x:f>
        <x:v>31</x:v>
      </x:c>
      <x:c r="S356" s="30">
        <x:f t="shared" si="144"/>
        <x:v>3.2258064516129031E-2</x:v>
      </x:c>
      <x:c r="T356" s="30">
        <x:f t="shared" si="145"/>
        <x:v>66</x:v>
      </x:c>
      <x:c r="U356" s="32">
        <x:f t="shared" si="146"/>
        <x:v>0</x:v>
      </x:c>
      <x:c r="V356" s="31">
        <x:f t="shared" si="152"/>
        <x:v>0.05</x:v>
      </x:c>
      <x:c r="W356" s="31">
        <x:f t="shared" si="153"/>
        <x:v>60</x:v>
      </x:c>
      <x:c r="X356" s="32">
        <x:f t="shared" si="154"/>
        <x:v>0.8</x:v>
      </x:c>
      <x:c r="Y356" s="30">
        <x:f t="shared" si="147"/>
        <x:v>0</x:v>
      </x:c>
      <x:c r="Z356" s="33">
        <x:f t="shared" si="148"/>
        <x:v>0.98560000000000003</x:v>
      </x:c>
      <x:c r="AA356" s="31">
        <x:f t="shared" si="149"/>
        <x:v>30.856231577707344</x:v>
      </x:c>
      <x:c r="AB356" s="32">
        <x:f t="shared" si="155"/>
        <x:v>0.857117543825204</x:v>
      </x:c>
      <x:c r="AC356" s="31">
        <x:f t="shared" si="156"/>
        <x:v>1</x:v>
      </x:c>
      <x:c r="AD356" s="30">
        <x:f t="shared" si="150"/>
        <x:v>0</x:v>
      </x:c>
      <x:c r="AE356" s="31">
        <x:f t="shared" si="151"/>
        <x:v>30.856231577707344</x:v>
      </x:c>
      <x:c r="AG356" s="26"/>
      <x:c r="AH356" s="24"/>
      <x:c r="AI356" s="24"/>
      <x:c r="AJ356" s="24"/>
      <x:c r="AL356" s="24"/>
    </x:row>
    <x:row r="357" spans="2:38" x14ac:dyDescent="0.35">
      <x:c r="B357" s="27">
        <x:f t="shared" si="157"/>
        <x:v>44896</x:v>
      </x:c>
      <x:c r="C357" s="22" t="str">
        <x:f>IF($C$4="London",Assumptions!C366,Assumptions!E366)</x:f>
        <x:v>1407</x:v>
      </x:c>
      <x:c r="D357" s="22" t="str">
        <x:f>IF($C$4="London",Assumptions!D366,Assumptions!F366)</x:f>
        <x:v>0019</x:v>
      </x:c>
      <x:c r="F357" s="8">
        <x:v>44897</x:v>
      </x:c>
      <x:c r="G357" s="30">
        <x:f t="shared" si="137"/>
        <x:v>12</x:v>
      </x:c>
      <x:c r="H357" s="8" t="str">
        <x:v>1408</x:v>
      </x:c>
      <x:c r="I357" s="8" t="str">
        <x:v>0019</x:v>
      </x:c>
      <x:c r="J357" s="30">
        <x:f t="shared" si="138"/>
        <x:v>14</x:v>
      </x:c>
      <x:c r="K357" s="30">
        <x:f t="shared" si="139"/>
        <x:v>8</x:v>
      </x:c>
      <x:c r="L357" s="30">
        <x:f t="shared" si="140"/>
        <x:v>0</x:v>
      </x:c>
      <x:c r="M357" s="30">
        <x:f t="shared" si="141"/>
        <x:v>19</x:v>
      </x:c>
      <x:c r="N357" s="30">
        <x:f t="shared" si="142"/>
        <x:v>24</x:v>
      </x:c>
      <x:c r="O357" s="30">
        <x:f t="shared" si="143"/>
        <x:v>10.183333333333334</x:v>
      </x:c>
      <x:c r="P357" s="30" t="str" cm="1">
        <x:f t="array" ref="P357">INDEX($C$12:$N$12,G357)</x:f>
        <x:v>1.0″</x:v>
      </x:c>
      <x:c r="Q357" s="30" t="str" cm="1">
        <x:f t="array" ref="Q357">INDEX($C$11:$N$11,G357)</x:f>
        <x:v>66°F</x:v>
      </x:c>
      <x:c r="R357" s="30" cm="1">
        <x:f t="array" ref="R357">INDEX($C$13:$N$13,G357)</x:f>
        <x:v>31</x:v>
      </x:c>
      <x:c r="S357" s="30">
        <x:f t="shared" si="144"/>
        <x:v>3.2258064516129031E-2</x:v>
      </x:c>
      <x:c r="T357" s="30">
        <x:f t="shared" si="145"/>
        <x:v>66</x:v>
      </x:c>
      <x:c r="U357" s="32">
        <x:f t="shared" si="146"/>
        <x:v>0</x:v>
      </x:c>
      <x:c r="V357" s="31">
        <x:f t="shared" si="152"/>
        <x:v>0.05</x:v>
      </x:c>
      <x:c r="W357" s="31">
        <x:f t="shared" si="153"/>
        <x:v>60</x:v>
      </x:c>
      <x:c r="X357" s="32">
        <x:f t="shared" si="154"/>
        <x:v>0.8</x:v>
      </x:c>
      <x:c r="Y357" s="30">
        <x:f t="shared" si="147"/>
        <x:v>0</x:v>
      </x:c>
      <x:c r="Z357" s="33">
        <x:f t="shared" si="148"/>
        <x:v>0.98560000000000003</x:v>
      </x:c>
      <x:c r="AA357" s="31">
        <x:f t="shared" si="149"/>
        <x:v>30.856231577707344</x:v>
      </x:c>
      <x:c r="AB357" s="32">
        <x:f t="shared" si="155"/>
        <x:v>0.857117543825204</x:v>
      </x:c>
      <x:c r="AC357" s="31">
        <x:f t="shared" si="156"/>
        <x:v>1</x:v>
      </x:c>
      <x:c r="AD357" s="30">
        <x:f t="shared" si="150"/>
        <x:v>0</x:v>
      </x:c>
      <x:c r="AE357" s="31">
        <x:f t="shared" si="151"/>
        <x:v>30.856231577707344</x:v>
      </x:c>
      <x:c r="AG357" s="26"/>
      <x:c r="AH357" s="24"/>
      <x:c r="AI357" s="24"/>
      <x:c r="AJ357" s="24"/>
      <x:c r="AL357" s="24"/>
    </x:row>
    <x:row r="358" spans="2:38" x14ac:dyDescent="0.35">
      <x:c r="B358" s="27">
        <x:f t="shared" si="157"/>
        <x:v>44897</x:v>
      </x:c>
      <x:c r="C358" s="22" t="str">
        <x:f>IF($C$4="London",Assumptions!C367,Assumptions!E367)</x:f>
        <x:v>1408</x:v>
      </x:c>
      <x:c r="D358" s="22" t="str">
        <x:f>IF($C$4="London",Assumptions!D367,Assumptions!F367)</x:f>
        <x:v>0019</x:v>
      </x:c>
      <x:c r="F358" s="8">
        <x:v>44898</x:v>
      </x:c>
      <x:c r="G358" s="30">
        <x:f t="shared" si="137"/>
        <x:v>12</x:v>
      </x:c>
      <x:c r="H358" s="8" t="str">
        <x:v>1409</x:v>
      </x:c>
      <x:c r="I358" s="8" t="str">
        <x:v>0019</x:v>
      </x:c>
      <x:c r="J358" s="30">
        <x:f t="shared" si="138"/>
        <x:v>14</x:v>
      </x:c>
      <x:c r="K358" s="30">
        <x:f t="shared" si="139"/>
        <x:v>9</x:v>
      </x:c>
      <x:c r="L358" s="30">
        <x:f t="shared" si="140"/>
        <x:v>0</x:v>
      </x:c>
      <x:c r="M358" s="30">
        <x:f t="shared" si="141"/>
        <x:v>19</x:v>
      </x:c>
      <x:c r="N358" s="30">
        <x:f t="shared" si="142"/>
        <x:v>24</x:v>
      </x:c>
      <x:c r="O358" s="30">
        <x:f t="shared" si="143"/>
        <x:v>10.166666666666666</x:v>
      </x:c>
      <x:c r="P358" s="30" t="str" cm="1">
        <x:f t="array" ref="P358">INDEX($C$12:$N$12,G358)</x:f>
        <x:v>1.0″</x:v>
      </x:c>
      <x:c r="Q358" s="30" t="str" cm="1">
        <x:f t="array" ref="Q358">INDEX($C$11:$N$11,G358)</x:f>
        <x:v>66°F</x:v>
      </x:c>
      <x:c r="R358" s="30" cm="1">
        <x:f t="array" ref="R358">INDEX($C$13:$N$13,G358)</x:f>
        <x:v>31</x:v>
      </x:c>
      <x:c r="S358" s="30">
        <x:f t="shared" si="144"/>
        <x:v>3.2258064516129031E-2</x:v>
      </x:c>
      <x:c r="T358" s="30">
        <x:f t="shared" si="145"/>
        <x:v>66</x:v>
      </x:c>
      <x:c r="U358" s="32">
        <x:f t="shared" si="146"/>
        <x:v>0</x:v>
      </x:c>
      <x:c r="V358" s="31">
        <x:f t="shared" si="152"/>
        <x:v>0.05</x:v>
      </x:c>
      <x:c r="W358" s="31">
        <x:f t="shared" si="153"/>
        <x:v>60</x:v>
      </x:c>
      <x:c r="X358" s="32">
        <x:f t="shared" si="154"/>
        <x:v>0.8</x:v>
      </x:c>
      <x:c r="Y358" s="30">
        <x:f t="shared" si="147"/>
        <x:v>0</x:v>
      </x:c>
      <x:c r="Z358" s="33">
        <x:f t="shared" si="148"/>
        <x:v>0.98560000000000003</x:v>
      </x:c>
      <x:c r="AA358" s="31">
        <x:f t="shared" si="149"/>
        <x:v>30.856231577707344</x:v>
      </x:c>
      <x:c r="AB358" s="32">
        <x:f t="shared" si="155"/>
        <x:v>0.857117543825204</x:v>
      </x:c>
      <x:c r="AC358" s="31">
        <x:f t="shared" si="156"/>
        <x:v>1</x:v>
      </x:c>
      <x:c r="AD358" s="30">
        <x:f t="shared" si="150"/>
        <x:v>0</x:v>
      </x:c>
      <x:c r="AE358" s="31">
        <x:f t="shared" si="151"/>
        <x:v>30.856231577707344</x:v>
      </x:c>
      <x:c r="AG358" s="26"/>
      <x:c r="AH358" s="24"/>
      <x:c r="AI358" s="24"/>
      <x:c r="AJ358" s="24"/>
      <x:c r="AL358" s="24"/>
    </x:row>
    <x:row r="359" spans="2:38" x14ac:dyDescent="0.35">
      <x:c r="B359" s="27">
        <x:f t="shared" si="157"/>
        <x:v>44898</x:v>
      </x:c>
      <x:c r="C359" s="22" t="str">
        <x:f>IF($C$4="London",Assumptions!C368,Assumptions!E368)</x:f>
        <x:v>1409</x:v>
      </x:c>
      <x:c r="D359" s="22" t="str">
        <x:f>IF($C$4="London",Assumptions!D368,Assumptions!F368)</x:f>
        <x:v>0019</x:v>
      </x:c>
      <x:c r="F359" s="8">
        <x:v>44899</x:v>
      </x:c>
      <x:c r="G359" s="30">
        <x:f t="shared" si="137"/>
        <x:v>12</x:v>
      </x:c>
      <x:c r="H359" s="8" t="str">
        <x:v>1410</x:v>
      </x:c>
      <x:c r="I359" s="8" t="str">
        <x:v>0019</x:v>
      </x:c>
      <x:c r="J359" s="30">
        <x:f t="shared" si="138"/>
        <x:v>14</x:v>
      </x:c>
      <x:c r="K359" s="30">
        <x:f t="shared" si="139"/>
        <x:v>10</x:v>
      </x:c>
      <x:c r="L359" s="30">
        <x:f t="shared" si="140"/>
        <x:v>0</x:v>
      </x:c>
      <x:c r="M359" s="30">
        <x:f t="shared" si="141"/>
        <x:v>19</x:v>
      </x:c>
      <x:c r="N359" s="30">
        <x:f t="shared" si="142"/>
        <x:v>24</x:v>
      </x:c>
      <x:c r="O359" s="30">
        <x:f t="shared" si="143"/>
        <x:v>10.15</x:v>
      </x:c>
      <x:c r="P359" s="30" t="str" cm="1">
        <x:f t="array" ref="P359">INDEX($C$12:$N$12,G359)</x:f>
        <x:v>1.0″</x:v>
      </x:c>
      <x:c r="Q359" s="30" t="str" cm="1">
        <x:f t="array" ref="Q359">INDEX($C$11:$N$11,G359)</x:f>
        <x:v>66°F</x:v>
      </x:c>
      <x:c r="R359" s="30" cm="1">
        <x:f t="array" ref="R359">INDEX($C$13:$N$13,G359)</x:f>
        <x:v>31</x:v>
      </x:c>
      <x:c r="S359" s="30">
        <x:f t="shared" si="144"/>
        <x:v>3.2258064516129031E-2</x:v>
      </x:c>
      <x:c r="T359" s="30">
        <x:f t="shared" si="145"/>
        <x:v>66</x:v>
      </x:c>
      <x:c r="U359" s="32">
        <x:f t="shared" si="146"/>
        <x:v>0</x:v>
      </x:c>
      <x:c r="V359" s="31">
        <x:f t="shared" si="152"/>
        <x:v>0.05</x:v>
      </x:c>
      <x:c r="W359" s="31">
        <x:f t="shared" si="153"/>
        <x:v>60</x:v>
      </x:c>
      <x:c r="X359" s="32">
        <x:f t="shared" si="154"/>
        <x:v>0.8</x:v>
      </x:c>
      <x:c r="Y359" s="30">
        <x:f t="shared" si="147"/>
        <x:v>0</x:v>
      </x:c>
      <x:c r="Z359" s="33">
        <x:f t="shared" si="148"/>
        <x:v>0.98560000000000003</x:v>
      </x:c>
      <x:c r="AA359" s="31">
        <x:f t="shared" si="149"/>
        <x:v>30.856231577707344</x:v>
      </x:c>
      <x:c r="AB359" s="32">
        <x:f t="shared" si="155"/>
        <x:v>0.857117543825204</x:v>
      </x:c>
      <x:c r="AC359" s="31">
        <x:f t="shared" si="156"/>
        <x:v>1</x:v>
      </x:c>
      <x:c r="AD359" s="30">
        <x:f t="shared" si="150"/>
        <x:v>0</x:v>
      </x:c>
      <x:c r="AE359" s="31">
        <x:f t="shared" si="151"/>
        <x:v>30.856231577707344</x:v>
      </x:c>
      <x:c r="AG359" s="26"/>
      <x:c r="AH359" s="24"/>
      <x:c r="AI359" s="24"/>
      <x:c r="AJ359" s="24"/>
      <x:c r="AL359" s="24"/>
    </x:row>
    <x:row r="360" spans="2:38" x14ac:dyDescent="0.35">
      <x:c r="B360" s="27">
        <x:f t="shared" si="157"/>
        <x:v>44899</x:v>
      </x:c>
      <x:c r="C360" s="22" t="str">
        <x:f>IF($C$4="London",Assumptions!C369,Assumptions!E369)</x:f>
        <x:v>1410</x:v>
      </x:c>
      <x:c r="D360" s="22" t="str">
        <x:f>IF($C$4="London",Assumptions!D369,Assumptions!F369)</x:f>
        <x:v>0019</x:v>
      </x:c>
      <x:c r="F360" s="8">
        <x:v>44900</x:v>
      </x:c>
      <x:c r="G360" s="30">
        <x:f t="shared" si="137"/>
        <x:v>12</x:v>
      </x:c>
      <x:c r="H360" s="8" t="str">
        <x:v>1410</x:v>
      </x:c>
      <x:c r="I360" s="8" t="str">
        <x:v>0019</x:v>
      </x:c>
      <x:c r="J360" s="30">
        <x:f t="shared" si="138"/>
        <x:v>14</x:v>
      </x:c>
      <x:c r="K360" s="30">
        <x:f t="shared" si="139"/>
        <x:v>10</x:v>
      </x:c>
      <x:c r="L360" s="30">
        <x:f t="shared" si="140"/>
        <x:v>0</x:v>
      </x:c>
      <x:c r="M360" s="30">
        <x:f t="shared" si="141"/>
        <x:v>19</x:v>
      </x:c>
      <x:c r="N360" s="30">
        <x:f t="shared" si="142"/>
        <x:v>24</x:v>
      </x:c>
      <x:c r="O360" s="30">
        <x:f t="shared" si="143"/>
        <x:v>10.15</x:v>
      </x:c>
      <x:c r="P360" s="30" t="str" cm="1">
        <x:f t="array" ref="P360">INDEX($C$12:$N$12,G360)</x:f>
        <x:v>1.0″</x:v>
      </x:c>
      <x:c r="Q360" s="30" t="str" cm="1">
        <x:f t="array" ref="Q360">INDEX($C$11:$N$11,G360)</x:f>
        <x:v>66°F</x:v>
      </x:c>
      <x:c r="R360" s="30" cm="1">
        <x:f t="array" ref="R360">INDEX($C$13:$N$13,G360)</x:f>
        <x:v>31</x:v>
      </x:c>
      <x:c r="S360" s="30">
        <x:f t="shared" si="144"/>
        <x:v>3.2258064516129031E-2</x:v>
      </x:c>
      <x:c r="T360" s="30">
        <x:f t="shared" si="145"/>
        <x:v>66</x:v>
      </x:c>
      <x:c r="U360" s="32">
        <x:f t="shared" si="146"/>
        <x:v>0</x:v>
      </x:c>
      <x:c r="V360" s="31">
        <x:f t="shared" si="152"/>
        <x:v>0.05</x:v>
      </x:c>
      <x:c r="W360" s="31">
        <x:f t="shared" si="153"/>
        <x:v>60</x:v>
      </x:c>
      <x:c r="X360" s="32">
        <x:f t="shared" si="154"/>
        <x:v>0.8</x:v>
      </x:c>
      <x:c r="Y360" s="30">
        <x:f t="shared" si="147"/>
        <x:v>0</x:v>
      </x:c>
      <x:c r="Z360" s="33">
        <x:f t="shared" si="148"/>
        <x:v>0.98560000000000003</x:v>
      </x:c>
      <x:c r="AA360" s="31">
        <x:f t="shared" si="149"/>
        <x:v>30.856231577707344</x:v>
      </x:c>
      <x:c r="AB360" s="32">
        <x:f t="shared" si="155"/>
        <x:v>0.857117543825204</x:v>
      </x:c>
      <x:c r="AC360" s="31">
        <x:f t="shared" si="156"/>
        <x:v>1</x:v>
      </x:c>
      <x:c r="AD360" s="30">
        <x:f t="shared" si="150"/>
        <x:v>0</x:v>
      </x:c>
      <x:c r="AE360" s="31">
        <x:f t="shared" si="151"/>
        <x:v>30.856231577707344</x:v>
      </x:c>
      <x:c r="AG360" s="26"/>
      <x:c r="AH360" s="24"/>
      <x:c r="AI360" s="24"/>
      <x:c r="AJ360" s="24"/>
      <x:c r="AL360" s="24"/>
    </x:row>
    <x:row r="361" spans="2:38" x14ac:dyDescent="0.35">
      <x:c r="B361" s="27">
        <x:f t="shared" si="157"/>
        <x:v>44900</x:v>
      </x:c>
      <x:c r="C361" s="22" t="str">
        <x:f>IF($C$4="London",Assumptions!C370,Assumptions!E370)</x:f>
        <x:v>1410</x:v>
      </x:c>
      <x:c r="D361" s="22" t="str">
        <x:f>IF($C$4="London",Assumptions!D370,Assumptions!F370)</x:f>
        <x:v>0019</x:v>
      </x:c>
      <x:c r="F361" s="8">
        <x:v>44901</x:v>
      </x:c>
      <x:c r="G361" s="30">
        <x:f t="shared" si="137"/>
        <x:v>12</x:v>
      </x:c>
      <x:c r="H361" s="8" t="str">
        <x:v>1411</x:v>
      </x:c>
      <x:c r="I361" s="8" t="str">
        <x:v>0019</x:v>
      </x:c>
      <x:c r="J361" s="30">
        <x:f t="shared" si="138"/>
        <x:v>14</x:v>
      </x:c>
      <x:c r="K361" s="30">
        <x:f t="shared" si="139"/>
        <x:v>11</x:v>
      </x:c>
      <x:c r="L361" s="30">
        <x:f t="shared" si="140"/>
        <x:v>0</x:v>
      </x:c>
      <x:c r="M361" s="30">
        <x:f t="shared" si="141"/>
        <x:v>19</x:v>
      </x:c>
      <x:c r="N361" s="30">
        <x:f t="shared" si="142"/>
        <x:v>24</x:v>
      </x:c>
      <x:c r="O361" s="30">
        <x:f t="shared" si="143"/>
        <x:v>10.133333333333333</x:v>
      </x:c>
      <x:c r="P361" s="30" t="str" cm="1">
        <x:f t="array" ref="P361">INDEX($C$12:$N$12,G361)</x:f>
        <x:v>1.0″</x:v>
      </x:c>
      <x:c r="Q361" s="30" t="str" cm="1">
        <x:f t="array" ref="Q361">INDEX($C$11:$N$11,G361)</x:f>
        <x:v>66°F</x:v>
      </x:c>
      <x:c r="R361" s="30" cm="1">
        <x:f t="array" ref="R361">INDEX($C$13:$N$13,G361)</x:f>
        <x:v>31</x:v>
      </x:c>
      <x:c r="S361" s="30">
        <x:f t="shared" si="144"/>
        <x:v>3.2258064516129031E-2</x:v>
      </x:c>
      <x:c r="T361" s="30">
        <x:f t="shared" si="145"/>
        <x:v>66</x:v>
      </x:c>
      <x:c r="U361" s="32">
        <x:f t="shared" si="146"/>
        <x:v>0</x:v>
      </x:c>
      <x:c r="V361" s="31">
        <x:f t="shared" si="152"/>
        <x:v>0.05</x:v>
      </x:c>
      <x:c r="W361" s="31">
        <x:f t="shared" si="153"/>
        <x:v>60</x:v>
      </x:c>
      <x:c r="X361" s="32">
        <x:f t="shared" si="154"/>
        <x:v>0.8</x:v>
      </x:c>
      <x:c r="Y361" s="30">
        <x:f t="shared" si="147"/>
        <x:v>0</x:v>
      </x:c>
      <x:c r="Z361" s="33">
        <x:f t="shared" si="148"/>
        <x:v>0.98560000000000003</x:v>
      </x:c>
      <x:c r="AA361" s="31">
        <x:f t="shared" si="149"/>
        <x:v>30.856231577707344</x:v>
      </x:c>
      <x:c r="AB361" s="32">
        <x:f t="shared" si="155"/>
        <x:v>0.857117543825204</x:v>
      </x:c>
      <x:c r="AC361" s="31">
        <x:f t="shared" si="156"/>
        <x:v>1</x:v>
      </x:c>
      <x:c r="AD361" s="30">
        <x:f t="shared" si="150"/>
        <x:v>0</x:v>
      </x:c>
      <x:c r="AE361" s="31">
        <x:f t="shared" si="151"/>
        <x:v>30.856231577707344</x:v>
      </x:c>
      <x:c r="AG361" s="26"/>
      <x:c r="AH361" s="24"/>
      <x:c r="AI361" s="24"/>
      <x:c r="AJ361" s="24"/>
      <x:c r="AL361" s="24"/>
    </x:row>
    <x:row r="362" spans="2:38" x14ac:dyDescent="0.35">
      <x:c r="B362" s="27">
        <x:f t="shared" si="157"/>
        <x:v>44901</x:v>
      </x:c>
      <x:c r="C362" s="22" t="str">
        <x:f>IF($C$4="London",Assumptions!C371,Assumptions!E371)</x:f>
        <x:v>1411</x:v>
      </x:c>
      <x:c r="D362" s="22" t="str">
        <x:f>IF($C$4="London",Assumptions!D371,Assumptions!F371)</x:f>
        <x:v>0019</x:v>
      </x:c>
      <x:c r="F362" s="8">
        <x:v>44902</x:v>
      </x:c>
      <x:c r="G362" s="30">
        <x:f t="shared" si="137"/>
        <x:v>12</x:v>
      </x:c>
      <x:c r="H362" s="8" t="str">
        <x:v>1412</x:v>
      </x:c>
      <x:c r="I362" s="8" t="str">
        <x:v>0019</x:v>
      </x:c>
      <x:c r="J362" s="30">
        <x:f t="shared" si="138"/>
        <x:v>14</x:v>
      </x:c>
      <x:c r="K362" s="30">
        <x:f t="shared" si="139"/>
        <x:v>12</x:v>
      </x:c>
      <x:c r="L362" s="30">
        <x:f t="shared" si="140"/>
        <x:v>0</x:v>
      </x:c>
      <x:c r="M362" s="30">
        <x:f t="shared" si="141"/>
        <x:v>19</x:v>
      </x:c>
      <x:c r="N362" s="30">
        <x:f t="shared" si="142"/>
        <x:v>24</x:v>
      </x:c>
      <x:c r="O362" s="30">
        <x:f t="shared" si="143"/>
        <x:v>10.116666666666667</x:v>
      </x:c>
      <x:c r="P362" s="30" t="str" cm="1">
        <x:f t="array" ref="P362">INDEX($C$12:$N$12,G362)</x:f>
        <x:v>1.0″</x:v>
      </x:c>
      <x:c r="Q362" s="30" t="str" cm="1">
        <x:f t="array" ref="Q362">INDEX($C$11:$N$11,G362)</x:f>
        <x:v>66°F</x:v>
      </x:c>
      <x:c r="R362" s="30" cm="1">
        <x:f t="array" ref="R362">INDEX($C$13:$N$13,G362)</x:f>
        <x:v>31</x:v>
      </x:c>
      <x:c r="S362" s="30">
        <x:f t="shared" si="144"/>
        <x:v>3.2258064516129031E-2</x:v>
      </x:c>
      <x:c r="T362" s="30">
        <x:f t="shared" si="145"/>
        <x:v>66</x:v>
      </x:c>
      <x:c r="U362" s="32">
        <x:f t="shared" si="146"/>
        <x:v>0</x:v>
      </x:c>
      <x:c r="V362" s="31">
        <x:f t="shared" si="152"/>
        <x:v>0.05</x:v>
      </x:c>
      <x:c r="W362" s="31">
        <x:f t="shared" si="153"/>
        <x:v>60</x:v>
      </x:c>
      <x:c r="X362" s="32">
        <x:f t="shared" si="154"/>
        <x:v>0.8</x:v>
      </x:c>
      <x:c r="Y362" s="30">
        <x:f t="shared" si="147"/>
        <x:v>0</x:v>
      </x:c>
      <x:c r="Z362" s="33">
        <x:f t="shared" si="148"/>
        <x:v>0.98560000000000003</x:v>
      </x:c>
      <x:c r="AA362" s="31">
        <x:f t="shared" si="149"/>
        <x:v>30.856231577707344</x:v>
      </x:c>
      <x:c r="AB362" s="32">
        <x:f t="shared" si="155"/>
        <x:v>0.857117543825204</x:v>
      </x:c>
      <x:c r="AC362" s="31">
        <x:f t="shared" si="156"/>
        <x:v>1</x:v>
      </x:c>
      <x:c r="AD362" s="30">
        <x:f t="shared" si="150"/>
        <x:v>0</x:v>
      </x:c>
      <x:c r="AE362" s="31">
        <x:f t="shared" si="151"/>
        <x:v>30.856231577707344</x:v>
      </x:c>
      <x:c r="AG362" s="26"/>
      <x:c r="AH362" s="24"/>
      <x:c r="AI362" s="24"/>
      <x:c r="AJ362" s="24"/>
      <x:c r="AL362" s="24"/>
    </x:row>
    <x:row r="363" spans="2:38" x14ac:dyDescent="0.35">
      <x:c r="B363" s="27">
        <x:f t="shared" si="157"/>
        <x:v>44902</x:v>
      </x:c>
      <x:c r="C363" s="22" t="str">
        <x:f>IF($C$4="London",Assumptions!C372,Assumptions!E372)</x:f>
        <x:v>1412</x:v>
      </x:c>
      <x:c r="D363" s="22" t="str">
        <x:f>IF($C$4="London",Assumptions!D372,Assumptions!F372)</x:f>
        <x:v>0019</x:v>
      </x:c>
      <x:c r="F363" s="8">
        <x:v>44903</x:v>
      </x:c>
      <x:c r="G363" s="30">
        <x:f t="shared" si="137"/>
        <x:v>12</x:v>
      </x:c>
      <x:c r="H363" s="8" t="str">
        <x:v>1413</x:v>
      </x:c>
      <x:c r="I363" s="8" t="str">
        <x:v>0019</x:v>
      </x:c>
      <x:c r="J363" s="30">
        <x:f t="shared" si="138"/>
        <x:v>14</x:v>
      </x:c>
      <x:c r="K363" s="30">
        <x:f t="shared" si="139"/>
        <x:v>13</x:v>
      </x:c>
      <x:c r="L363" s="30">
        <x:f t="shared" si="140"/>
        <x:v>0</x:v>
      </x:c>
      <x:c r="M363" s="30">
        <x:f t="shared" si="141"/>
        <x:v>19</x:v>
      </x:c>
      <x:c r="N363" s="30">
        <x:f t="shared" si="142"/>
        <x:v>24</x:v>
      </x:c>
      <x:c r="O363" s="30">
        <x:f t="shared" si="143"/>
        <x:v>10.1</x:v>
      </x:c>
      <x:c r="P363" s="30" t="str" cm="1">
        <x:f t="array" ref="P363">INDEX($C$12:$N$12,G363)</x:f>
        <x:v>1.0″</x:v>
      </x:c>
      <x:c r="Q363" s="30" t="str" cm="1">
        <x:f t="array" ref="Q363">INDEX($C$11:$N$11,G363)</x:f>
        <x:v>66°F</x:v>
      </x:c>
      <x:c r="R363" s="30" cm="1">
        <x:f t="array" ref="R363">INDEX($C$13:$N$13,G363)</x:f>
        <x:v>31</x:v>
      </x:c>
      <x:c r="S363" s="30">
        <x:f t="shared" si="144"/>
        <x:v>3.2258064516129031E-2</x:v>
      </x:c>
      <x:c r="T363" s="30">
        <x:f t="shared" si="145"/>
        <x:v>66</x:v>
      </x:c>
      <x:c r="U363" s="32">
        <x:f t="shared" si="146"/>
        <x:v>0</x:v>
      </x:c>
      <x:c r="V363" s="31">
        <x:f t="shared" si="152"/>
        <x:v>0.05</x:v>
      </x:c>
      <x:c r="W363" s="31">
        <x:f t="shared" si="153"/>
        <x:v>60</x:v>
      </x:c>
      <x:c r="X363" s="32">
        <x:f t="shared" si="154"/>
        <x:v>0.8</x:v>
      </x:c>
      <x:c r="Y363" s="30">
        <x:f t="shared" si="147"/>
        <x:v>0</x:v>
      </x:c>
      <x:c r="Z363" s="33">
        <x:f t="shared" si="148"/>
        <x:v>0.98560000000000003</x:v>
      </x:c>
      <x:c r="AA363" s="31">
        <x:f t="shared" si="149"/>
        <x:v>30.856231577707344</x:v>
      </x:c>
      <x:c r="AB363" s="32">
        <x:f t="shared" si="155"/>
        <x:v>0.857117543825204</x:v>
      </x:c>
      <x:c r="AC363" s="31">
        <x:f t="shared" si="156"/>
        <x:v>1</x:v>
      </x:c>
      <x:c r="AD363" s="30">
        <x:f t="shared" si="150"/>
        <x:v>0</x:v>
      </x:c>
      <x:c r="AE363" s="31">
        <x:f t="shared" si="151"/>
        <x:v>30.856231577707344</x:v>
      </x:c>
      <x:c r="AG363" s="26"/>
      <x:c r="AH363" s="24"/>
      <x:c r="AI363" s="24"/>
      <x:c r="AJ363" s="24"/>
      <x:c r="AL363" s="24"/>
    </x:row>
    <x:row r="364" spans="2:38" x14ac:dyDescent="0.35">
      <x:c r="B364" s="27">
        <x:f t="shared" si="157"/>
        <x:v>44903</x:v>
      </x:c>
      <x:c r="C364" s="22" t="str">
        <x:f>IF($C$4="London",Assumptions!C373,Assumptions!E373)</x:f>
        <x:v>1413</x:v>
      </x:c>
      <x:c r="D364" s="22" t="str">
        <x:f>IF($C$4="London",Assumptions!D373,Assumptions!F373)</x:f>
        <x:v>0019</x:v>
      </x:c>
      <x:c r="F364" s="8">
        <x:v>44904</x:v>
      </x:c>
      <x:c r="G364" s="30">
        <x:f t="shared" si="137"/>
        <x:v>12</x:v>
      </x:c>
      <x:c r="H364" s="8" t="str">
        <x:v>1413</x:v>
      </x:c>
      <x:c r="I364" s="8" t="str">
        <x:v>0019</x:v>
      </x:c>
      <x:c r="J364" s="30">
        <x:f t="shared" si="138"/>
        <x:v>14</x:v>
      </x:c>
      <x:c r="K364" s="30">
        <x:f t="shared" si="139"/>
        <x:v>13</x:v>
      </x:c>
      <x:c r="L364" s="30">
        <x:f t="shared" si="140"/>
        <x:v>0</x:v>
      </x:c>
      <x:c r="M364" s="30">
        <x:f t="shared" si="141"/>
        <x:v>19</x:v>
      </x:c>
      <x:c r="N364" s="30">
        <x:f t="shared" si="142"/>
        <x:v>24</x:v>
      </x:c>
      <x:c r="O364" s="30">
        <x:f t="shared" si="143"/>
        <x:v>10.1</x:v>
      </x:c>
      <x:c r="P364" s="30" t="str" cm="1">
        <x:f t="array" ref="P364">INDEX($C$12:$N$12,G364)</x:f>
        <x:v>1.0″</x:v>
      </x:c>
      <x:c r="Q364" s="30" t="str" cm="1">
        <x:f t="array" ref="Q364">INDEX($C$11:$N$11,G364)</x:f>
        <x:v>66°F</x:v>
      </x:c>
      <x:c r="R364" s="30" cm="1">
        <x:f t="array" ref="R364">INDEX($C$13:$N$13,G364)</x:f>
        <x:v>31</x:v>
      </x:c>
      <x:c r="S364" s="30">
        <x:f t="shared" si="144"/>
        <x:v>3.2258064516129031E-2</x:v>
      </x:c>
      <x:c r="T364" s="30">
        <x:f t="shared" si="145"/>
        <x:v>66</x:v>
      </x:c>
      <x:c r="U364" s="32">
        <x:f t="shared" si="146"/>
        <x:v>0</x:v>
      </x:c>
      <x:c r="V364" s="31">
        <x:f t="shared" si="152"/>
        <x:v>0.05</x:v>
      </x:c>
      <x:c r="W364" s="31">
        <x:f t="shared" si="153"/>
        <x:v>60</x:v>
      </x:c>
      <x:c r="X364" s="32">
        <x:f t="shared" si="154"/>
        <x:v>0.8</x:v>
      </x:c>
      <x:c r="Y364" s="30">
        <x:f t="shared" si="147"/>
        <x:v>0</x:v>
      </x:c>
      <x:c r="Z364" s="33">
        <x:f t="shared" si="148"/>
        <x:v>0.98560000000000003</x:v>
      </x:c>
      <x:c r="AA364" s="31">
        <x:f t="shared" si="149"/>
        <x:v>30.856231577707344</x:v>
      </x:c>
      <x:c r="AB364" s="32">
        <x:f t="shared" si="155"/>
        <x:v>0.857117543825204</x:v>
      </x:c>
      <x:c r="AC364" s="31">
        <x:f t="shared" si="156"/>
        <x:v>1</x:v>
      </x:c>
      <x:c r="AD364" s="30">
        <x:f t="shared" si="150"/>
        <x:v>0</x:v>
      </x:c>
      <x:c r="AE364" s="31">
        <x:f t="shared" si="151"/>
        <x:v>30.856231577707344</x:v>
      </x:c>
      <x:c r="AG364" s="26"/>
      <x:c r="AH364" s="24"/>
      <x:c r="AI364" s="24"/>
      <x:c r="AJ364" s="24"/>
      <x:c r="AL364" s="24"/>
    </x:row>
    <x:row r="365" spans="2:38" x14ac:dyDescent="0.35">
      <x:c r="B365" s="27">
        <x:f t="shared" si="157"/>
        <x:v>44904</x:v>
      </x:c>
      <x:c r="C365" s="22" t="str">
        <x:f>IF($C$4="London",Assumptions!C374,Assumptions!E374)</x:f>
        <x:v>1413</x:v>
      </x:c>
      <x:c r="D365" s="22" t="str">
        <x:f>IF($C$4="London",Assumptions!D374,Assumptions!F374)</x:f>
        <x:v>0019</x:v>
      </x:c>
      <x:c r="F365" s="8">
        <x:v>44905</x:v>
      </x:c>
      <x:c r="G365" s="30">
        <x:f t="shared" si="137"/>
        <x:v>12</x:v>
      </x:c>
      <x:c r="H365" s="8" t="str">
        <x:v>1414</x:v>
      </x:c>
      <x:c r="I365" s="8" t="str">
        <x:v>0019</x:v>
      </x:c>
      <x:c r="J365" s="30">
        <x:f t="shared" si="138"/>
        <x:v>14</x:v>
      </x:c>
      <x:c r="K365" s="30">
        <x:f t="shared" si="139"/>
        <x:v>14</x:v>
      </x:c>
      <x:c r="L365" s="30">
        <x:f t="shared" si="140"/>
        <x:v>0</x:v>
      </x:c>
      <x:c r="M365" s="30">
        <x:f t="shared" si="141"/>
        <x:v>19</x:v>
      </x:c>
      <x:c r="N365" s="30">
        <x:f t="shared" si="142"/>
        <x:v>24</x:v>
      </x:c>
      <x:c r="O365" s="30">
        <x:f t="shared" si="143"/>
        <x:v>10.083333333333334</x:v>
      </x:c>
      <x:c r="P365" s="30" t="str" cm="1">
        <x:f t="array" ref="P365">INDEX($C$12:$N$12,G365)</x:f>
        <x:v>1.0″</x:v>
      </x:c>
      <x:c r="Q365" s="30" t="str" cm="1">
        <x:f t="array" ref="Q365">INDEX($C$11:$N$11,G365)</x:f>
        <x:v>66°F</x:v>
      </x:c>
      <x:c r="R365" s="30" cm="1">
        <x:f t="array" ref="R365">INDEX($C$13:$N$13,G365)</x:f>
        <x:v>31</x:v>
      </x:c>
      <x:c r="S365" s="30">
        <x:f t="shared" si="144"/>
        <x:v>3.2258064516129031E-2</x:v>
      </x:c>
      <x:c r="T365" s="30">
        <x:f t="shared" si="145"/>
        <x:v>66</x:v>
      </x:c>
      <x:c r="U365" s="32">
        <x:f t="shared" si="146"/>
        <x:v>0</x:v>
      </x:c>
      <x:c r="V365" s="31">
        <x:f t="shared" si="152"/>
        <x:v>0.05</x:v>
      </x:c>
      <x:c r="W365" s="31">
        <x:f t="shared" si="153"/>
        <x:v>60</x:v>
      </x:c>
      <x:c r="X365" s="32">
        <x:f t="shared" si="154"/>
        <x:v>0.8</x:v>
      </x:c>
      <x:c r="Y365" s="30">
        <x:f t="shared" si="147"/>
        <x:v>0</x:v>
      </x:c>
      <x:c r="Z365" s="33">
        <x:f t="shared" si="148"/>
        <x:v>0.98560000000000003</x:v>
      </x:c>
      <x:c r="AA365" s="31">
        <x:f t="shared" si="149"/>
        <x:v>30.856231577707344</x:v>
      </x:c>
      <x:c r="AB365" s="32">
        <x:f t="shared" si="155"/>
        <x:v>0.857117543825204</x:v>
      </x:c>
      <x:c r="AC365" s="31">
        <x:f t="shared" si="156"/>
        <x:v>1</x:v>
      </x:c>
      <x:c r="AD365" s="30">
        <x:f t="shared" si="150"/>
        <x:v>0</x:v>
      </x:c>
      <x:c r="AE365" s="31">
        <x:f t="shared" si="151"/>
        <x:v>30.856231577707344</x:v>
      </x:c>
      <x:c r="AG365" s="26"/>
      <x:c r="AH365" s="24"/>
      <x:c r="AI365" s="24"/>
      <x:c r="AJ365" s="24"/>
      <x:c r="AL365" s="24"/>
    </x:row>
    <x:row r="366" spans="2:38" x14ac:dyDescent="0.35">
      <x:c r="B366" s="27">
        <x:f t="shared" si="157"/>
        <x:v>44905</x:v>
      </x:c>
      <x:c r="C366" s="22" t="str">
        <x:f>IF($C$4="London",Assumptions!C375,Assumptions!E375)</x:f>
        <x:v>1414</x:v>
      </x:c>
      <x:c r="D366" s="22" t="str">
        <x:f>IF($C$4="London",Assumptions!D375,Assumptions!F375)</x:f>
        <x:v>0019</x:v>
      </x:c>
      <x:c r="F366" s="8">
        <x:v>44906</x:v>
      </x:c>
      <x:c r="G366" s="30">
        <x:f t="shared" si="137"/>
        <x:v>12</x:v>
      </x:c>
      <x:c r="H366" s="8" t="str">
        <x:v>1415</x:v>
      </x:c>
      <x:c r="I366" s="8" t="str">
        <x:v>0019</x:v>
      </x:c>
      <x:c r="J366" s="30">
        <x:f t="shared" si="138"/>
        <x:v>14</x:v>
      </x:c>
      <x:c r="K366" s="30">
        <x:f t="shared" si="139"/>
        <x:v>15</x:v>
      </x:c>
      <x:c r="L366" s="30">
        <x:f t="shared" si="140"/>
        <x:v>0</x:v>
      </x:c>
      <x:c r="M366" s="30">
        <x:f t="shared" si="141"/>
        <x:v>19</x:v>
      </x:c>
      <x:c r="N366" s="30">
        <x:f t="shared" si="142"/>
        <x:v>24</x:v>
      </x:c>
      <x:c r="O366" s="30">
        <x:f t="shared" si="143"/>
        <x:v>10.066666666666666</x:v>
      </x:c>
      <x:c r="P366" s="30" t="str" cm="1">
        <x:f t="array" ref="P366">INDEX($C$12:$N$12,G366)</x:f>
        <x:v>1.0″</x:v>
      </x:c>
      <x:c r="Q366" s="30" t="str" cm="1">
        <x:f t="array" ref="Q366">INDEX($C$11:$N$11,G366)</x:f>
        <x:v>66°F</x:v>
      </x:c>
      <x:c r="R366" s="30" cm="1">
        <x:f t="array" ref="R366">INDEX($C$13:$N$13,G366)</x:f>
        <x:v>31</x:v>
      </x:c>
      <x:c r="S366" s="30">
        <x:f t="shared" si="144"/>
        <x:v>3.2258064516129031E-2</x:v>
      </x:c>
      <x:c r="T366" s="30">
        <x:f t="shared" si="145"/>
        <x:v>66</x:v>
      </x:c>
      <x:c r="U366" s="32">
        <x:f t="shared" si="146"/>
        <x:v>0</x:v>
      </x:c>
      <x:c r="V366" s="31">
        <x:f t="shared" si="152"/>
        <x:v>0.05</x:v>
      </x:c>
      <x:c r="W366" s="31">
        <x:f t="shared" si="153"/>
        <x:v>60</x:v>
      </x:c>
      <x:c r="X366" s="32">
        <x:f t="shared" si="154"/>
        <x:v>0.8</x:v>
      </x:c>
      <x:c r="Y366" s="30">
        <x:f t="shared" si="147"/>
        <x:v>0</x:v>
      </x:c>
      <x:c r="Z366" s="33">
        <x:f t="shared" si="148"/>
        <x:v>0.98560000000000003</x:v>
      </x:c>
      <x:c r="AA366" s="31">
        <x:f t="shared" si="149"/>
        <x:v>30.856231577707344</x:v>
      </x:c>
      <x:c r="AB366" s="32">
        <x:f t="shared" si="155"/>
        <x:v>0.857117543825204</x:v>
      </x:c>
      <x:c r="AC366" s="31">
        <x:f t="shared" si="156"/>
        <x:v>1</x:v>
      </x:c>
      <x:c r="AD366" s="30">
        <x:f t="shared" si="150"/>
        <x:v>0</x:v>
      </x:c>
      <x:c r="AE366" s="31">
        <x:f t="shared" si="151"/>
        <x:v>30.856231577707344</x:v>
      </x:c>
      <x:c r="AG366" s="26"/>
      <x:c r="AH366" s="24"/>
      <x:c r="AI366" s="24"/>
      <x:c r="AJ366" s="24"/>
      <x:c r="AL366" s="24"/>
    </x:row>
    <x:row r="367" spans="2:38" x14ac:dyDescent="0.35">
      <x:c r="B367" s="27">
        <x:f t="shared" si="157"/>
        <x:v>44906</x:v>
      </x:c>
      <x:c r="C367" s="22" t="str">
        <x:f>IF($C$4="London",Assumptions!C376,Assumptions!E376)</x:f>
        <x:v>1415</x:v>
      </x:c>
      <x:c r="D367" s="22" t="str">
        <x:f>IF($C$4="London",Assumptions!D376,Assumptions!F376)</x:f>
        <x:v>0019</x:v>
      </x:c>
      <x:c r="F367" s="8">
        <x:v>44907</x:v>
      </x:c>
      <x:c r="G367" s="30">
        <x:f t="shared" si="137"/>
        <x:v>12</x:v>
      </x:c>
      <x:c r="H367" s="8" t="str">
        <x:v>1416</x:v>
      </x:c>
      <x:c r="I367" s="8" t="str">
        <x:v>0019</x:v>
      </x:c>
      <x:c r="J367" s="30">
        <x:f t="shared" si="138"/>
        <x:v>14</x:v>
      </x:c>
      <x:c r="K367" s="30">
        <x:f t="shared" si="139"/>
        <x:v>16</x:v>
      </x:c>
      <x:c r="L367" s="30">
        <x:f t="shared" si="140"/>
        <x:v>0</x:v>
      </x:c>
      <x:c r="M367" s="30">
        <x:f t="shared" si="141"/>
        <x:v>19</x:v>
      </x:c>
      <x:c r="N367" s="30">
        <x:f t="shared" si="142"/>
        <x:v>24</x:v>
      </x:c>
      <x:c r="O367" s="30">
        <x:f t="shared" si="143"/>
        <x:v>10.050000000000001</x:v>
      </x:c>
      <x:c r="P367" s="30" t="str" cm="1">
        <x:f t="array" ref="P367">INDEX($C$12:$N$12,G367)</x:f>
        <x:v>1.0″</x:v>
      </x:c>
      <x:c r="Q367" s="30" t="str" cm="1">
        <x:f t="array" ref="Q367">INDEX($C$11:$N$11,G367)</x:f>
        <x:v>66°F</x:v>
      </x:c>
      <x:c r="R367" s="30" cm="1">
        <x:f t="array" ref="R367">INDEX($C$13:$N$13,G367)</x:f>
        <x:v>31</x:v>
      </x:c>
      <x:c r="S367" s="30">
        <x:f t="shared" si="144"/>
        <x:v>3.2258064516129031E-2</x:v>
      </x:c>
      <x:c r="T367" s="30">
        <x:f t="shared" si="145"/>
        <x:v>66</x:v>
      </x:c>
      <x:c r="U367" s="32">
        <x:f t="shared" si="146"/>
        <x:v>0</x:v>
      </x:c>
      <x:c r="V367" s="31">
        <x:f t="shared" si="152"/>
        <x:v>0.05</x:v>
      </x:c>
      <x:c r="W367" s="31">
        <x:f t="shared" si="153"/>
        <x:v>60</x:v>
      </x:c>
      <x:c r="X367" s="32">
        <x:f t="shared" si="154"/>
        <x:v>0.8</x:v>
      </x:c>
      <x:c r="Y367" s="30">
        <x:f t="shared" si="147"/>
        <x:v>0</x:v>
      </x:c>
      <x:c r="Z367" s="33">
        <x:f t="shared" si="148"/>
        <x:v>0.98560000000000003</x:v>
      </x:c>
      <x:c r="AA367" s="31">
        <x:f t="shared" si="149"/>
        <x:v>30.856231577707344</x:v>
      </x:c>
      <x:c r="AB367" s="32">
        <x:f t="shared" si="155"/>
        <x:v>0.857117543825204</x:v>
      </x:c>
      <x:c r="AC367" s="31">
        <x:f t="shared" si="156"/>
        <x:v>1</x:v>
      </x:c>
      <x:c r="AD367" s="30">
        <x:f t="shared" si="150"/>
        <x:v>0</x:v>
      </x:c>
      <x:c r="AE367" s="31">
        <x:f t="shared" si="151"/>
        <x:v>30.856231577707344</x:v>
      </x:c>
      <x:c r="AG367" s="26"/>
      <x:c r="AH367" s="24"/>
      <x:c r="AI367" s="24"/>
      <x:c r="AJ367" s="24"/>
      <x:c r="AL367" s="24"/>
    </x:row>
    <x:row r="368" spans="2:38" x14ac:dyDescent="0.35">
      <x:c r="B368" s="27">
        <x:f t="shared" si="157"/>
        <x:v>44907</x:v>
      </x:c>
      <x:c r="C368" s="22" t="str">
        <x:f>IF($C$4="London",Assumptions!C377,Assumptions!E377)</x:f>
        <x:v>1416</x:v>
      </x:c>
      <x:c r="D368" s="22" t="str">
        <x:f>IF($C$4="London",Assumptions!D377,Assumptions!F377)</x:f>
        <x:v>0019</x:v>
      </x:c>
      <x:c r="F368" s="8">
        <x:v>44908</x:v>
      </x:c>
      <x:c r="G368" s="30">
        <x:f t="shared" si="137"/>
        <x:v>12</x:v>
      </x:c>
      <x:c r="H368" s="8" t="str">
        <x:v>1416</x:v>
      </x:c>
      <x:c r="I368" s="8" t="str">
        <x:v>0020</x:v>
      </x:c>
      <x:c r="J368" s="30">
        <x:f t="shared" si="138"/>
        <x:v>14</x:v>
      </x:c>
      <x:c r="K368" s="30">
        <x:f t="shared" si="139"/>
        <x:v>16</x:v>
      </x:c>
      <x:c r="L368" s="30">
        <x:f t="shared" si="140"/>
        <x:v>0</x:v>
      </x:c>
      <x:c r="M368" s="30">
        <x:f t="shared" si="141"/>
        <x:v>20</x:v>
      </x:c>
      <x:c r="N368" s="30">
        <x:f t="shared" si="142"/>
        <x:v>24</x:v>
      </x:c>
      <x:c r="O368" s="30">
        <x:f t="shared" si="143"/>
        <x:v>10.066666666666666</x:v>
      </x:c>
      <x:c r="P368" s="30" t="str" cm="1">
        <x:f t="array" ref="P368">INDEX($C$12:$N$12,G368)</x:f>
        <x:v>1.0″</x:v>
      </x:c>
      <x:c r="Q368" s="30" t="str" cm="1">
        <x:f t="array" ref="Q368">INDEX($C$11:$N$11,G368)</x:f>
        <x:v>66°F</x:v>
      </x:c>
      <x:c r="R368" s="30" cm="1">
        <x:f t="array" ref="R368">INDEX($C$13:$N$13,G368)</x:f>
        <x:v>31</x:v>
      </x:c>
      <x:c r="S368" s="30">
        <x:f t="shared" si="144"/>
        <x:v>3.2258064516129031E-2</x:v>
      </x:c>
      <x:c r="T368" s="30">
        <x:f t="shared" si="145"/>
        <x:v>66</x:v>
      </x:c>
      <x:c r="U368" s="32">
        <x:f t="shared" si="146"/>
        <x:v>0</x:v>
      </x:c>
      <x:c r="V368" s="31">
        <x:f t="shared" si="152"/>
        <x:v>0.05</x:v>
      </x:c>
      <x:c r="W368" s="31">
        <x:f t="shared" si="153"/>
        <x:v>60</x:v>
      </x:c>
      <x:c r="X368" s="32">
        <x:f t="shared" si="154"/>
        <x:v>0.8</x:v>
      </x:c>
      <x:c r="Y368" s="30">
        <x:f t="shared" si="147"/>
        <x:v>0</x:v>
      </x:c>
      <x:c r="Z368" s="33">
        <x:f t="shared" si="148"/>
        <x:v>0.98560000000000003</x:v>
      </x:c>
      <x:c r="AA368" s="31">
        <x:f t="shared" si="149"/>
        <x:v>30.856231577707344</x:v>
      </x:c>
      <x:c r="AB368" s="32">
        <x:f t="shared" si="155"/>
        <x:v>0.857117543825204</x:v>
      </x:c>
      <x:c r="AC368" s="31">
        <x:f t="shared" si="156"/>
        <x:v>1</x:v>
      </x:c>
      <x:c r="AD368" s="30">
        <x:f t="shared" si="150"/>
        <x:v>0</x:v>
      </x:c>
      <x:c r="AE368" s="31">
        <x:f t="shared" si="151"/>
        <x:v>30.856231577707344</x:v>
      </x:c>
      <x:c r="AG368" s="26"/>
      <x:c r="AH368" s="24"/>
      <x:c r="AI368" s="24"/>
      <x:c r="AJ368" s="24"/>
      <x:c r="AL368" s="24"/>
    </x:row>
    <x:row r="369" spans="2:38" x14ac:dyDescent="0.35">
      <x:c r="B369" s="27">
        <x:f t="shared" si="157"/>
        <x:v>44908</x:v>
      </x:c>
      <x:c r="C369" s="22" t="str">
        <x:f>IF($C$4="London",Assumptions!C378,Assumptions!E378)</x:f>
        <x:v>1416</x:v>
      </x:c>
      <x:c r="D369" s="22" t="str">
        <x:f>IF($C$4="London",Assumptions!D378,Assumptions!F378)</x:f>
        <x:v>0020</x:v>
      </x:c>
      <x:c r="F369" s="8">
        <x:v>44909</x:v>
      </x:c>
      <x:c r="G369" s="30">
        <x:f t="shared" si="137"/>
        <x:v>12</x:v>
      </x:c>
      <x:c r="H369" s="8" t="str">
        <x:v>1417</x:v>
      </x:c>
      <x:c r="I369" s="8" t="str">
        <x:v>0020</x:v>
      </x:c>
      <x:c r="J369" s="30">
        <x:f t="shared" si="138"/>
        <x:v>14</x:v>
      </x:c>
      <x:c r="K369" s="30">
        <x:f t="shared" si="139"/>
        <x:v>17</x:v>
      </x:c>
      <x:c r="L369" s="30">
        <x:f t="shared" si="140"/>
        <x:v>0</x:v>
      </x:c>
      <x:c r="M369" s="30">
        <x:f t="shared" si="141"/>
        <x:v>20</x:v>
      </x:c>
      <x:c r="N369" s="30">
        <x:f t="shared" si="142"/>
        <x:v>24</x:v>
      </x:c>
      <x:c r="O369" s="30">
        <x:f t="shared" si="143"/>
        <x:v>10.050000000000001</x:v>
      </x:c>
      <x:c r="P369" s="30" t="str" cm="1">
        <x:f t="array" ref="P369">INDEX($C$12:$N$12,G369)</x:f>
        <x:v>1.0″</x:v>
      </x:c>
      <x:c r="Q369" s="30" t="str" cm="1">
        <x:f t="array" ref="Q369">INDEX($C$11:$N$11,G369)</x:f>
        <x:v>66°F</x:v>
      </x:c>
      <x:c r="R369" s="30" cm="1">
        <x:f t="array" ref="R369">INDEX($C$13:$N$13,G369)</x:f>
        <x:v>31</x:v>
      </x:c>
      <x:c r="S369" s="30">
        <x:f t="shared" si="144"/>
        <x:v>3.2258064516129031E-2</x:v>
      </x:c>
      <x:c r="T369" s="30">
        <x:f t="shared" si="145"/>
        <x:v>66</x:v>
      </x:c>
      <x:c r="U369" s="32">
        <x:f t="shared" si="146"/>
        <x:v>0</x:v>
      </x:c>
      <x:c r="V369" s="31">
        <x:f t="shared" si="152"/>
        <x:v>0.05</x:v>
      </x:c>
      <x:c r="W369" s="31">
        <x:f t="shared" si="153"/>
        <x:v>60</x:v>
      </x:c>
      <x:c r="X369" s="32">
        <x:f t="shared" si="154"/>
        <x:v>0.8</x:v>
      </x:c>
      <x:c r="Y369" s="30">
        <x:f t="shared" si="147"/>
        <x:v>0</x:v>
      </x:c>
      <x:c r="Z369" s="33">
        <x:f t="shared" si="148"/>
        <x:v>0.98560000000000003</x:v>
      </x:c>
      <x:c r="AA369" s="31">
        <x:f t="shared" si="149"/>
        <x:v>30.856231577707344</x:v>
      </x:c>
      <x:c r="AB369" s="32">
        <x:f t="shared" si="155"/>
        <x:v>0.857117543825204</x:v>
      </x:c>
      <x:c r="AC369" s="31">
        <x:f t="shared" si="156"/>
        <x:v>1</x:v>
      </x:c>
      <x:c r="AD369" s="30">
        <x:f t="shared" si="150"/>
        <x:v>0</x:v>
      </x:c>
      <x:c r="AE369" s="31">
        <x:f t="shared" si="151"/>
        <x:v>30.856231577707344</x:v>
      </x:c>
      <x:c r="AG369" s="26"/>
      <x:c r="AH369" s="24"/>
      <x:c r="AI369" s="24"/>
      <x:c r="AJ369" s="24"/>
      <x:c r="AL369" s="24"/>
    </x:row>
    <x:row r="370" spans="2:38" x14ac:dyDescent="0.35">
      <x:c r="B370" s="27">
        <x:f t="shared" si="157"/>
        <x:v>44909</x:v>
      </x:c>
      <x:c r="C370" s="22" t="str">
        <x:f>IF($C$4="London",Assumptions!C379,Assumptions!E379)</x:f>
        <x:v>1417</x:v>
      </x:c>
      <x:c r="D370" s="22" t="str">
        <x:f>IF($C$4="London",Assumptions!D379,Assumptions!F379)</x:f>
        <x:v>0020</x:v>
      </x:c>
      <x:c r="F370" s="8">
        <x:v>44910</x:v>
      </x:c>
      <x:c r="G370" s="30">
        <x:f t="shared" si="137"/>
        <x:v>12</x:v>
      </x:c>
      <x:c r="H370" s="8" t="str">
        <x:v>1418</x:v>
      </x:c>
      <x:c r="I370" s="8" t="str">
        <x:v>0020</x:v>
      </x:c>
      <x:c r="J370" s="30">
        <x:f t="shared" si="138"/>
        <x:v>14</x:v>
      </x:c>
      <x:c r="K370" s="30">
        <x:f t="shared" si="139"/>
        <x:v>18</x:v>
      </x:c>
      <x:c r="L370" s="30">
        <x:f t="shared" si="140"/>
        <x:v>0</x:v>
      </x:c>
      <x:c r="M370" s="30">
        <x:f t="shared" si="141"/>
        <x:v>20</x:v>
      </x:c>
      <x:c r="N370" s="30">
        <x:f t="shared" si="142"/>
        <x:v>24</x:v>
      </x:c>
      <x:c r="O370" s="30">
        <x:f t="shared" si="143"/>
        <x:v>10.033333333333333</x:v>
      </x:c>
      <x:c r="P370" s="30" t="str" cm="1">
        <x:f t="array" ref="P370">INDEX($C$12:$N$12,G370)</x:f>
        <x:v>1.0″</x:v>
      </x:c>
      <x:c r="Q370" s="30" t="str" cm="1">
        <x:f t="array" ref="Q370">INDEX($C$11:$N$11,G370)</x:f>
        <x:v>66°F</x:v>
      </x:c>
      <x:c r="R370" s="30" cm="1">
        <x:f t="array" ref="R370">INDEX($C$13:$N$13,G370)</x:f>
        <x:v>31</x:v>
      </x:c>
      <x:c r="S370" s="30">
        <x:f t="shared" si="144"/>
        <x:v>3.2258064516129031E-2</x:v>
      </x:c>
      <x:c r="T370" s="30">
        <x:f t="shared" si="145"/>
        <x:v>66</x:v>
      </x:c>
      <x:c r="U370" s="32">
        <x:f t="shared" si="146"/>
        <x:v>0</x:v>
      </x:c>
      <x:c r="V370" s="31">
        <x:f t="shared" si="152"/>
        <x:v>0.05</x:v>
      </x:c>
      <x:c r="W370" s="31">
        <x:f t="shared" si="153"/>
        <x:v>60</x:v>
      </x:c>
      <x:c r="X370" s="32">
        <x:f t="shared" si="154"/>
        <x:v>0.8</x:v>
      </x:c>
      <x:c r="Y370" s="30">
        <x:f t="shared" si="147"/>
        <x:v>0</x:v>
      </x:c>
      <x:c r="Z370" s="33">
        <x:f t="shared" si="148"/>
        <x:v>0.98560000000000003</x:v>
      </x:c>
      <x:c r="AA370" s="31">
        <x:f t="shared" si="149"/>
        <x:v>30.856231577707344</x:v>
      </x:c>
      <x:c r="AB370" s="32">
        <x:f t="shared" si="155"/>
        <x:v>0.857117543825204</x:v>
      </x:c>
      <x:c r="AC370" s="31">
        <x:f t="shared" si="156"/>
        <x:v>1</x:v>
      </x:c>
      <x:c r="AD370" s="30">
        <x:f t="shared" si="150"/>
        <x:v>0</x:v>
      </x:c>
      <x:c r="AE370" s="31">
        <x:f t="shared" si="151"/>
        <x:v>30.856231577707344</x:v>
      </x:c>
      <x:c r="AG370" s="26"/>
      <x:c r="AH370" s="24"/>
      <x:c r="AI370" s="24"/>
      <x:c r="AJ370" s="24"/>
      <x:c r="AL370" s="24"/>
    </x:row>
    <x:row r="371" spans="2:38" x14ac:dyDescent="0.35">
      <x:c r="B371" s="27">
        <x:f t="shared" si="157"/>
        <x:v>44910</x:v>
      </x:c>
      <x:c r="C371" s="22" t="str">
        <x:f>IF($C$4="London",Assumptions!C380,Assumptions!E380)</x:f>
        <x:v>1418</x:v>
      </x:c>
      <x:c r="D371" s="22" t="str">
        <x:f>IF($C$4="London",Assumptions!D380,Assumptions!F380)</x:f>
        <x:v>0020</x:v>
      </x:c>
      <x:c r="F371" s="8">
        <x:v>44911</x:v>
      </x:c>
      <x:c r="G371" s="30">
        <x:f t="shared" si="137"/>
        <x:v>12</x:v>
      </x:c>
      <x:c r="H371" s="8" t="str">
        <x:v>1418</x:v>
      </x:c>
      <x:c r="I371" s="8" t="str">
        <x:v>0021</x:v>
      </x:c>
      <x:c r="J371" s="30">
        <x:f t="shared" si="138"/>
        <x:v>14</x:v>
      </x:c>
      <x:c r="K371" s="30">
        <x:f t="shared" si="139"/>
        <x:v>18</x:v>
      </x:c>
      <x:c r="L371" s="30">
        <x:f t="shared" si="140"/>
        <x:v>0</x:v>
      </x:c>
      <x:c r="M371" s="30">
        <x:f t="shared" si="141"/>
        <x:v>21</x:v>
      </x:c>
      <x:c r="N371" s="30">
        <x:f t="shared" si="142"/>
        <x:v>24</x:v>
      </x:c>
      <x:c r="O371" s="30">
        <x:f t="shared" si="143"/>
        <x:v>10.050000000000001</x:v>
      </x:c>
      <x:c r="P371" s="30" t="str" cm="1">
        <x:f t="array" ref="P371">INDEX($C$12:$N$12,G371)</x:f>
        <x:v>1.0″</x:v>
      </x:c>
      <x:c r="Q371" s="30" t="str" cm="1">
        <x:f t="array" ref="Q371">INDEX($C$11:$N$11,G371)</x:f>
        <x:v>66°F</x:v>
      </x:c>
      <x:c r="R371" s="30" cm="1">
        <x:f t="array" ref="R371">INDEX($C$13:$N$13,G371)</x:f>
        <x:v>31</x:v>
      </x:c>
      <x:c r="S371" s="30">
        <x:f t="shared" si="144"/>
        <x:v>3.2258064516129031E-2</x:v>
      </x:c>
      <x:c r="T371" s="30">
        <x:f t="shared" si="145"/>
        <x:v>66</x:v>
      </x:c>
      <x:c r="U371" s="32">
        <x:f t="shared" si="146"/>
        <x:v>0</x:v>
      </x:c>
      <x:c r="V371" s="31">
        <x:f t="shared" si="152"/>
        <x:v>0.05</x:v>
      </x:c>
      <x:c r="W371" s="31">
        <x:f t="shared" si="153"/>
        <x:v>60</x:v>
      </x:c>
      <x:c r="X371" s="32">
        <x:f t="shared" si="154"/>
        <x:v>0.8</x:v>
      </x:c>
      <x:c r="Y371" s="30">
        <x:f t="shared" si="147"/>
        <x:v>0</x:v>
      </x:c>
      <x:c r="Z371" s="33">
        <x:f t="shared" si="148"/>
        <x:v>0.98560000000000003</x:v>
      </x:c>
      <x:c r="AA371" s="31">
        <x:f t="shared" si="149"/>
        <x:v>30.856231577707344</x:v>
      </x:c>
      <x:c r="AB371" s="32">
        <x:f t="shared" si="155"/>
        <x:v>0.857117543825204</x:v>
      </x:c>
      <x:c r="AC371" s="31">
        <x:f t="shared" si="156"/>
        <x:v>1</x:v>
      </x:c>
      <x:c r="AD371" s="30">
        <x:f t="shared" si="150"/>
        <x:v>0</x:v>
      </x:c>
      <x:c r="AE371" s="31">
        <x:f t="shared" si="151"/>
        <x:v>30.856231577707344</x:v>
      </x:c>
      <x:c r="AG371" s="26"/>
      <x:c r="AH371" s="24"/>
      <x:c r="AI371" s="24"/>
      <x:c r="AJ371" s="24"/>
      <x:c r="AL371" s="24"/>
    </x:row>
    <x:row r="372" spans="2:38" x14ac:dyDescent="0.35">
      <x:c r="B372" s="27">
        <x:f t="shared" si="157"/>
        <x:v>44911</x:v>
      </x:c>
      <x:c r="C372" s="22" t="str">
        <x:f>IF($C$4="London",Assumptions!C381,Assumptions!E381)</x:f>
        <x:v>1418</x:v>
      </x:c>
      <x:c r="D372" s="22" t="str">
        <x:f>IF($C$4="London",Assumptions!D381,Assumptions!F381)</x:f>
        <x:v>0021</x:v>
      </x:c>
      <x:c r="F372" s="8">
        <x:v>44912</x:v>
      </x:c>
      <x:c r="G372" s="30">
        <x:f t="shared" si="137"/>
        <x:v>12</x:v>
      </x:c>
      <x:c r="H372" s="8" t="str">
        <x:v>1419</x:v>
      </x:c>
      <x:c r="I372" s="8" t="str">
        <x:v>0021</x:v>
      </x:c>
      <x:c r="J372" s="30">
        <x:f t="shared" si="138"/>
        <x:v>14</x:v>
      </x:c>
      <x:c r="K372" s="30">
        <x:f t="shared" si="139"/>
        <x:v>19</x:v>
      </x:c>
      <x:c r="L372" s="30">
        <x:f t="shared" si="140"/>
        <x:v>0</x:v>
      </x:c>
      <x:c r="M372" s="30">
        <x:f t="shared" si="141"/>
        <x:v>21</x:v>
      </x:c>
      <x:c r="N372" s="30">
        <x:f t="shared" si="142"/>
        <x:v>24</x:v>
      </x:c>
      <x:c r="O372" s="30">
        <x:f t="shared" si="143"/>
        <x:v>10.033333333333333</x:v>
      </x:c>
      <x:c r="P372" s="30" t="str" cm="1">
        <x:f t="array" ref="P372">INDEX($C$12:$N$12,G372)</x:f>
        <x:v>1.0″</x:v>
      </x:c>
      <x:c r="Q372" s="30" t="str" cm="1">
        <x:f t="array" ref="Q372">INDEX($C$11:$N$11,G372)</x:f>
        <x:v>66°F</x:v>
      </x:c>
      <x:c r="R372" s="30" cm="1">
        <x:f t="array" ref="R372">INDEX($C$13:$N$13,G372)</x:f>
        <x:v>31</x:v>
      </x:c>
      <x:c r="S372" s="30">
        <x:f t="shared" si="144"/>
        <x:v>3.2258064516129031E-2</x:v>
      </x:c>
      <x:c r="T372" s="30">
        <x:f t="shared" si="145"/>
        <x:v>66</x:v>
      </x:c>
      <x:c r="U372" s="32">
        <x:f t="shared" si="146"/>
        <x:v>0</x:v>
      </x:c>
      <x:c r="V372" s="31">
        <x:f t="shared" si="152"/>
        <x:v>0.05</x:v>
      </x:c>
      <x:c r="W372" s="31">
        <x:f t="shared" si="153"/>
        <x:v>60</x:v>
      </x:c>
      <x:c r="X372" s="32">
        <x:f t="shared" si="154"/>
        <x:v>0.8</x:v>
      </x:c>
      <x:c r="Y372" s="30">
        <x:f t="shared" si="147"/>
        <x:v>0</x:v>
      </x:c>
      <x:c r="Z372" s="33">
        <x:f t="shared" si="148"/>
        <x:v>0.98560000000000003</x:v>
      </x:c>
      <x:c r="AA372" s="31">
        <x:f t="shared" si="149"/>
        <x:v>30.856231577707344</x:v>
      </x:c>
      <x:c r="AB372" s="32">
        <x:f t="shared" si="155"/>
        <x:v>0.857117543825204</x:v>
      </x:c>
      <x:c r="AC372" s="31">
        <x:f t="shared" si="156"/>
        <x:v>1</x:v>
      </x:c>
      <x:c r="AD372" s="30">
        <x:f t="shared" si="150"/>
        <x:v>0</x:v>
      </x:c>
      <x:c r="AE372" s="31">
        <x:f t="shared" si="151"/>
        <x:v>30.856231577707344</x:v>
      </x:c>
      <x:c r="AG372" s="26"/>
      <x:c r="AH372" s="24"/>
      <x:c r="AI372" s="24"/>
      <x:c r="AJ372" s="24"/>
      <x:c r="AL372" s="24"/>
    </x:row>
    <x:row r="373" spans="2:38" x14ac:dyDescent="0.35">
      <x:c r="B373" s="27">
        <x:f t="shared" si="157"/>
        <x:v>44912</x:v>
      </x:c>
      <x:c r="C373" s="22" t="str">
        <x:f>IF($C$4="London",Assumptions!C382,Assumptions!E382)</x:f>
        <x:v>1419</x:v>
      </x:c>
      <x:c r="D373" s="22" t="str">
        <x:f>IF($C$4="London",Assumptions!D382,Assumptions!F382)</x:f>
        <x:v>0021</x:v>
      </x:c>
      <x:c r="F373" s="8">
        <x:v>44913</x:v>
      </x:c>
      <x:c r="G373" s="30">
        <x:f t="shared" si="137"/>
        <x:v>12</x:v>
      </x:c>
      <x:c r="H373" s="8" t="str">
        <x:v>1419</x:v>
      </x:c>
      <x:c r="I373" s="8" t="str">
        <x:v>0021</x:v>
      </x:c>
      <x:c r="J373" s="30">
        <x:f t="shared" si="138"/>
        <x:v>14</x:v>
      </x:c>
      <x:c r="K373" s="30">
        <x:f t="shared" si="139"/>
        <x:v>19</x:v>
      </x:c>
      <x:c r="L373" s="30">
        <x:f t="shared" si="140"/>
        <x:v>0</x:v>
      </x:c>
      <x:c r="M373" s="30">
        <x:f t="shared" si="141"/>
        <x:v>21</x:v>
      </x:c>
      <x:c r="N373" s="30">
        <x:f t="shared" si="142"/>
        <x:v>24</x:v>
      </x:c>
      <x:c r="O373" s="30">
        <x:f t="shared" si="143"/>
        <x:v>10.033333333333333</x:v>
      </x:c>
      <x:c r="P373" s="30" t="str" cm="1">
        <x:f t="array" ref="P373">INDEX($C$12:$N$12,G373)</x:f>
        <x:v>1.0″</x:v>
      </x:c>
      <x:c r="Q373" s="30" t="str" cm="1">
        <x:f t="array" ref="Q373">INDEX($C$11:$N$11,G373)</x:f>
        <x:v>66°F</x:v>
      </x:c>
      <x:c r="R373" s="30" cm="1">
        <x:f t="array" ref="R373">INDEX($C$13:$N$13,G373)</x:f>
        <x:v>31</x:v>
      </x:c>
      <x:c r="S373" s="30">
        <x:f t="shared" si="144"/>
        <x:v>3.2258064516129031E-2</x:v>
      </x:c>
      <x:c r="T373" s="30">
        <x:f t="shared" si="145"/>
        <x:v>66</x:v>
      </x:c>
      <x:c r="U373" s="32">
        <x:f t="shared" si="146"/>
        <x:v>0</x:v>
      </x:c>
      <x:c r="V373" s="31">
        <x:f t="shared" si="152"/>
        <x:v>0.05</x:v>
      </x:c>
      <x:c r="W373" s="31">
        <x:f t="shared" si="153"/>
        <x:v>60</x:v>
      </x:c>
      <x:c r="X373" s="32">
        <x:f t="shared" si="154"/>
        <x:v>0.8</x:v>
      </x:c>
      <x:c r="Y373" s="30">
        <x:f t="shared" si="147"/>
        <x:v>0</x:v>
      </x:c>
      <x:c r="Z373" s="33">
        <x:f t="shared" si="148"/>
        <x:v>0.98560000000000003</x:v>
      </x:c>
      <x:c r="AA373" s="31">
        <x:f t="shared" si="149"/>
        <x:v>30.856231577707344</x:v>
      </x:c>
      <x:c r="AB373" s="32">
        <x:f t="shared" si="155"/>
        <x:v>0.857117543825204</x:v>
      </x:c>
      <x:c r="AC373" s="31">
        <x:f t="shared" si="156"/>
        <x:v>1</x:v>
      </x:c>
      <x:c r="AD373" s="30">
        <x:f t="shared" si="150"/>
        <x:v>0</x:v>
      </x:c>
      <x:c r="AE373" s="31">
        <x:f t="shared" si="151"/>
        <x:v>30.856231577707344</x:v>
      </x:c>
      <x:c r="AG373" s="26"/>
      <x:c r="AH373" s="24"/>
      <x:c r="AI373" s="24"/>
      <x:c r="AJ373" s="24"/>
      <x:c r="AL373" s="24"/>
    </x:row>
    <x:row r="374" spans="2:38" x14ac:dyDescent="0.35">
      <x:c r="B374" s="27">
        <x:f t="shared" si="157"/>
        <x:v>44913</x:v>
      </x:c>
      <x:c r="C374" s="22" t="str">
        <x:f>IF($C$4="London",Assumptions!C383,Assumptions!E383)</x:f>
        <x:v>1419</x:v>
      </x:c>
      <x:c r="D374" s="22" t="str">
        <x:f>IF($C$4="London",Assumptions!D383,Assumptions!F383)</x:f>
        <x:v>0021</x:v>
      </x:c>
      <x:c r="F374" s="8">
        <x:v>44914</x:v>
      </x:c>
      <x:c r="G374" s="30">
        <x:f t="shared" si="137"/>
        <x:v>12</x:v>
      </x:c>
      <x:c r="H374" s="8" t="str">
        <x:v>1420</x:v>
      </x:c>
      <x:c r="I374" s="8" t="str">
        <x:v>0022</x:v>
      </x:c>
      <x:c r="J374" s="30">
        <x:f t="shared" si="138"/>
        <x:v>14</x:v>
      </x:c>
      <x:c r="K374" s="30">
        <x:f t="shared" si="139"/>
        <x:v>20</x:v>
      </x:c>
      <x:c r="L374" s="30">
        <x:f t="shared" si="140"/>
        <x:v>0</x:v>
      </x:c>
      <x:c r="M374" s="30">
        <x:f t="shared" si="141"/>
        <x:v>22</x:v>
      </x:c>
      <x:c r="N374" s="30">
        <x:f t="shared" si="142"/>
        <x:v>24</x:v>
      </x:c>
      <x:c r="O374" s="30">
        <x:f t="shared" si="143"/>
        <x:v>10.033333333333333</x:v>
      </x:c>
      <x:c r="P374" s="30" t="str" cm="1">
        <x:f t="array" ref="P374">INDEX($C$12:$N$12,G374)</x:f>
        <x:v>1.0″</x:v>
      </x:c>
      <x:c r="Q374" s="30" t="str" cm="1">
        <x:f t="array" ref="Q374">INDEX($C$11:$N$11,G374)</x:f>
        <x:v>66°F</x:v>
      </x:c>
      <x:c r="R374" s="30" cm="1">
        <x:f t="array" ref="R374">INDEX($C$13:$N$13,G374)</x:f>
        <x:v>31</x:v>
      </x:c>
      <x:c r="S374" s="30">
        <x:f t="shared" si="144"/>
        <x:v>3.2258064516129031E-2</x:v>
      </x:c>
      <x:c r="T374" s="30">
        <x:f t="shared" si="145"/>
        <x:v>66</x:v>
      </x:c>
      <x:c r="U374" s="32">
        <x:f t="shared" si="146"/>
        <x:v>0</x:v>
      </x:c>
      <x:c r="V374" s="31">
        <x:f t="shared" si="152"/>
        <x:v>0.05</x:v>
      </x:c>
      <x:c r="W374" s="31">
        <x:f t="shared" si="153"/>
        <x:v>60</x:v>
      </x:c>
      <x:c r="X374" s="32">
        <x:f t="shared" si="154"/>
        <x:v>0.8</x:v>
      </x:c>
      <x:c r="Y374" s="30">
        <x:f t="shared" si="147"/>
        <x:v>0</x:v>
      </x:c>
      <x:c r="Z374" s="33">
        <x:f t="shared" si="148"/>
        <x:v>0.98560000000000003</x:v>
      </x:c>
      <x:c r="AA374" s="31">
        <x:f t="shared" si="149"/>
        <x:v>30.856231577707344</x:v>
      </x:c>
      <x:c r="AB374" s="32">
        <x:f t="shared" si="155"/>
        <x:v>0.857117543825204</x:v>
      </x:c>
      <x:c r="AC374" s="31">
        <x:f t="shared" si="156"/>
        <x:v>1</x:v>
      </x:c>
      <x:c r="AD374" s="30">
        <x:f t="shared" si="150"/>
        <x:v>0</x:v>
      </x:c>
      <x:c r="AE374" s="31">
        <x:f t="shared" si="151"/>
        <x:v>30.856231577707344</x:v>
      </x:c>
      <x:c r="AG374" s="26"/>
      <x:c r="AH374" s="24"/>
      <x:c r="AI374" s="24"/>
      <x:c r="AJ374" s="24"/>
      <x:c r="AL374" s="24"/>
    </x:row>
    <x:row r="375" spans="2:38" x14ac:dyDescent="0.35">
      <x:c r="B375" s="27">
        <x:f t="shared" si="157"/>
        <x:v>44914</x:v>
      </x:c>
      <x:c r="C375" s="22" t="str">
        <x:f>IF($C$4="London",Assumptions!C384,Assumptions!E384)</x:f>
        <x:v>1420</x:v>
      </x:c>
      <x:c r="D375" s="22" t="str">
        <x:f>IF($C$4="London",Assumptions!D384,Assumptions!F384)</x:f>
        <x:v>0022</x:v>
      </x:c>
      <x:c r="F375" s="8">
        <x:v>44915</x:v>
      </x:c>
      <x:c r="G375" s="30">
        <x:f t="shared" si="137"/>
        <x:v>12</x:v>
      </x:c>
      <x:c r="H375" s="8" t="str">
        <x:v>1420</x:v>
      </x:c>
      <x:c r="I375" s="8" t="str">
        <x:v>0022</x:v>
      </x:c>
      <x:c r="J375" s="30">
        <x:f t="shared" si="138"/>
        <x:v>14</x:v>
      </x:c>
      <x:c r="K375" s="30">
        <x:f t="shared" si="139"/>
        <x:v>20</x:v>
      </x:c>
      <x:c r="L375" s="30">
        <x:f t="shared" si="140"/>
        <x:v>0</x:v>
      </x:c>
      <x:c r="M375" s="30">
        <x:f t="shared" si="141"/>
        <x:v>22</x:v>
      </x:c>
      <x:c r="N375" s="30">
        <x:f t="shared" si="142"/>
        <x:v>24</x:v>
      </x:c>
      <x:c r="O375" s="30">
        <x:f t="shared" si="143"/>
        <x:v>10.033333333333333</x:v>
      </x:c>
      <x:c r="P375" s="30" t="str" cm="1">
        <x:f t="array" ref="P375">INDEX($C$12:$N$12,G375)</x:f>
        <x:v>1.0″</x:v>
      </x:c>
      <x:c r="Q375" s="30" t="str" cm="1">
        <x:f t="array" ref="Q375">INDEX($C$11:$N$11,G375)</x:f>
        <x:v>66°F</x:v>
      </x:c>
      <x:c r="R375" s="30" cm="1">
        <x:f t="array" ref="R375">INDEX($C$13:$N$13,G375)</x:f>
        <x:v>31</x:v>
      </x:c>
      <x:c r="S375" s="30">
        <x:f t="shared" si="144"/>
        <x:v>3.2258064516129031E-2</x:v>
      </x:c>
      <x:c r="T375" s="30">
        <x:f t="shared" si="145"/>
        <x:v>66</x:v>
      </x:c>
      <x:c r="U375" s="32">
        <x:f t="shared" si="146"/>
        <x:v>0</x:v>
      </x:c>
      <x:c r="V375" s="31">
        <x:f t="shared" si="152"/>
        <x:v>0.05</x:v>
      </x:c>
      <x:c r="W375" s="31">
        <x:f t="shared" si="153"/>
        <x:v>60</x:v>
      </x:c>
      <x:c r="X375" s="32">
        <x:f t="shared" si="154"/>
        <x:v>0.8</x:v>
      </x:c>
      <x:c r="Y375" s="30">
        <x:f t="shared" si="147"/>
        <x:v>0</x:v>
      </x:c>
      <x:c r="Z375" s="33">
        <x:f t="shared" si="148"/>
        <x:v>0.98560000000000003</x:v>
      </x:c>
      <x:c r="AA375" s="31">
        <x:f t="shared" si="149"/>
        <x:v>30.856231577707344</x:v>
      </x:c>
      <x:c r="AB375" s="32">
        <x:f t="shared" si="155"/>
        <x:v>0.857117543825204</x:v>
      </x:c>
      <x:c r="AC375" s="31">
        <x:f t="shared" si="156"/>
        <x:v>1</x:v>
      </x:c>
      <x:c r="AD375" s="30">
        <x:f t="shared" si="150"/>
        <x:v>0</x:v>
      </x:c>
      <x:c r="AE375" s="31">
        <x:f t="shared" si="151"/>
        <x:v>30.856231577707344</x:v>
      </x:c>
      <x:c r="AG375" s="26"/>
      <x:c r="AH375" s="24"/>
      <x:c r="AI375" s="24"/>
      <x:c r="AJ375" s="24"/>
      <x:c r="AL375" s="24"/>
    </x:row>
    <x:row r="376" spans="2:38" x14ac:dyDescent="0.35">
      <x:c r="B376" s="27">
        <x:f t="shared" si="157"/>
        <x:v>44915</x:v>
      </x:c>
      <x:c r="C376" s="22" t="str">
        <x:f>IF($C$4="London",Assumptions!C385,Assumptions!E385)</x:f>
        <x:v>1420</x:v>
      </x:c>
      <x:c r="D376" s="22" t="str">
        <x:f>IF($C$4="London",Assumptions!D385,Assumptions!F385)</x:f>
        <x:v>0022</x:v>
      </x:c>
      <x:c r="F376" s="8">
        <x:v>44916</x:v>
      </x:c>
      <x:c r="G376" s="30">
        <x:f t="shared" si="137"/>
        <x:v>12</x:v>
      </x:c>
      <x:c r="H376" s="8" t="str">
        <x:v>1421</x:v>
      </x:c>
      <x:c r="I376" s="8" t="str">
        <x:v>0023</x:v>
      </x:c>
      <x:c r="J376" s="30">
        <x:f t="shared" si="138"/>
        <x:v>14</x:v>
      </x:c>
      <x:c r="K376" s="30">
        <x:f t="shared" si="139"/>
        <x:v>21</x:v>
      </x:c>
      <x:c r="L376" s="30">
        <x:f t="shared" si="140"/>
        <x:v>0</x:v>
      </x:c>
      <x:c r="M376" s="30">
        <x:f t="shared" si="141"/>
        <x:v>23</x:v>
      </x:c>
      <x:c r="N376" s="30">
        <x:f t="shared" si="142"/>
        <x:v>24</x:v>
      </x:c>
      <x:c r="O376" s="30">
        <x:f t="shared" si="143"/>
        <x:v>10.033333333333333</x:v>
      </x:c>
      <x:c r="P376" s="30" t="str" cm="1">
        <x:f t="array" ref="P376">INDEX($C$12:$N$12,G376)</x:f>
        <x:v>1.0″</x:v>
      </x:c>
      <x:c r="Q376" s="30" t="str" cm="1">
        <x:f t="array" ref="Q376">INDEX($C$11:$N$11,G376)</x:f>
        <x:v>66°F</x:v>
      </x:c>
      <x:c r="R376" s="30" cm="1">
        <x:f t="array" ref="R376">INDEX($C$13:$N$13,G376)</x:f>
        <x:v>31</x:v>
      </x:c>
      <x:c r="S376" s="30">
        <x:f t="shared" si="144"/>
        <x:v>3.2258064516129031E-2</x:v>
      </x:c>
      <x:c r="T376" s="30">
        <x:f t="shared" si="145"/>
        <x:v>66</x:v>
      </x:c>
      <x:c r="U376" s="32">
        <x:f t="shared" si="146"/>
        <x:v>0</x:v>
      </x:c>
      <x:c r="V376" s="31">
        <x:f t="shared" si="152"/>
        <x:v>0.05</x:v>
      </x:c>
      <x:c r="W376" s="31">
        <x:f t="shared" si="153"/>
        <x:v>60</x:v>
      </x:c>
      <x:c r="X376" s="32">
        <x:f t="shared" si="154"/>
        <x:v>0.8</x:v>
      </x:c>
      <x:c r="Y376" s="30">
        <x:f t="shared" si="147"/>
        <x:v>0</x:v>
      </x:c>
      <x:c r="Z376" s="33">
        <x:f t="shared" si="148"/>
        <x:v>0.98560000000000003</x:v>
      </x:c>
      <x:c r="AA376" s="31">
        <x:f t="shared" si="149"/>
        <x:v>30.856231577707344</x:v>
      </x:c>
      <x:c r="AB376" s="32">
        <x:f t="shared" si="155"/>
        <x:v>0.857117543825204</x:v>
      </x:c>
      <x:c r="AC376" s="31">
        <x:f t="shared" si="156"/>
        <x:v>1</x:v>
      </x:c>
      <x:c r="AD376" s="30">
        <x:f t="shared" si="150"/>
        <x:v>0</x:v>
      </x:c>
      <x:c r="AE376" s="31">
        <x:f t="shared" si="151"/>
        <x:v>30.856231577707344</x:v>
      </x:c>
      <x:c r="AG376" s="26"/>
      <x:c r="AH376" s="24"/>
      <x:c r="AI376" s="24"/>
      <x:c r="AJ376" s="24"/>
      <x:c r="AL376" s="24"/>
    </x:row>
    <x:row r="377" spans="2:38" x14ac:dyDescent="0.35">
      <x:c r="B377" s="27">
        <x:f t="shared" si="157"/>
        <x:v>44916</x:v>
      </x:c>
      <x:c r="C377" s="22" t="str">
        <x:f>IF($C$4="London",Assumptions!C386,Assumptions!E386)</x:f>
        <x:v>1421</x:v>
      </x:c>
      <x:c r="D377" s="22" t="str">
        <x:f>IF($C$4="London",Assumptions!D386,Assumptions!F386)</x:f>
        <x:v>0023</x:v>
      </x:c>
      <x:c r="F377" s="8">
        <x:v>44917</x:v>
      </x:c>
      <x:c r="G377" s="30">
        <x:f t="shared" si="137"/>
        <x:v>12</x:v>
      </x:c>
      <x:c r="H377" s="8" t="str">
        <x:v>1421</x:v>
      </x:c>
      <x:c r="I377" s="8" t="str">
        <x:v>0023</x:v>
      </x:c>
      <x:c r="J377" s="30">
        <x:f t="shared" si="138"/>
        <x:v>14</x:v>
      </x:c>
      <x:c r="K377" s="30">
        <x:f t="shared" si="139"/>
        <x:v>21</x:v>
      </x:c>
      <x:c r="L377" s="30">
        <x:f t="shared" si="140"/>
        <x:v>0</x:v>
      </x:c>
      <x:c r="M377" s="30">
        <x:f t="shared" si="141"/>
        <x:v>23</x:v>
      </x:c>
      <x:c r="N377" s="30">
        <x:f t="shared" si="142"/>
        <x:v>24</x:v>
      </x:c>
      <x:c r="O377" s="30">
        <x:f t="shared" si="143"/>
        <x:v>10.033333333333333</x:v>
      </x:c>
      <x:c r="P377" s="30" t="str" cm="1">
        <x:f t="array" ref="P377">INDEX($C$12:$N$12,G377)</x:f>
        <x:v>1.0″</x:v>
      </x:c>
      <x:c r="Q377" s="30" t="str" cm="1">
        <x:f t="array" ref="Q377">INDEX($C$11:$N$11,G377)</x:f>
        <x:v>66°F</x:v>
      </x:c>
      <x:c r="R377" s="30" cm="1">
        <x:f t="array" ref="R377">INDEX($C$13:$N$13,G377)</x:f>
        <x:v>31</x:v>
      </x:c>
      <x:c r="S377" s="30">
        <x:f t="shared" si="144"/>
        <x:v>3.2258064516129031E-2</x:v>
      </x:c>
      <x:c r="T377" s="30">
        <x:f t="shared" si="145"/>
        <x:v>66</x:v>
      </x:c>
      <x:c r="U377" s="32">
        <x:f t="shared" si="146"/>
        <x:v>0</x:v>
      </x:c>
      <x:c r="V377" s="31">
        <x:f t="shared" si="152"/>
        <x:v>0.05</x:v>
      </x:c>
      <x:c r="W377" s="31">
        <x:f t="shared" si="153"/>
        <x:v>60</x:v>
      </x:c>
      <x:c r="X377" s="32">
        <x:f t="shared" si="154"/>
        <x:v>0.8</x:v>
      </x:c>
      <x:c r="Y377" s="30">
        <x:f t="shared" si="147"/>
        <x:v>0</x:v>
      </x:c>
      <x:c r="Z377" s="33">
        <x:f t="shared" si="148"/>
        <x:v>0.98560000000000003</x:v>
      </x:c>
      <x:c r="AA377" s="31">
        <x:f t="shared" si="149"/>
        <x:v>30.856231577707344</x:v>
      </x:c>
      <x:c r="AB377" s="32">
        <x:f t="shared" si="155"/>
        <x:v>0.857117543825204</x:v>
      </x:c>
      <x:c r="AC377" s="31">
        <x:f t="shared" si="156"/>
        <x:v>1</x:v>
      </x:c>
      <x:c r="AD377" s="30">
        <x:f t="shared" si="150"/>
        <x:v>0</x:v>
      </x:c>
      <x:c r="AE377" s="31">
        <x:f t="shared" si="151"/>
        <x:v>30.856231577707344</x:v>
      </x:c>
      <x:c r="AG377" s="26"/>
      <x:c r="AH377" s="24"/>
      <x:c r="AI377" s="24"/>
      <x:c r="AJ377" s="24"/>
      <x:c r="AL377" s="24"/>
    </x:row>
    <x:row r="378" spans="2:38" x14ac:dyDescent="0.35">
      <x:c r="B378" s="27">
        <x:f t="shared" si="157"/>
        <x:v>44917</x:v>
      </x:c>
      <x:c r="C378" s="22" t="str">
        <x:f>IF($C$4="London",Assumptions!C387,Assumptions!E387)</x:f>
        <x:v>1421</x:v>
      </x:c>
      <x:c r="D378" s="22" t="str">
        <x:f>IF($C$4="London",Assumptions!D387,Assumptions!F387)</x:f>
        <x:v>0023</x:v>
      </x:c>
      <x:c r="F378" s="8">
        <x:v>44918</x:v>
      </x:c>
      <x:c r="G378" s="30">
        <x:f t="shared" si="137"/>
        <x:v>12</x:v>
      </x:c>
      <x:c r="H378" s="8" t="str">
        <x:v>1422</x:v>
      </x:c>
      <x:c r="I378" s="8" t="str">
        <x:v>0024</x:v>
      </x:c>
      <x:c r="J378" s="30">
        <x:f t="shared" si="138"/>
        <x:v>14</x:v>
      </x:c>
      <x:c r="K378" s="30">
        <x:f t="shared" si="139"/>
        <x:v>22</x:v>
      </x:c>
      <x:c r="L378" s="30">
        <x:f t="shared" si="140"/>
        <x:v>0</x:v>
      </x:c>
      <x:c r="M378" s="30">
        <x:f t="shared" si="141"/>
        <x:v>24</x:v>
      </x:c>
      <x:c r="N378" s="30">
        <x:f t="shared" si="142"/>
        <x:v>24</x:v>
      </x:c>
      <x:c r="O378" s="30">
        <x:f t="shared" si="143"/>
        <x:v>10.033333333333333</x:v>
      </x:c>
      <x:c r="P378" s="30" t="str" cm="1">
        <x:f t="array" ref="P378">INDEX($C$12:$N$12,G378)</x:f>
        <x:v>1.0″</x:v>
      </x:c>
      <x:c r="Q378" s="30" t="str" cm="1">
        <x:f t="array" ref="Q378">INDEX($C$11:$N$11,G378)</x:f>
        <x:v>66°F</x:v>
      </x:c>
      <x:c r="R378" s="30" cm="1">
        <x:f t="array" ref="R378">INDEX($C$13:$N$13,G378)</x:f>
        <x:v>31</x:v>
      </x:c>
      <x:c r="S378" s="30">
        <x:f t="shared" si="144"/>
        <x:v>3.2258064516129031E-2</x:v>
      </x:c>
      <x:c r="T378" s="30">
        <x:f t="shared" si="145"/>
        <x:v>66</x:v>
      </x:c>
      <x:c r="U378" s="32">
        <x:f t="shared" si="146"/>
        <x:v>0</x:v>
      </x:c>
      <x:c r="V378" s="31">
        <x:f t="shared" si="152"/>
        <x:v>0.05</x:v>
      </x:c>
      <x:c r="W378" s="31">
        <x:f t="shared" si="153"/>
        <x:v>60</x:v>
      </x:c>
      <x:c r="X378" s="32">
        <x:f t="shared" si="154"/>
        <x:v>0.8</x:v>
      </x:c>
      <x:c r="Y378" s="30">
        <x:f t="shared" si="147"/>
        <x:v>0</x:v>
      </x:c>
      <x:c r="Z378" s="33">
        <x:f t="shared" si="148"/>
        <x:v>0.98560000000000003</x:v>
      </x:c>
      <x:c r="AA378" s="31">
        <x:f t="shared" si="149"/>
        <x:v>30.856231577707344</x:v>
      </x:c>
      <x:c r="AB378" s="32">
        <x:f t="shared" si="155"/>
        <x:v>0.857117543825204</x:v>
      </x:c>
      <x:c r="AC378" s="31">
        <x:f t="shared" si="156"/>
        <x:v>1</x:v>
      </x:c>
      <x:c r="AD378" s="30">
        <x:f t="shared" si="150"/>
        <x:v>0</x:v>
      </x:c>
      <x:c r="AE378" s="31">
        <x:f t="shared" si="151"/>
        <x:v>30.856231577707344</x:v>
      </x:c>
      <x:c r="AG378" s="26"/>
      <x:c r="AH378" s="24"/>
      <x:c r="AI378" s="24"/>
      <x:c r="AJ378" s="24"/>
      <x:c r="AL378" s="24"/>
    </x:row>
    <x:row r="379" spans="2:38" x14ac:dyDescent="0.35">
      <x:c r="B379" s="27">
        <x:f t="shared" si="157"/>
        <x:v>44918</x:v>
      </x:c>
      <x:c r="C379" s="22" t="str">
        <x:f>IF($C$4="London",Assumptions!C388,Assumptions!E388)</x:f>
        <x:v>1422</x:v>
      </x:c>
      <x:c r="D379" s="22" t="str">
        <x:f>IF($C$4="London",Assumptions!D388,Assumptions!F388)</x:f>
        <x:v>0024</x:v>
      </x:c>
      <x:c r="F379" s="8">
        <x:v>44919</x:v>
      </x:c>
      <x:c r="G379" s="30">
        <x:f t="shared" si="137"/>
        <x:v>12</x:v>
      </x:c>
      <x:c r="H379" s="8" t="str">
        <x:v>1422</x:v>
      </x:c>
      <x:c r="I379" s="8" t="str">
        <x:v>0024</x:v>
      </x:c>
      <x:c r="J379" s="30">
        <x:f t="shared" si="138"/>
        <x:v>14</x:v>
      </x:c>
      <x:c r="K379" s="30">
        <x:f t="shared" si="139"/>
        <x:v>22</x:v>
      </x:c>
      <x:c r="L379" s="30">
        <x:f t="shared" si="140"/>
        <x:v>0</x:v>
      </x:c>
      <x:c r="M379" s="30">
        <x:f t="shared" si="141"/>
        <x:v>24</x:v>
      </x:c>
      <x:c r="N379" s="30">
        <x:f t="shared" si="142"/>
        <x:v>24</x:v>
      </x:c>
      <x:c r="O379" s="30">
        <x:f t="shared" si="143"/>
        <x:v>10.033333333333333</x:v>
      </x:c>
      <x:c r="P379" s="30" t="str" cm="1">
        <x:f t="array" ref="P379">INDEX($C$12:$N$12,G379)</x:f>
        <x:v>1.0″</x:v>
      </x:c>
      <x:c r="Q379" s="30" t="str" cm="1">
        <x:f t="array" ref="Q379">INDEX($C$11:$N$11,G379)</x:f>
        <x:v>66°F</x:v>
      </x:c>
      <x:c r="R379" s="30" cm="1">
        <x:f t="array" ref="R379">INDEX($C$13:$N$13,G379)</x:f>
        <x:v>31</x:v>
      </x:c>
      <x:c r="S379" s="30">
        <x:f t="shared" si="144"/>
        <x:v>3.2258064516129031E-2</x:v>
      </x:c>
      <x:c r="T379" s="30">
        <x:f t="shared" si="145"/>
        <x:v>66</x:v>
      </x:c>
      <x:c r="U379" s="32">
        <x:f t="shared" si="146"/>
        <x:v>0</x:v>
      </x:c>
      <x:c r="V379" s="31">
        <x:f t="shared" si="152"/>
        <x:v>0.05</x:v>
      </x:c>
      <x:c r="W379" s="31">
        <x:f t="shared" si="153"/>
        <x:v>60</x:v>
      </x:c>
      <x:c r="X379" s="32">
        <x:f t="shared" si="154"/>
        <x:v>0.8</x:v>
      </x:c>
      <x:c r="Y379" s="30">
        <x:f t="shared" si="147"/>
        <x:v>0</x:v>
      </x:c>
      <x:c r="Z379" s="33">
        <x:f t="shared" si="148"/>
        <x:v>0.98560000000000003</x:v>
      </x:c>
      <x:c r="AA379" s="31">
        <x:f t="shared" si="149"/>
        <x:v>30.856231577707344</x:v>
      </x:c>
      <x:c r="AB379" s="32">
        <x:f t="shared" si="155"/>
        <x:v>0.857117543825204</x:v>
      </x:c>
      <x:c r="AC379" s="31">
        <x:f t="shared" si="156"/>
        <x:v>1</x:v>
      </x:c>
      <x:c r="AD379" s="30">
        <x:f t="shared" si="150"/>
        <x:v>0</x:v>
      </x:c>
      <x:c r="AE379" s="31">
        <x:f t="shared" si="151"/>
        <x:v>30.856231577707344</x:v>
      </x:c>
      <x:c r="AG379" s="26"/>
      <x:c r="AH379" s="24"/>
      <x:c r="AI379" s="24"/>
      <x:c r="AJ379" s="24"/>
      <x:c r="AL379" s="24"/>
    </x:row>
    <x:row r="380" spans="2:38" x14ac:dyDescent="0.35">
      <x:c r="B380" s="27">
        <x:f t="shared" si="157"/>
        <x:v>44919</x:v>
      </x:c>
      <x:c r="C380" s="22" t="str">
        <x:f>IF($C$4="London",Assumptions!C389,Assumptions!E389)</x:f>
        <x:v>1422</x:v>
      </x:c>
      <x:c r="D380" s="22" t="str">
        <x:f>IF($C$4="London",Assumptions!D389,Assumptions!F389)</x:f>
        <x:v>0024</x:v>
      </x:c>
      <x:c r="F380" s="8">
        <x:v>44920</x:v>
      </x:c>
      <x:c r="G380" s="30">
        <x:f t="shared" si="137"/>
        <x:v>12</x:v>
      </x:c>
      <x:c r="H380" s="8" t="str">
        <x:v>1423</x:v>
      </x:c>
      <x:c r="I380" s="8" t="str">
        <x:v>0025</x:v>
      </x:c>
      <x:c r="J380" s="30">
        <x:f t="shared" si="138"/>
        <x:v>14</x:v>
      </x:c>
      <x:c r="K380" s="30">
        <x:f t="shared" si="139"/>
        <x:v>23</x:v>
      </x:c>
      <x:c r="L380" s="30">
        <x:f t="shared" si="140"/>
        <x:v>0</x:v>
      </x:c>
      <x:c r="M380" s="30">
        <x:f t="shared" si="141"/>
        <x:v>25</x:v>
      </x:c>
      <x:c r="N380" s="30">
        <x:f t="shared" si="142"/>
        <x:v>24</x:v>
      </x:c>
      <x:c r="O380" s="30">
        <x:f t="shared" si="143"/>
        <x:v>10.033333333333333</x:v>
      </x:c>
      <x:c r="P380" s="30" t="str" cm="1">
        <x:f t="array" ref="P380">INDEX($C$12:$N$12,G380)</x:f>
        <x:v>1.0″</x:v>
      </x:c>
      <x:c r="Q380" s="30" t="str" cm="1">
        <x:f t="array" ref="Q380">INDEX($C$11:$N$11,G380)</x:f>
        <x:v>66°F</x:v>
      </x:c>
      <x:c r="R380" s="30" cm="1">
        <x:f t="array" ref="R380">INDEX($C$13:$N$13,G380)</x:f>
        <x:v>31</x:v>
      </x:c>
      <x:c r="S380" s="30">
        <x:f t="shared" si="144"/>
        <x:v>3.2258064516129031E-2</x:v>
      </x:c>
      <x:c r="T380" s="30">
        <x:f t="shared" si="145"/>
        <x:v>66</x:v>
      </x:c>
      <x:c r="U380" s="32">
        <x:f t="shared" si="146"/>
        <x:v>0</x:v>
      </x:c>
      <x:c r="V380" s="31">
        <x:f t="shared" si="152"/>
        <x:v>0.05</x:v>
      </x:c>
      <x:c r="W380" s="31">
        <x:f t="shared" si="153"/>
        <x:v>60</x:v>
      </x:c>
      <x:c r="X380" s="32">
        <x:f t="shared" si="154"/>
        <x:v>0.8</x:v>
      </x:c>
      <x:c r="Y380" s="30">
        <x:f t="shared" si="147"/>
        <x:v>0</x:v>
      </x:c>
      <x:c r="Z380" s="33">
        <x:f t="shared" si="148"/>
        <x:v>0.98560000000000003</x:v>
      </x:c>
      <x:c r="AA380" s="31">
        <x:f t="shared" si="149"/>
        <x:v>30.856231577707344</x:v>
      </x:c>
      <x:c r="AB380" s="32">
        <x:f t="shared" si="155"/>
        <x:v>0.857117543825204</x:v>
      </x:c>
      <x:c r="AC380" s="31">
        <x:f t="shared" si="156"/>
        <x:v>1</x:v>
      </x:c>
      <x:c r="AD380" s="30">
        <x:f t="shared" si="150"/>
        <x:v>0</x:v>
      </x:c>
      <x:c r="AE380" s="31">
        <x:f t="shared" si="151"/>
        <x:v>30.856231577707344</x:v>
      </x:c>
      <x:c r="AG380" s="26"/>
      <x:c r="AH380" s="24"/>
      <x:c r="AI380" s="24"/>
      <x:c r="AJ380" s="24"/>
      <x:c r="AL380" s="24"/>
    </x:row>
    <x:row r="381" spans="2:38" x14ac:dyDescent="0.35">
      <x:c r="B381" s="27">
        <x:f t="shared" si="157"/>
        <x:v>44920</x:v>
      </x:c>
      <x:c r="C381" s="22" t="str">
        <x:f>IF($C$4="London",Assumptions!C390,Assumptions!E390)</x:f>
        <x:v>1423</x:v>
      </x:c>
      <x:c r="D381" s="22" t="str">
        <x:f>IF($C$4="London",Assumptions!D390,Assumptions!F390)</x:f>
        <x:v>0025</x:v>
      </x:c>
      <x:c r="F381" s="8">
        <x:v>44921</x:v>
      </x:c>
      <x:c r="G381" s="30">
        <x:f t="shared" si="137"/>
        <x:v>12</x:v>
      </x:c>
      <x:c r="H381" s="8" t="str">
        <x:v>1423</x:v>
      </x:c>
      <x:c r="I381" s="8" t="str">
        <x:v>0025</x:v>
      </x:c>
      <x:c r="J381" s="30">
        <x:f t="shared" si="138"/>
        <x:v>14</x:v>
      </x:c>
      <x:c r="K381" s="30">
        <x:f t="shared" si="139"/>
        <x:v>23</x:v>
      </x:c>
      <x:c r="L381" s="30">
        <x:f t="shared" si="140"/>
        <x:v>0</x:v>
      </x:c>
      <x:c r="M381" s="30">
        <x:f t="shared" si="141"/>
        <x:v>25</x:v>
      </x:c>
      <x:c r="N381" s="30">
        <x:f t="shared" si="142"/>
        <x:v>24</x:v>
      </x:c>
      <x:c r="O381" s="30">
        <x:f t="shared" si="143"/>
        <x:v>10.033333333333333</x:v>
      </x:c>
      <x:c r="P381" s="30" t="str" cm="1">
        <x:f t="array" ref="P381">INDEX($C$12:$N$12,G381)</x:f>
        <x:v>1.0″</x:v>
      </x:c>
      <x:c r="Q381" s="30" t="str" cm="1">
        <x:f t="array" ref="Q381">INDEX($C$11:$N$11,G381)</x:f>
        <x:v>66°F</x:v>
      </x:c>
      <x:c r="R381" s="30" cm="1">
        <x:f t="array" ref="R381">INDEX($C$13:$N$13,G381)</x:f>
        <x:v>31</x:v>
      </x:c>
      <x:c r="S381" s="30">
        <x:f t="shared" si="144"/>
        <x:v>3.2258064516129031E-2</x:v>
      </x:c>
      <x:c r="T381" s="30">
        <x:f t="shared" si="145"/>
        <x:v>66</x:v>
      </x:c>
      <x:c r="U381" s="32">
        <x:f t="shared" si="146"/>
        <x:v>0</x:v>
      </x:c>
      <x:c r="V381" s="31">
        <x:f t="shared" si="152"/>
        <x:v>0.05</x:v>
      </x:c>
      <x:c r="W381" s="31">
        <x:f t="shared" si="153"/>
        <x:v>60</x:v>
      </x:c>
      <x:c r="X381" s="32">
        <x:f t="shared" si="154"/>
        <x:v>0.8</x:v>
      </x:c>
      <x:c r="Y381" s="30">
        <x:f t="shared" si="147"/>
        <x:v>0</x:v>
      </x:c>
      <x:c r="Z381" s="33">
        <x:f t="shared" si="148"/>
        <x:v>0.98560000000000003</x:v>
      </x:c>
      <x:c r="AA381" s="31">
        <x:f t="shared" si="149"/>
        <x:v>30.856231577707344</x:v>
      </x:c>
      <x:c r="AB381" s="32">
        <x:f t="shared" si="155"/>
        <x:v>0.857117543825204</x:v>
      </x:c>
      <x:c r="AC381" s="31">
        <x:f t="shared" si="156"/>
        <x:v>1</x:v>
      </x:c>
      <x:c r="AD381" s="30">
        <x:f t="shared" si="150"/>
        <x:v>0</x:v>
      </x:c>
      <x:c r="AE381" s="31">
        <x:f t="shared" si="151"/>
        <x:v>30.856231577707344</x:v>
      </x:c>
      <x:c r="AG381" s="26"/>
      <x:c r="AH381" s="24"/>
      <x:c r="AI381" s="24"/>
      <x:c r="AJ381" s="24"/>
      <x:c r="AL381" s="24"/>
    </x:row>
    <x:row r="382" spans="2:38" x14ac:dyDescent="0.35">
      <x:c r="B382" s="27">
        <x:f t="shared" si="157"/>
        <x:v>44921</x:v>
      </x:c>
      <x:c r="C382" s="22" t="str">
        <x:f>IF($C$4="London",Assumptions!C391,Assumptions!E391)</x:f>
        <x:v>1423</x:v>
      </x:c>
      <x:c r="D382" s="22" t="str">
        <x:f>IF($C$4="London",Assumptions!D391,Assumptions!F391)</x:f>
        <x:v>0025</x:v>
      </x:c>
      <x:c r="F382" s="8">
        <x:v>44922</x:v>
      </x:c>
      <x:c r="G382" s="30">
        <x:f t="shared" si="137"/>
        <x:v>12</x:v>
      </x:c>
      <x:c r="H382" s="8" t="str">
        <x:v>1424</x:v>
      </x:c>
      <x:c r="I382" s="8" t="str">
        <x:v>0026</x:v>
      </x:c>
      <x:c r="J382" s="30">
        <x:f t="shared" si="138"/>
        <x:v>14</x:v>
      </x:c>
      <x:c r="K382" s="30">
        <x:f t="shared" si="139"/>
        <x:v>24</x:v>
      </x:c>
      <x:c r="L382" s="30">
        <x:f t="shared" si="140"/>
        <x:v>0</x:v>
      </x:c>
      <x:c r="M382" s="30">
        <x:f t="shared" si="141"/>
        <x:v>26</x:v>
      </x:c>
      <x:c r="N382" s="30">
        <x:f t="shared" si="142"/>
        <x:v>24</x:v>
      </x:c>
      <x:c r="O382" s="30">
        <x:f t="shared" si="143"/>
        <x:v>10.033333333333333</x:v>
      </x:c>
      <x:c r="P382" s="30" t="str" cm="1">
        <x:f t="array" ref="P382">INDEX($C$12:$N$12,G382)</x:f>
        <x:v>1.0″</x:v>
      </x:c>
      <x:c r="Q382" s="30" t="str" cm="1">
        <x:f t="array" ref="Q382">INDEX($C$11:$N$11,G382)</x:f>
        <x:v>66°F</x:v>
      </x:c>
      <x:c r="R382" s="30" cm="1">
        <x:f t="array" ref="R382">INDEX($C$13:$N$13,G382)</x:f>
        <x:v>31</x:v>
      </x:c>
      <x:c r="S382" s="30">
        <x:f t="shared" si="144"/>
        <x:v>3.2258064516129031E-2</x:v>
      </x:c>
      <x:c r="T382" s="30">
        <x:f t="shared" si="145"/>
        <x:v>66</x:v>
      </x:c>
      <x:c r="U382" s="32">
        <x:f t="shared" si="146"/>
        <x:v>0</x:v>
      </x:c>
      <x:c r="V382" s="31">
        <x:f t="shared" si="152"/>
        <x:v>0.05</x:v>
      </x:c>
      <x:c r="W382" s="31">
        <x:f t="shared" si="153"/>
        <x:v>60</x:v>
      </x:c>
      <x:c r="X382" s="32">
        <x:f t="shared" si="154"/>
        <x:v>0.8</x:v>
      </x:c>
      <x:c r="Y382" s="30">
        <x:f t="shared" si="147"/>
        <x:v>0</x:v>
      </x:c>
      <x:c r="Z382" s="33">
        <x:f t="shared" si="148"/>
        <x:v>0.98560000000000003</x:v>
      </x:c>
      <x:c r="AA382" s="31">
        <x:f t="shared" si="149"/>
        <x:v>30.856231577707344</x:v>
      </x:c>
      <x:c r="AB382" s="32">
        <x:f t="shared" si="155"/>
        <x:v>0.857117543825204</x:v>
      </x:c>
      <x:c r="AC382" s="31">
        <x:f t="shared" si="156"/>
        <x:v>1</x:v>
      </x:c>
      <x:c r="AD382" s="30">
        <x:f t="shared" si="150"/>
        <x:v>0</x:v>
      </x:c>
      <x:c r="AE382" s="31">
        <x:f t="shared" si="151"/>
        <x:v>30.856231577707344</x:v>
      </x:c>
      <x:c r="AG382" s="26"/>
      <x:c r="AH382" s="24"/>
      <x:c r="AI382" s="24"/>
      <x:c r="AJ382" s="24"/>
      <x:c r="AL382" s="24"/>
    </x:row>
    <x:row r="383" spans="2:38" x14ac:dyDescent="0.35">
      <x:c r="B383" s="27">
        <x:f t="shared" si="157"/>
        <x:v>44922</x:v>
      </x:c>
      <x:c r="C383" s="22" t="str">
        <x:f>IF($C$4="London",Assumptions!C392,Assumptions!E392)</x:f>
        <x:v>1424</x:v>
      </x:c>
      <x:c r="D383" s="22" t="str">
        <x:f>IF($C$4="London",Assumptions!D392,Assumptions!F392)</x:f>
        <x:v>0026</x:v>
      </x:c>
      <x:c r="F383" s="8">
        <x:v>44923</x:v>
      </x:c>
      <x:c r="G383" s="30">
        <x:f t="shared" si="137"/>
        <x:v>12</x:v>
      </x:c>
      <x:c r="H383" s="8" t="str">
        <x:v>1424</x:v>
      </x:c>
      <x:c r="I383" s="8" t="str">
        <x:v>0027</x:v>
      </x:c>
      <x:c r="J383" s="30">
        <x:f t="shared" si="138"/>
        <x:v>14</x:v>
      </x:c>
      <x:c r="K383" s="30">
        <x:f t="shared" si="139"/>
        <x:v>24</x:v>
      </x:c>
      <x:c r="L383" s="30">
        <x:f t="shared" si="140"/>
        <x:v>0</x:v>
      </x:c>
      <x:c r="M383" s="30">
        <x:f t="shared" si="141"/>
        <x:v>27</x:v>
      </x:c>
      <x:c r="N383" s="30">
        <x:f t="shared" si="142"/>
        <x:v>24</x:v>
      </x:c>
      <x:c r="O383" s="30">
        <x:f t="shared" si="143"/>
        <x:v>10.050000000000001</x:v>
      </x:c>
      <x:c r="P383" s="30" t="str" cm="1">
        <x:f t="array" ref="P383">INDEX($C$12:$N$12,G383)</x:f>
        <x:v>1.0″</x:v>
      </x:c>
      <x:c r="Q383" s="30" t="str" cm="1">
        <x:f t="array" ref="Q383">INDEX($C$11:$N$11,G383)</x:f>
        <x:v>66°F</x:v>
      </x:c>
      <x:c r="R383" s="30" cm="1">
        <x:f t="array" ref="R383">INDEX($C$13:$N$13,G383)</x:f>
        <x:v>31</x:v>
      </x:c>
      <x:c r="S383" s="30">
        <x:f t="shared" si="144"/>
        <x:v>3.2258064516129031E-2</x:v>
      </x:c>
      <x:c r="T383" s="30">
        <x:f t="shared" si="145"/>
        <x:v>66</x:v>
      </x:c>
      <x:c r="U383" s="32">
        <x:f t="shared" si="146"/>
        <x:v>0</x:v>
      </x:c>
      <x:c r="V383" s="31">
        <x:f t="shared" si="152"/>
        <x:v>0.05</x:v>
      </x:c>
      <x:c r="W383" s="31">
        <x:f t="shared" si="153"/>
        <x:v>60</x:v>
      </x:c>
      <x:c r="X383" s="32">
        <x:f t="shared" si="154"/>
        <x:v>0.8</x:v>
      </x:c>
      <x:c r="Y383" s="30">
        <x:f t="shared" si="147"/>
        <x:v>0</x:v>
      </x:c>
      <x:c r="Z383" s="33">
        <x:f t="shared" si="148"/>
        <x:v>0.98560000000000003</x:v>
      </x:c>
      <x:c r="AA383" s="31">
        <x:f t="shared" si="149"/>
        <x:v>30.856231577707344</x:v>
      </x:c>
      <x:c r="AB383" s="32">
        <x:f t="shared" si="155"/>
        <x:v>0.857117543825204</x:v>
      </x:c>
      <x:c r="AC383" s="31">
        <x:f t="shared" si="156"/>
        <x:v>1</x:v>
      </x:c>
      <x:c r="AD383" s="30">
        <x:f t="shared" si="150"/>
        <x:v>0</x:v>
      </x:c>
      <x:c r="AE383" s="31">
        <x:f t="shared" si="151"/>
        <x:v>30.856231577707344</x:v>
      </x:c>
      <x:c r="AG383" s="26"/>
      <x:c r="AH383" s="24"/>
      <x:c r="AI383" s="24"/>
      <x:c r="AJ383" s="24"/>
      <x:c r="AL383" s="24"/>
    </x:row>
    <x:row r="384" spans="2:38" x14ac:dyDescent="0.35">
      <x:c r="B384" s="27">
        <x:f t="shared" si="157"/>
        <x:v>44923</x:v>
      </x:c>
      <x:c r="C384" s="22" t="str">
        <x:f>IF($C$4="London",Assumptions!C393,Assumptions!E393)</x:f>
        <x:v>1424</x:v>
      </x:c>
      <x:c r="D384" s="22" t="str">
        <x:f>IF($C$4="London",Assumptions!D393,Assumptions!F393)</x:f>
        <x:v>0027</x:v>
      </x:c>
      <x:c r="F384" s="8">
        <x:v>44924</x:v>
      </x:c>
      <x:c r="G384" s="30">
        <x:f t="shared" si="137"/>
        <x:v>12</x:v>
      </x:c>
      <x:c r="H384" s="8" t="str">
        <x:v>1424</x:v>
      </x:c>
      <x:c r="I384" s="8" t="str">
        <x:v>0027</x:v>
      </x:c>
      <x:c r="J384" s="30">
        <x:f t="shared" si="138"/>
        <x:v>14</x:v>
      </x:c>
      <x:c r="K384" s="30">
        <x:f t="shared" si="139"/>
        <x:v>24</x:v>
      </x:c>
      <x:c r="L384" s="30">
        <x:f t="shared" si="140"/>
        <x:v>0</x:v>
      </x:c>
      <x:c r="M384" s="30">
        <x:f t="shared" si="141"/>
        <x:v>27</x:v>
      </x:c>
      <x:c r="N384" s="30">
        <x:f t="shared" si="142"/>
        <x:v>24</x:v>
      </x:c>
      <x:c r="O384" s="30">
        <x:f t="shared" si="143"/>
        <x:v>10.050000000000001</x:v>
      </x:c>
      <x:c r="P384" s="30" t="str" cm="1">
        <x:f t="array" ref="P384">INDEX($C$12:$N$12,G384)</x:f>
        <x:v>1.0″</x:v>
      </x:c>
      <x:c r="Q384" s="30" t="str" cm="1">
        <x:f t="array" ref="Q384">INDEX($C$11:$N$11,G384)</x:f>
        <x:v>66°F</x:v>
      </x:c>
      <x:c r="R384" s="30" cm="1">
        <x:f t="array" ref="R384">INDEX($C$13:$N$13,G384)</x:f>
        <x:v>31</x:v>
      </x:c>
      <x:c r="S384" s="30">
        <x:f t="shared" si="144"/>
        <x:v>3.2258064516129031E-2</x:v>
      </x:c>
      <x:c r="T384" s="30">
        <x:f t="shared" si="145"/>
        <x:v>66</x:v>
      </x:c>
      <x:c r="U384" s="32">
        <x:f t="shared" si="146"/>
        <x:v>0</x:v>
      </x:c>
      <x:c r="V384" s="31">
        <x:f t="shared" si="152"/>
        <x:v>0.05</x:v>
      </x:c>
      <x:c r="W384" s="31">
        <x:f t="shared" si="153"/>
        <x:v>60</x:v>
      </x:c>
      <x:c r="X384" s="32">
        <x:f t="shared" si="154"/>
        <x:v>0.8</x:v>
      </x:c>
      <x:c r="Y384" s="30">
        <x:f t="shared" si="147"/>
        <x:v>0</x:v>
      </x:c>
      <x:c r="Z384" s="33">
        <x:f t="shared" si="148"/>
        <x:v>0.98560000000000003</x:v>
      </x:c>
      <x:c r="AA384" s="31">
        <x:f t="shared" si="149"/>
        <x:v>30.856231577707344</x:v>
      </x:c>
      <x:c r="AB384" s="32">
        <x:f t="shared" si="155"/>
        <x:v>0.857117543825204</x:v>
      </x:c>
      <x:c r="AC384" s="31">
        <x:f t="shared" si="156"/>
        <x:v>1</x:v>
      </x:c>
      <x:c r="AD384" s="30">
        <x:f t="shared" si="150"/>
        <x:v>0</x:v>
      </x:c>
      <x:c r="AE384" s="31">
        <x:f t="shared" si="151"/>
        <x:v>30.856231577707344</x:v>
      </x:c>
      <x:c r="AG384" s="26"/>
      <x:c r="AH384" s="24"/>
      <x:c r="AI384" s="24"/>
      <x:c r="AJ384" s="24"/>
      <x:c r="AL384" s="24"/>
    </x:row>
    <x:row r="385" spans="2:38" x14ac:dyDescent="0.35">
      <x:c r="B385" s="27">
        <x:f t="shared" si="157"/>
        <x:v>44924</x:v>
      </x:c>
      <x:c r="C385" s="22" t="str">
        <x:f>IF($C$4="London",Assumptions!C394,Assumptions!E394)</x:f>
        <x:v>1424</x:v>
      </x:c>
      <x:c r="D385" s="22" t="str">
        <x:f>IF($C$4="London",Assumptions!D394,Assumptions!F394)</x:f>
        <x:v>0027</x:v>
      </x:c>
      <x:c r="F385" s="8">
        <x:v>44925</x:v>
      </x:c>
      <x:c r="G385" s="30">
        <x:f t="shared" si="137"/>
        <x:v>12</x:v>
      </x:c>
      <x:c r="H385" s="8" t="str">
        <x:v>1425</x:v>
      </x:c>
      <x:c r="I385" s="8" t="str">
        <x:v>0028</x:v>
      </x:c>
      <x:c r="J385" s="30">
        <x:f t="shared" si="138"/>
        <x:v>14</x:v>
      </x:c>
      <x:c r="K385" s="30">
        <x:f t="shared" si="139"/>
        <x:v>25</x:v>
      </x:c>
      <x:c r="L385" s="30">
        <x:f t="shared" si="140"/>
        <x:v>0</x:v>
      </x:c>
      <x:c r="M385" s="30">
        <x:f t="shared" si="141"/>
        <x:v>28</x:v>
      </x:c>
      <x:c r="N385" s="30">
        <x:f t="shared" si="142"/>
        <x:v>24</x:v>
      </x:c>
      <x:c r="O385" s="30">
        <x:f t="shared" si="143"/>
        <x:v>10.050000000000001</x:v>
      </x:c>
      <x:c r="P385" s="30" t="str" cm="1">
        <x:f t="array" ref="P385">INDEX($C$12:$N$12,G385)</x:f>
        <x:v>1.0″</x:v>
      </x:c>
      <x:c r="Q385" s="30" t="str" cm="1">
        <x:f t="array" ref="Q385">INDEX($C$11:$N$11,G385)</x:f>
        <x:v>66°F</x:v>
      </x:c>
      <x:c r="R385" s="30" cm="1">
        <x:f t="array" ref="R385">INDEX($C$13:$N$13,G385)</x:f>
        <x:v>31</x:v>
      </x:c>
      <x:c r="S385" s="30">
        <x:f t="shared" si="144"/>
        <x:v>3.2258064516129031E-2</x:v>
      </x:c>
      <x:c r="T385" s="30">
        <x:f t="shared" si="145"/>
        <x:v>66</x:v>
      </x:c>
      <x:c r="U385" s="32">
        <x:f t="shared" si="146"/>
        <x:v>0</x:v>
      </x:c>
      <x:c r="V385" s="31">
        <x:f t="shared" si="152"/>
        <x:v>0.05</x:v>
      </x:c>
      <x:c r="W385" s="31">
        <x:f t="shared" si="153"/>
        <x:v>60</x:v>
      </x:c>
      <x:c r="X385" s="32">
        <x:f t="shared" si="154"/>
        <x:v>0.8</x:v>
      </x:c>
      <x:c r="Y385" s="30">
        <x:f t="shared" si="147"/>
        <x:v>0</x:v>
      </x:c>
      <x:c r="Z385" s="33">
        <x:f t="shared" si="148"/>
        <x:v>0.98560000000000003</x:v>
      </x:c>
      <x:c r="AA385" s="31">
        <x:f t="shared" si="149"/>
        <x:v>30.856231577707344</x:v>
      </x:c>
      <x:c r="AB385" s="32">
        <x:f t="shared" si="155"/>
        <x:v>0.857117543825204</x:v>
      </x:c>
      <x:c r="AC385" s="31">
        <x:f t="shared" si="156"/>
        <x:v>1</x:v>
      </x:c>
      <x:c r="AD385" s="30">
        <x:f t="shared" si="150"/>
        <x:v>0</x:v>
      </x:c>
      <x:c r="AE385" s="31">
        <x:f t="shared" si="151"/>
        <x:v>30.856231577707344</x:v>
      </x:c>
      <x:c r="AG385" s="26"/>
      <x:c r="AH385" s="24"/>
      <x:c r="AI385" s="24"/>
      <x:c r="AJ385" s="24"/>
      <x:c r="AL385" s="24"/>
    </x:row>
    <x:row r="386" spans="2:38" x14ac:dyDescent="0.35">
      <x:c r="B386" s="27">
        <x:f t="shared" si="157"/>
        <x:v>44925</x:v>
      </x:c>
      <x:c r="C386" s="22" t="str">
        <x:f>IF($C$4="London",Assumptions!C395,Assumptions!E395)</x:f>
        <x:v>1425</x:v>
      </x:c>
      <x:c r="D386" s="22" t="str">
        <x:f>IF($C$4="London",Assumptions!D395,Assumptions!F395)</x:f>
        <x:v>0028</x:v>
      </x:c>
      <x:c r="F386" s="8">
        <x:v>44926</x:v>
      </x:c>
      <x:c r="G386" s="30">
        <x:f t="shared" si="137"/>
        <x:v>12</x:v>
      </x:c>
      <x:c r="H386" s="8" t="str">
        <x:v>1425</x:v>
      </x:c>
      <x:c r="I386" s="8" t="str">
        <x:v>0029</x:v>
      </x:c>
      <x:c r="J386" s="30">
        <x:f t="shared" si="138"/>
        <x:v>14</x:v>
      </x:c>
      <x:c r="K386" s="30">
        <x:f t="shared" si="139"/>
        <x:v>25</x:v>
      </x:c>
      <x:c r="L386" s="30">
        <x:f t="shared" si="140"/>
        <x:v>0</x:v>
      </x:c>
      <x:c r="M386" s="30">
        <x:f t="shared" si="141"/>
        <x:v>29</x:v>
      </x:c>
      <x:c r="N386" s="30">
        <x:f t="shared" si="142"/>
        <x:v>24</x:v>
      </x:c>
      <x:c r="O386" s="30">
        <x:f t="shared" si="143"/>
        <x:v>10.066666666666666</x:v>
      </x:c>
      <x:c r="P386" s="30" t="str" cm="1">
        <x:f t="array" ref="P386">INDEX($C$12:$N$12,G386)</x:f>
        <x:v>1.0″</x:v>
      </x:c>
      <x:c r="Q386" s="30" t="str" cm="1">
        <x:f t="array" ref="Q386">INDEX($C$11:$N$11,G386)</x:f>
        <x:v>66°F</x:v>
      </x:c>
      <x:c r="R386" s="30" cm="1">
        <x:f t="array" ref="R386">INDEX($C$13:$N$13,G386)</x:f>
        <x:v>31</x:v>
      </x:c>
      <x:c r="S386" s="30">
        <x:f t="shared" si="144"/>
        <x:v>3.2258064516129031E-2</x:v>
      </x:c>
      <x:c r="T386" s="30">
        <x:f t="shared" si="145"/>
        <x:v>66</x:v>
      </x:c>
      <x:c r="U386" s="32">
        <x:f t="shared" si="146"/>
        <x:v>0</x:v>
      </x:c>
      <x:c r="V386" s="31">
        <x:f t="shared" si="152"/>
        <x:v>0.05</x:v>
      </x:c>
      <x:c r="W386" s="31">
        <x:f t="shared" si="153"/>
        <x:v>60</x:v>
      </x:c>
      <x:c r="X386" s="32">
        <x:f t="shared" si="154"/>
        <x:v>0.8</x:v>
      </x:c>
      <x:c r="Y386" s="30">
        <x:f t="shared" si="147"/>
        <x:v>0</x:v>
      </x:c>
      <x:c r="Z386" s="33">
        <x:f t="shared" si="148"/>
        <x:v>0.98560000000000003</x:v>
      </x:c>
      <x:c r="AA386" s="31">
        <x:f t="shared" si="149"/>
        <x:v>30.856231577707344</x:v>
      </x:c>
      <x:c r="AB386" s="32">
        <x:f t="shared" si="155"/>
        <x:v>0.857117543825204</x:v>
      </x:c>
      <x:c r="AC386" s="31">
        <x:f t="shared" si="156"/>
        <x:v>1</x:v>
      </x:c>
      <x:c r="AD386" s="30">
        <x:f t="shared" si="150"/>
        <x:v>0</x:v>
      </x:c>
      <x:c r="AE386" s="31">
        <x:f t="shared" si="151"/>
        <x:v>30.856231577707344</x:v>
      </x:c>
      <x:c r="AG386" s="26"/>
      <x:c r="AH386" s="24"/>
      <x:c r="AI386" s="24"/>
      <x:c r="AJ386" s="24"/>
      <x:c r="AL386" s="24"/>
    </x:row>
    <x:row r="387" spans="2:38" x14ac:dyDescent="0.35">
      <x:c r="B387" s="27">
        <x:f t="shared" si="157"/>
        <x:v>44926</x:v>
      </x:c>
      <x:c r="C387" s="22" t="str">
        <x:f>IF($C$4="London",Assumptions!C396,Assumptions!E396)</x:f>
        <x:v>1425</x:v>
      </x:c>
      <x:c r="D387" s="22" t="str">
        <x:f>IF($C$4="London",Assumptions!D396,Assumptions!F396)</x:f>
        <x:v>0029</x:v>
      </x:c>
      <x:c r="M387" s="23"/>
      <x:c r="N387" s="24"/>
      <x:c r="O387" s="24"/>
      <x:c r="AB387" s="24"/>
      <x:c r="AC387" s="24"/>
      <x:c r="AD387" s="24"/>
      <x:c r="AE387" s="25"/>
      <x:c r="AG387" s="26"/>
      <x:c r="AH387" s="24"/>
      <x:c r="AI387" s="24"/>
      <x:c r="AJ387" s="24"/>
      <x:c r="AL387" s="24"/>
    </x:row>
    <x:row r="388" spans="2:38" x14ac:dyDescent="0.35">
      <x:c r="M388" s="23"/>
      <x:c r="N388" s="24"/>
      <x:c r="O388" s="24"/>
      <x:c r="AB388" s="24"/>
      <x:c r="AC388" s="24"/>
      <x:c r="AD388" s="24"/>
      <x:c r="AE388" s="25"/>
      <x:c r="AG388" s="26"/>
      <x:c r="AH388" s="24"/>
      <x:c r="AI388" s="24"/>
      <x:c r="AJ388" s="24"/>
      <x:c r="AL388" s="24"/>
    </x:row>
    <x:row r="389" spans="2:38" x14ac:dyDescent="0.35">
      <x:c r="M389" s="23"/>
      <x:c r="N389" s="24"/>
      <x:c r="O389" s="24"/>
      <x:c r="AB389" s="24"/>
      <x:c r="AC389" s="24"/>
      <x:c r="AD389" s="24"/>
      <x:c r="AE389" s="25"/>
      <x:c r="AG389" s="26"/>
      <x:c r="AH389" s="24"/>
      <x:c r="AI389" s="24"/>
      <x:c r="AJ389" s="24"/>
      <x:c r="AL389" s="24"/>
    </x:row>
    <x:row r="390" spans="2:38" x14ac:dyDescent="0.35">
      <x:c r="M390" s="23"/>
      <x:c r="N390" s="24"/>
      <x:c r="O390" s="24"/>
      <x:c r="AB390" s="24"/>
      <x:c r="AC390" s="24"/>
      <x:c r="AD390" s="24"/>
      <x:c r="AE390" s="25"/>
      <x:c r="AG390" s="26"/>
      <x:c r="AH390" s="24"/>
      <x:c r="AI390" s="24"/>
      <x:c r="AJ390" s="24"/>
      <x:c r="AL390" s="24"/>
    </x:row>
    <x:row r="391" spans="2:38" x14ac:dyDescent="0.35">
      <x:c r="M391" s="23"/>
      <x:c r="N391" s="24"/>
      <x:c r="O391" s="24"/>
      <x:c r="AB391" s="24"/>
      <x:c r="AC391" s="24"/>
      <x:c r="AD391" s="24"/>
      <x:c r="AE391" s="25"/>
      <x:c r="AG391" s="26"/>
      <x:c r="AH391" s="24"/>
      <x:c r="AI391" s="24"/>
      <x:c r="AJ391" s="24"/>
      <x:c r="AL391" s="24"/>
    </x:row>
    <x:row r="392" spans="2:38" x14ac:dyDescent="0.35">
      <x:c r="M392" s="23"/>
      <x:c r="N392" s="24"/>
      <x:c r="O392" s="24"/>
      <x:c r="AB392" s="24"/>
      <x:c r="AC392" s="24"/>
      <x:c r="AD392" s="24"/>
      <x:c r="AE392" s="25"/>
      <x:c r="AG392" s="26"/>
      <x:c r="AH392" s="24"/>
      <x:c r="AI392" s="24"/>
      <x:c r="AJ392" s="24"/>
      <x:c r="AL392" s="24"/>
    </x:row>
    <x:row r="393" spans="2:38" x14ac:dyDescent="0.35">
      <x:c r="M393" s="23"/>
      <x:c r="N393" s="24"/>
      <x:c r="O393" s="24"/>
      <x:c r="AB393" s="24"/>
      <x:c r="AC393" s="24"/>
      <x:c r="AD393" s="24"/>
      <x:c r="AE393" s="25"/>
      <x:c r="AG393" s="26"/>
      <x:c r="AH393" s="24"/>
      <x:c r="AI393" s="24"/>
      <x:c r="AJ393" s="24"/>
      <x:c r="AL393" s="24"/>
    </x:row>
    <x:row r="394" spans="2:38" x14ac:dyDescent="0.35">
      <x:c r="M394" s="23"/>
      <x:c r="N394" s="24"/>
      <x:c r="O394" s="24"/>
      <x:c r="AB394" s="24"/>
      <x:c r="AC394" s="24"/>
      <x:c r="AD394" s="24"/>
      <x:c r="AE394" s="25"/>
      <x:c r="AG394" s="26"/>
      <x:c r="AH394" s="24"/>
      <x:c r="AI394" s="24"/>
      <x:c r="AJ394" s="24"/>
      <x:c r="AL394" s="24"/>
    </x:row>
    <x:row r="395" spans="2:38" x14ac:dyDescent="0.35">
      <x:c r="M395" s="23"/>
      <x:c r="N395" s="24"/>
      <x:c r="O395" s="24"/>
      <x:c r="AB395" s="24"/>
      <x:c r="AC395" s="24"/>
      <x:c r="AD395" s="24"/>
      <x:c r="AE395" s="25"/>
      <x:c r="AG395" s="26"/>
      <x:c r="AH395" s="24"/>
      <x:c r="AI395" s="24"/>
      <x:c r="AJ395" s="24"/>
      <x:c r="AL395" s="24"/>
    </x:row>
    <x:row r="396" spans="2:38" x14ac:dyDescent="0.35">
      <x:c r="M396" s="23"/>
      <x:c r="N396" s="24"/>
      <x:c r="O396" s="24"/>
      <x:c r="AB396" s="24"/>
      <x:c r="AC396" s="24"/>
      <x:c r="AD396" s="24"/>
      <x:c r="AE396" s="25"/>
      <x:c r="AG396" s="26"/>
      <x:c r="AH396" s="24"/>
      <x:c r="AI396" s="24"/>
      <x:c r="AJ396" s="24"/>
      <x:c r="AL396" s="24"/>
    </x:row>
    <x:row r="397" spans="2:38" x14ac:dyDescent="0.35">
      <x:c r="M397" s="23"/>
      <x:c r="N397" s="24"/>
      <x:c r="O397" s="24"/>
      <x:c r="AB397" s="24"/>
      <x:c r="AC397" s="24"/>
      <x:c r="AD397" s="24"/>
      <x:c r="AE397" s="25"/>
      <x:c r="AG397" s="26"/>
      <x:c r="AH397" s="24"/>
      <x:c r="AI397" s="24"/>
      <x:c r="AJ397" s="24"/>
      <x:c r="AL397" s="24"/>
    </x:row>
    <x:row r="398" spans="2:38" x14ac:dyDescent="0.35">
      <x:c r="M398" s="23"/>
      <x:c r="N398" s="24"/>
      <x:c r="O398" s="24"/>
      <x:c r="AB398" s="24"/>
      <x:c r="AC398" s="24"/>
      <x:c r="AD398" s="24"/>
      <x:c r="AE398" s="25"/>
      <x:c r="AG398" s="26"/>
      <x:c r="AH398" s="24"/>
      <x:c r="AI398" s="24"/>
      <x:c r="AJ398" s="24"/>
      <x:c r="AL398" s="24"/>
    </x:row>
    <x:row r="399" spans="2:38" x14ac:dyDescent="0.35">
      <x:c r="M399" s="23"/>
      <x:c r="N399" s="24"/>
      <x:c r="O399" s="24"/>
      <x:c r="AB399" s="24"/>
      <x:c r="AC399" s="24"/>
      <x:c r="AD399" s="24"/>
      <x:c r="AE399" s="25"/>
      <x:c r="AG399" s="26"/>
      <x:c r="AH399" s="24"/>
      <x:c r="AI399" s="24"/>
      <x:c r="AJ399" s="24"/>
      <x:c r="AL399" s="24"/>
    </x:row>
    <x:row r="400" spans="2:38" x14ac:dyDescent="0.35">
      <x:c r="M400" s="23"/>
      <x:c r="N400" s="24"/>
      <x:c r="O400" s="24"/>
      <x:c r="AB400" s="24"/>
      <x:c r="AC400" s="24"/>
      <x:c r="AD400" s="24"/>
      <x:c r="AE400" s="25"/>
      <x:c r="AG400" s="26"/>
      <x:c r="AH400" s="24"/>
      <x:c r="AI400" s="24"/>
      <x:c r="AJ400" s="24"/>
      <x:c r="AL400" s="24"/>
    </x:row>
    <x:row r="401" spans="13:38" x14ac:dyDescent="0.35">
      <x:c r="M401" s="23"/>
      <x:c r="N401" s="24"/>
      <x:c r="O401" s="24"/>
      <x:c r="AB401" s="24"/>
      <x:c r="AC401" s="24"/>
      <x:c r="AD401" s="24"/>
      <x:c r="AE401" s="25"/>
      <x:c r="AG401" s="26"/>
      <x:c r="AH401" s="24"/>
      <x:c r="AI401" s="24"/>
      <x:c r="AJ401" s="24"/>
      <x:c r="AL401" s="24"/>
    </x:row>
    <x:row r="402" spans="13:38" x14ac:dyDescent="0.35">
      <x:c r="M402" s="23"/>
      <x:c r="N402" s="24"/>
      <x:c r="O402" s="24"/>
      <x:c r="AB402" s="24"/>
      <x:c r="AC402" s="24"/>
      <x:c r="AD402" s="24"/>
      <x:c r="AE402" s="25"/>
      <x:c r="AG402" s="26"/>
      <x:c r="AH402" s="24"/>
      <x:c r="AI402" s="24"/>
      <x:c r="AJ402" s="24"/>
      <x:c r="AL402" s="24"/>
    </x:row>
    <x:row r="403" spans="13:38" x14ac:dyDescent="0.35">
      <x:c r="M403" s="23"/>
      <x:c r="N403" s="24"/>
      <x:c r="O403" s="24"/>
      <x:c r="AB403" s="24"/>
      <x:c r="AC403" s="24"/>
      <x:c r="AD403" s="24"/>
      <x:c r="AE403" s="25"/>
      <x:c r="AG403" s="26"/>
      <x:c r="AH403" s="24"/>
      <x:c r="AI403" s="24"/>
      <x:c r="AJ403" s="24"/>
      <x:c r="AL403" s="24"/>
    </x:row>
    <x:row r="404" spans="13:38" x14ac:dyDescent="0.35">
      <x:c r="M404" s="23"/>
      <x:c r="N404" s="24"/>
      <x:c r="O404" s="24"/>
      <x:c r="AB404" s="24"/>
      <x:c r="AC404" s="24"/>
      <x:c r="AD404" s="24"/>
      <x:c r="AE404" s="25"/>
      <x:c r="AG404" s="26"/>
      <x:c r="AH404" s="24"/>
      <x:c r="AI404" s="24"/>
      <x:c r="AJ404" s="24"/>
      <x:c r="AL404" s="24"/>
    </x:row>
    <x:row r="405" spans="13:38" x14ac:dyDescent="0.35">
      <x:c r="M405" s="23"/>
      <x:c r="N405" s="24"/>
      <x:c r="O405" s="24"/>
      <x:c r="AB405" s="24"/>
      <x:c r="AC405" s="24"/>
      <x:c r="AD405" s="24"/>
      <x:c r="AE405" s="25"/>
      <x:c r="AG405" s="26"/>
      <x:c r="AH405" s="24"/>
      <x:c r="AI405" s="24"/>
      <x:c r="AJ405" s="24"/>
      <x:c r="AL405" s="24"/>
    </x:row>
    <x:row r="406" spans="13:38" x14ac:dyDescent="0.35">
      <x:c r="M406" s="23"/>
      <x:c r="N406" s="24"/>
      <x:c r="O406" s="24"/>
      <x:c r="AB406" s="24"/>
      <x:c r="AC406" s="24"/>
      <x:c r="AD406" s="24"/>
      <x:c r="AE406" s="25"/>
      <x:c r="AG406" s="26"/>
      <x:c r="AH406" s="24"/>
      <x:c r="AI406" s="24"/>
      <x:c r="AJ406" s="24"/>
      <x:c r="AL406" s="24"/>
    </x:row>
    <x:row r="407" spans="13:38" x14ac:dyDescent="0.35">
      <x:c r="M407" s="23"/>
      <x:c r="N407" s="24"/>
      <x:c r="O407" s="24"/>
      <x:c r="AB407" s="24"/>
      <x:c r="AC407" s="24"/>
      <x:c r="AD407" s="24"/>
      <x:c r="AE407" s="25"/>
      <x:c r="AG407" s="26"/>
      <x:c r="AH407" s="24"/>
      <x:c r="AI407" s="24"/>
      <x:c r="AJ407" s="24"/>
      <x:c r="AL407" s="24"/>
    </x:row>
    <x:row r="408" spans="13:38" x14ac:dyDescent="0.35">
      <x:c r="M408" s="23"/>
      <x:c r="N408" s="24"/>
      <x:c r="O408" s="24"/>
      <x:c r="AB408" s="24"/>
      <x:c r="AC408" s="24"/>
      <x:c r="AD408" s="24"/>
      <x:c r="AE408" s="25"/>
      <x:c r="AG408" s="26"/>
      <x:c r="AH408" s="24"/>
      <x:c r="AI408" s="24"/>
      <x:c r="AJ408" s="24"/>
      <x:c r="AL408" s="24"/>
    </x:row>
    <x:row r="409" spans="13:38" x14ac:dyDescent="0.35">
      <x:c r="M409" s="23"/>
      <x:c r="N409" s="24"/>
      <x:c r="O409" s="24"/>
      <x:c r="AB409" s="24"/>
      <x:c r="AC409" s="24"/>
      <x:c r="AD409" s="24"/>
      <x:c r="AE409" s="25"/>
      <x:c r="AG409" s="26"/>
      <x:c r="AH409" s="24"/>
      <x:c r="AI409" s="24"/>
      <x:c r="AJ409" s="24"/>
      <x:c r="AL409" s="24"/>
    </x:row>
    <x:row r="410" spans="13:38" x14ac:dyDescent="0.35">
      <x:c r="M410" s="23"/>
      <x:c r="N410" s="24"/>
      <x:c r="O410" s="24"/>
      <x:c r="AB410" s="24"/>
      <x:c r="AC410" s="24"/>
      <x:c r="AD410" s="24"/>
      <x:c r="AE410" s="25"/>
      <x:c r="AG410" s="26"/>
      <x:c r="AH410" s="24"/>
      <x:c r="AI410" s="24"/>
      <x:c r="AJ410" s="24"/>
      <x:c r="AL410" s="24"/>
    </x:row>
    <x:row r="411" spans="13:38" x14ac:dyDescent="0.35">
      <x:c r="M411" s="23"/>
      <x:c r="N411" s="24"/>
      <x:c r="O411" s="24"/>
      <x:c r="AB411" s="24"/>
      <x:c r="AC411" s="24"/>
      <x:c r="AD411" s="24"/>
      <x:c r="AE411" s="25"/>
      <x:c r="AG411" s="26"/>
      <x:c r="AH411" s="24"/>
      <x:c r="AI411" s="24"/>
      <x:c r="AJ411" s="24"/>
      <x:c r="AL411" s="24"/>
    </x:row>
    <x:row r="412" spans="13:38" x14ac:dyDescent="0.35">
      <x:c r="M412" s="23"/>
      <x:c r="N412" s="24"/>
      <x:c r="O412" s="24"/>
      <x:c r="AB412" s="24"/>
      <x:c r="AC412" s="24"/>
      <x:c r="AD412" s="24"/>
      <x:c r="AE412" s="25"/>
      <x:c r="AG412" s="26"/>
      <x:c r="AH412" s="24"/>
      <x:c r="AI412" s="24"/>
      <x:c r="AJ412" s="24"/>
      <x:c r="AL412" s="24"/>
    </x:row>
    <x:row r="1000">
      <x:c r="XX1000" s="95" t="n">
        <x:v>125713</x:v>
      </x:c>
    </x:row>
  </x:sheetData>
  <x:pageMargins left="0.7" right="0.7" top="0.75" bottom="0.75" header="0.3" footer="0.3"/>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8DB0DD0-0BF8-4A61-85BC-FDE016B7938D}" mc:Ignorable="x14ac xr xr2 xr3">
  <x:sheetPr codeName="Sheet10"/>
  <x:dimension ref="B2:XFC412"/>
  <x:sheetViews>
    <x:sheetView zoomScaleNormal="100" workbookViewId="0"/>
  </x:sheetViews>
  <x:sheetFormatPr defaultColWidth="8.796875" defaultRowHeight="15.5" x14ac:dyDescent="0.35"/>
  <x:cols>
    <x:col min="1" max="1" width="8.796875" style="8"/>
    <x:col min="2" max="2" width="10.69921875" style="8" bestFit="1" customWidth="1"/>
    <x:col min="3" max="3" width="9.1484375" style="8" bestFit="1" customWidth="1"/>
    <x:col min="4" max="6" width="8.796875" style="8"/>
    <x:col min="7" max="7" width="9.1484375" style="8" bestFit="1" customWidth="1"/>
    <x:col min="8" max="8" width="12.6484375" style="8" customWidth="1"/>
    <x:col min="9" max="11" width="8.796875" style="8"/>
    <x:col min="12" max="12" width="13.69921875" style="8" customWidth="1"/>
    <x:col min="13" max="13" width="10.6484375" style="8" bestFit="1" customWidth="1"/>
    <x:col min="14" max="22" width="8.796875" style="8"/>
    <x:col min="23" max="23" width="12.69921875" style="8" bestFit="1" customWidth="1"/>
    <x:col min="24" max="24" width="12.3984375" style="8" bestFit="1" customWidth="1"/>
    <x:col min="25" max="25" width="14.69921875" style="8" bestFit="1" customWidth="1"/>
    <x:col min="26" max="28" width="8.796875" style="8"/>
    <x:col min="29" max="29" width="19.796875" style="8" bestFit="1" customWidth="1"/>
    <x:col min="30" max="30" width="10.3984375" style="8" bestFit="1" customWidth="1"/>
    <x:col min="31" max="37" width="8.796875" style="8"/>
    <x:col min="38" max="38" width="10.796875" style="8" customWidth="1"/>
    <x:col min="39" max="16384" width="8.796875" style="8"/>
  </x:cols>
  <x:sheetData>
    <x:row r="2" spans="2:16383" x14ac:dyDescent="0.35">
      <x:c r="B2" s="8" t="s">
        <x:v>367</x:v>
      </x:c>
      <x:c r="C2" s="35">
        <x:v>44562</x:v>
      </x:c>
    </x:row>
    <x:row r="3" spans="2:16383" x14ac:dyDescent="0.35">
      <x:c r="B3" s="9" t="s">
        <x:v>364</x:v>
      </x:c>
      <x:c r="C3" s="36" t="s">
        <x:v>327</x:v>
      </x:c>
      <x:c r="I3" s="10" t="s">
        <x:v>362</x:v>
      </x:c>
      <x:c r="J3" s="11"/>
      <x:c r="K3" s="12" t="s">
        <x:v>361</x:v>
      </x:c>
    </x:row>
    <x:row r="4" spans="2:16383" x14ac:dyDescent="0.35">
      <x:c r="B4" s="9" t="s">
        <x:v>365</x:v>
      </x:c>
      <x:c r="C4" s="36" t="s">
        <x:v>351</x:v>
      </x:c>
      <x:c r="I4" s="34">
        <x:v>0.2</x:v>
      </x:c>
      <x:c r="J4" s="3"/>
      <x:c r="K4" s="13">
        <x:v>0.5</x:v>
      </x:c>
      <x:c r="R4" s="62" t="str">
        <x:f>IF(F22=O18,AE114,"Change Input")</x:f>
        <x:v>Change Input</x:v>
      </x:c>
    </x:row>
    <x:row r="5" spans="2:16383" x14ac:dyDescent="0.35">
      <x:c r="B5" s="9"/>
      <x:c r="C5" s="9"/>
      <x:c r="I5" s="34">
        <x:v>0.5</x:v>
      </x:c>
      <x:c r="J5" s="3"/>
      <x:c r="K5" s="13">
        <x:v>0.8</x:v>
      </x:c>
      <x:c r="Q5" s="15" t="s">
        <x:v>324</x:v>
      </x:c>
      <x:c r="R5" s="62" t="str">
        <x:f t="dataTable" ref="R5:R9" dt2D="0" dtr="0" r1="C3"/>
        <x:v>Change Input</x:v>
      </x:c>
    </x:row>
    <x:row r="6" spans="2:16383" x14ac:dyDescent="0.35">
      <x:c r="B6" s="1"/>
      <x:c r="C6" s="12" t="s">
        <x:v>2</x:v>
      </x:c>
      <x:c r="D6" s="12" t="s">
        <x:v>318</x:v>
      </x:c>
      <x:c r="E6" s="12" t="s">
        <x:v>360</x:v>
      </x:c>
      <x:c r="F6" s="12" t="s">
        <x:v>316</x:v>
      </x:c>
      <x:c r="G6" s="12" t="s">
        <x:v>3</x:v>
      </x:c>
      <x:c r="I6" s="34">
        <x:v>0.9</x:v>
      </x:c>
      <x:c r="J6" s="3"/>
      <x:c r="K6" s="13">
        <x:v>1</x:v>
      </x:c>
      <x:c r="Q6" s="15" t="s">
        <x:v>325</x:v>
      </x:c>
      <x:c r="R6" s="62" t="str">
        <x:v>Change Input</x:v>
      </x:c>
    </x:row>
    <x:row r="7" spans="2:16383" x14ac:dyDescent="0.35">
      <x:c r="B7" s="11" t="s">
        <x:v>333</x:v>
      </x:c>
      <x:c r="C7" s="14" t="s">
        <x:v>332</x:v>
      </x:c>
      <x:c r="D7" s="14" t="s">
        <x:v>358</x:v>
      </x:c>
      <x:c r="E7" s="14" t="s">
        <x:v>358</x:v>
      </x:c>
      <x:c r="F7" s="14" t="s">
        <x:v>359</x:v>
      </x:c>
      <x:c r="G7" s="14" t="s">
        <x:v>366</x:v>
      </x:c>
      <x:c r="I7" s="34">
        <x:v>1</x:v>
      </x:c>
      <x:c r="J7" s="3"/>
      <x:c r="K7" s="13">
        <x:v>0.5</x:v>
      </x:c>
      <x:c r="Q7" s="15" t="s">
        <x:v>326</x:v>
      </x:c>
      <x:c r="R7" s="62" t="str">
        <x:v>Change Input</x:v>
      </x:c>
    </x:row>
    <x:row r="8" spans="2:16383" x14ac:dyDescent="0.35">
      <x:c r="B8" s="15" t="str" cm="1">
        <x:f t="array" ref="B8:G8">_xlfn.XLOOKUP($C$3,Assumptions!$F$7:$F$11,Assumptions!$F$7:$K$11)</x:f>
        <x:v>Weed</x:v>
      </x:c>
      <x:c r="C8" s="13">
        <x:v>0.25</x:v>
      </x:c>
      <x:c r="D8" s="16">
        <x:v>24</x:v>
      </x:c>
      <x:c r="E8" s="16">
        <x:v>0</x:v>
      </x:c>
      <x:c r="F8" s="16">
        <x:v>65</x:v>
      </x:c>
      <x:c r="G8" s="17">
        <x:v>0.1</x:v>
      </x:c>
      <x:c r="I8" s="34">
        <x:v>10</x:v>
      </x:c>
      <x:c r="J8" s="3"/>
      <x:c r="K8" s="13">
        <x:v>0.25</x:v>
      </x:c>
      <x:c r="Q8" s="15" t="s">
        <x:v>327</x:v>
      </x:c>
      <x:c r="R8" s="62" t="str">
        <x:v>Change Input</x:v>
      </x:c>
    </x:row>
    <x:row r="9" spans="2:16383" x14ac:dyDescent="0.35">
      <x:c r="B9" s="15"/>
      <x:c r="C9" s="15"/>
      <x:c r="D9" s="15"/>
      <x:c r="E9" s="15"/>
      <x:c r="F9" s="15"/>
      <x:c r="G9" s="15"/>
      <x:c r="H9" s="15"/>
      <x:c r="I9" s="15"/>
      <x:c r="J9" s="15"/>
      <x:c r="K9" s="15"/>
      <x:c r="L9" s="15"/>
      <x:c r="M9" s="15"/>
      <x:c r="N9" s="15"/>
      <x:c r="O9" s="15"/>
      <x:c r="P9" s="15"/>
      <x:c r="Q9" s="15" t="s">
        <x:v>334</x:v>
      </x:c>
      <x:c r="R9" s="63" t="str">
        <x:v>Change Input</x:v>
      </x:c>
      <x:c r="S9" s="15"/>
      <x:c r="T9" s="15"/>
      <x:c r="U9" s="15"/>
      <x:c r="V9" s="15"/>
      <x:c r="W9" s="15"/>
      <x:c r="X9" s="15"/>
      <x:c r="Y9" s="15"/>
      <x:c r="Z9" s="15"/>
      <x:c r="AA9" s="15"/>
      <x:c r="AB9" s="15"/>
      <x:c r="AC9" s="15"/>
      <x:c r="AD9" s="15"/>
      <x:c r="AE9" s="15"/>
      <x:c r="AF9" s="15"/>
      <x:c r="AG9" s="15"/>
      <x:c r="AH9" s="15"/>
      <x:c r="AI9" s="15"/>
      <x:c r="AJ9" s="15"/>
      <x:c r="AK9" s="15"/>
      <x:c r="AL9" s="15"/>
      <x:c r="AM9" s="15"/>
      <x:c r="AN9" s="15"/>
      <x:c r="AO9" s="15"/>
      <x:c r="AP9" s="15"/>
      <x:c r="AQ9" s="15"/>
      <x:c r="AR9" s="15"/>
      <x:c r="AS9" s="15"/>
      <x:c r="AT9" s="15"/>
      <x:c r="AU9" s="15"/>
      <x:c r="AV9" s="15"/>
      <x:c r="AW9" s="15"/>
      <x:c r="AX9" s="15"/>
      <x:c r="AY9" s="15"/>
      <x:c r="AZ9" s="15"/>
      <x:c r="BA9" s="15"/>
      <x:c r="BB9" s="15"/>
      <x:c r="BC9" s="15"/>
      <x:c r="BD9" s="15"/>
      <x:c r="BE9" s="15"/>
      <x:c r="BF9" s="15"/>
      <x:c r="BG9" s="15"/>
      <x:c r="BH9" s="15"/>
      <x:c r="BI9" s="15"/>
      <x:c r="BJ9" s="15"/>
      <x:c r="BK9" s="15"/>
      <x:c r="BL9" s="15"/>
      <x:c r="BM9" s="15"/>
      <x:c r="BN9" s="15"/>
      <x:c r="BO9" s="15"/>
      <x:c r="BP9" s="15"/>
      <x:c r="BQ9" s="15"/>
      <x:c r="BR9" s="15"/>
      <x:c r="BS9" s="15"/>
      <x:c r="BT9" s="15"/>
      <x:c r="BU9" s="15"/>
      <x:c r="BV9" s="15"/>
      <x:c r="BW9" s="15"/>
      <x:c r="BX9" s="15"/>
      <x:c r="BY9" s="15"/>
      <x:c r="BZ9" s="15"/>
      <x:c r="CA9" s="15"/>
      <x:c r="CB9" s="15"/>
      <x:c r="CC9" s="15"/>
      <x:c r="CD9" s="15"/>
      <x:c r="CE9" s="15"/>
      <x:c r="CF9" s="15"/>
      <x:c r="CG9" s="15"/>
      <x:c r="CH9" s="15"/>
      <x:c r="CI9" s="15"/>
      <x:c r="CJ9" s="15"/>
      <x:c r="CK9" s="15"/>
      <x:c r="CL9" s="15"/>
      <x:c r="CM9" s="15"/>
      <x:c r="CN9" s="15"/>
      <x:c r="CO9" s="15"/>
      <x:c r="CP9" s="15"/>
      <x:c r="CQ9" s="15"/>
      <x:c r="CR9" s="15"/>
      <x:c r="CS9" s="15"/>
      <x:c r="CT9" s="15"/>
      <x:c r="CU9" s="15"/>
      <x:c r="CV9" s="15"/>
      <x:c r="CW9" s="15"/>
      <x:c r="CX9" s="15"/>
      <x:c r="CY9" s="15"/>
      <x:c r="CZ9" s="15"/>
      <x:c r="DA9" s="15"/>
      <x:c r="DB9" s="15"/>
      <x:c r="DC9" s="15"/>
      <x:c r="DD9" s="15"/>
      <x:c r="DE9" s="15"/>
      <x:c r="DF9" s="15"/>
      <x:c r="DG9" s="15"/>
      <x:c r="DH9" s="15"/>
      <x:c r="DI9" s="15"/>
      <x:c r="DJ9" s="15"/>
      <x:c r="DK9" s="15"/>
      <x:c r="DL9" s="15"/>
      <x:c r="DM9" s="15"/>
      <x:c r="DN9" s="15"/>
      <x:c r="DO9" s="15"/>
      <x:c r="DP9" s="15"/>
      <x:c r="DQ9" s="15"/>
      <x:c r="DR9" s="15"/>
      <x:c r="DS9" s="15"/>
      <x:c r="DT9" s="15"/>
      <x:c r="DU9" s="15"/>
      <x:c r="DV9" s="15"/>
      <x:c r="DW9" s="15"/>
      <x:c r="DX9" s="15"/>
      <x:c r="DY9" s="15"/>
      <x:c r="DZ9" s="15"/>
      <x:c r="EA9" s="15"/>
      <x:c r="EB9" s="15"/>
      <x:c r="EC9" s="15"/>
      <x:c r="ED9" s="15"/>
      <x:c r="EE9" s="15"/>
      <x:c r="EF9" s="15"/>
      <x:c r="EG9" s="15"/>
      <x:c r="EH9" s="15"/>
      <x:c r="EI9" s="15"/>
      <x:c r="EJ9" s="15"/>
      <x:c r="EK9" s="15"/>
      <x:c r="EL9" s="15"/>
      <x:c r="EM9" s="15"/>
      <x:c r="EN9" s="15"/>
      <x:c r="EO9" s="15"/>
      <x:c r="EP9" s="15"/>
      <x:c r="EQ9" s="15"/>
      <x:c r="ER9" s="15"/>
      <x:c r="ES9" s="15"/>
      <x:c r="ET9" s="15"/>
      <x:c r="EU9" s="15"/>
      <x:c r="EV9" s="15"/>
      <x:c r="EW9" s="15"/>
      <x:c r="EX9" s="15"/>
      <x:c r="EY9" s="15"/>
      <x:c r="EZ9" s="15"/>
      <x:c r="FA9" s="15"/>
      <x:c r="FB9" s="15"/>
      <x:c r="FC9" s="15"/>
      <x:c r="FD9" s="15"/>
      <x:c r="FE9" s="15"/>
      <x:c r="FF9" s="15"/>
      <x:c r="FG9" s="15"/>
      <x:c r="FH9" s="15"/>
      <x:c r="FI9" s="15"/>
      <x:c r="FJ9" s="15"/>
      <x:c r="FK9" s="15"/>
      <x:c r="FL9" s="15"/>
      <x:c r="FM9" s="15"/>
      <x:c r="FN9" s="15"/>
      <x:c r="FO9" s="15"/>
      <x:c r="FP9" s="15"/>
      <x:c r="FQ9" s="15"/>
      <x:c r="FR9" s="15"/>
      <x:c r="FS9" s="15"/>
      <x:c r="FT9" s="15"/>
      <x:c r="FU9" s="15"/>
      <x:c r="FV9" s="15"/>
      <x:c r="FW9" s="15"/>
      <x:c r="FX9" s="15"/>
      <x:c r="FY9" s="15"/>
      <x:c r="FZ9" s="15"/>
      <x:c r="GA9" s="15"/>
      <x:c r="GB9" s="15"/>
      <x:c r="GC9" s="15"/>
      <x:c r="GD9" s="15"/>
      <x:c r="GE9" s="15"/>
      <x:c r="GF9" s="15"/>
      <x:c r="GG9" s="15"/>
      <x:c r="GH9" s="15"/>
      <x:c r="GI9" s="15"/>
      <x:c r="GJ9" s="15"/>
      <x:c r="GK9" s="15"/>
      <x:c r="GL9" s="15"/>
      <x:c r="GM9" s="15"/>
      <x:c r="GN9" s="15"/>
      <x:c r="GO9" s="15"/>
      <x:c r="GP9" s="15"/>
      <x:c r="GQ9" s="15"/>
      <x:c r="GR9" s="15"/>
      <x:c r="GS9" s="15"/>
      <x:c r="GT9" s="15"/>
      <x:c r="GU9" s="15"/>
      <x:c r="GV9" s="15"/>
      <x:c r="GW9" s="15"/>
      <x:c r="GX9" s="15"/>
      <x:c r="GY9" s="15"/>
      <x:c r="GZ9" s="15"/>
      <x:c r="HA9" s="15"/>
      <x:c r="HB9" s="15"/>
      <x:c r="HC9" s="15"/>
      <x:c r="HD9" s="15"/>
      <x:c r="HE9" s="15"/>
      <x:c r="HF9" s="15"/>
      <x:c r="HG9" s="15"/>
      <x:c r="HH9" s="15"/>
      <x:c r="HI9" s="15"/>
      <x:c r="HJ9" s="15"/>
      <x:c r="HK9" s="15"/>
      <x:c r="HL9" s="15"/>
      <x:c r="HM9" s="15"/>
      <x:c r="HN9" s="15"/>
      <x:c r="HO9" s="15"/>
      <x:c r="HP9" s="15"/>
      <x:c r="HQ9" s="15"/>
      <x:c r="HR9" s="15"/>
      <x:c r="HS9" s="15"/>
      <x:c r="HT9" s="15"/>
      <x:c r="HU9" s="15"/>
      <x:c r="HV9" s="15"/>
      <x:c r="HW9" s="15"/>
      <x:c r="HX9" s="15"/>
      <x:c r="HY9" s="15"/>
      <x:c r="HZ9" s="15"/>
      <x:c r="IA9" s="15"/>
      <x:c r="IB9" s="15"/>
      <x:c r="IC9" s="15"/>
      <x:c r="ID9" s="15"/>
      <x:c r="IE9" s="15"/>
      <x:c r="IF9" s="15"/>
      <x:c r="IG9" s="15"/>
      <x:c r="IH9" s="15"/>
      <x:c r="II9" s="15"/>
      <x:c r="IJ9" s="15"/>
      <x:c r="IK9" s="15"/>
      <x:c r="IL9" s="15"/>
      <x:c r="IM9" s="15"/>
      <x:c r="IN9" s="15"/>
      <x:c r="IO9" s="15"/>
      <x:c r="IP9" s="15"/>
      <x:c r="IQ9" s="15"/>
      <x:c r="IR9" s="15"/>
      <x:c r="IS9" s="15"/>
      <x:c r="IT9" s="15"/>
      <x:c r="IU9" s="15"/>
      <x:c r="IV9" s="15"/>
      <x:c r="IW9" s="15"/>
      <x:c r="IX9" s="15"/>
      <x:c r="IY9" s="15"/>
      <x:c r="IZ9" s="15"/>
      <x:c r="JA9" s="15"/>
      <x:c r="JB9" s="15"/>
      <x:c r="JC9" s="15"/>
      <x:c r="JD9" s="15"/>
      <x:c r="JE9" s="15"/>
      <x:c r="JF9" s="15"/>
      <x:c r="JG9" s="15"/>
      <x:c r="JH9" s="15"/>
      <x:c r="JI9" s="15"/>
      <x:c r="JJ9" s="15"/>
      <x:c r="JK9" s="15"/>
      <x:c r="JL9" s="15"/>
      <x:c r="JM9" s="15"/>
      <x:c r="JN9" s="15"/>
      <x:c r="JO9" s="15"/>
      <x:c r="JP9" s="15"/>
      <x:c r="JQ9" s="15"/>
      <x:c r="JR9" s="15"/>
      <x:c r="JS9" s="15"/>
      <x:c r="JT9" s="15"/>
      <x:c r="JU9" s="15"/>
      <x:c r="JV9" s="15"/>
      <x:c r="JW9" s="15"/>
      <x:c r="JX9" s="15"/>
      <x:c r="JY9" s="15"/>
      <x:c r="JZ9" s="15"/>
      <x:c r="KA9" s="15"/>
      <x:c r="KB9" s="15"/>
      <x:c r="KC9" s="15"/>
      <x:c r="KD9" s="15"/>
      <x:c r="KE9" s="15"/>
      <x:c r="KF9" s="15"/>
      <x:c r="KG9" s="15"/>
      <x:c r="KH9" s="15"/>
      <x:c r="KI9" s="15"/>
      <x:c r="KJ9" s="15"/>
      <x:c r="KK9" s="15"/>
      <x:c r="KL9" s="15"/>
      <x:c r="KM9" s="15"/>
      <x:c r="KN9" s="15"/>
      <x:c r="KO9" s="15"/>
      <x:c r="KP9" s="15"/>
      <x:c r="KQ9" s="15"/>
      <x:c r="KR9" s="15"/>
      <x:c r="KS9" s="15"/>
      <x:c r="KT9" s="15"/>
      <x:c r="KU9" s="15"/>
      <x:c r="KV9" s="15"/>
      <x:c r="KW9" s="15"/>
      <x:c r="KX9" s="15"/>
      <x:c r="KY9" s="15"/>
      <x:c r="KZ9" s="15"/>
      <x:c r="LA9" s="15"/>
      <x:c r="LB9" s="15"/>
      <x:c r="LC9" s="15"/>
      <x:c r="LD9" s="15"/>
      <x:c r="LE9" s="15"/>
      <x:c r="LF9" s="15"/>
      <x:c r="LG9" s="15"/>
      <x:c r="LH9" s="15"/>
      <x:c r="LI9" s="15"/>
      <x:c r="LJ9" s="15"/>
      <x:c r="LK9" s="15"/>
      <x:c r="LL9" s="15"/>
      <x:c r="LM9" s="15"/>
      <x:c r="LN9" s="15"/>
      <x:c r="LO9" s="15"/>
      <x:c r="LP9" s="15"/>
      <x:c r="LQ9" s="15"/>
      <x:c r="LR9" s="15"/>
      <x:c r="LS9" s="15"/>
      <x:c r="LT9" s="15"/>
      <x:c r="LU9" s="15"/>
      <x:c r="LV9" s="15"/>
      <x:c r="LW9" s="15"/>
      <x:c r="LX9" s="15"/>
      <x:c r="LY9" s="15"/>
      <x:c r="LZ9" s="15"/>
      <x:c r="MA9" s="15"/>
      <x:c r="MB9" s="15"/>
      <x:c r="MC9" s="15"/>
      <x:c r="MD9" s="15"/>
      <x:c r="ME9" s="15"/>
      <x:c r="MF9" s="15"/>
      <x:c r="MG9" s="15"/>
      <x:c r="MH9" s="15"/>
      <x:c r="MI9" s="15"/>
      <x:c r="MJ9" s="15"/>
      <x:c r="MK9" s="15"/>
      <x:c r="ML9" s="15"/>
      <x:c r="MM9" s="15"/>
      <x:c r="MN9" s="15"/>
      <x:c r="MO9" s="15"/>
      <x:c r="MP9" s="15"/>
      <x:c r="MQ9" s="15"/>
      <x:c r="MR9" s="15"/>
      <x:c r="MS9" s="15"/>
      <x:c r="MT9" s="15"/>
      <x:c r="MU9" s="15"/>
      <x:c r="MV9" s="15"/>
      <x:c r="MW9" s="15"/>
      <x:c r="MX9" s="15"/>
      <x:c r="MY9" s="15"/>
      <x:c r="MZ9" s="15"/>
      <x:c r="NA9" s="15"/>
      <x:c r="NB9" s="15"/>
      <x:c r="NC9" s="15"/>
      <x:c r="ND9" s="15"/>
      <x:c r="NE9" s="15"/>
      <x:c r="NF9" s="15"/>
      <x:c r="NG9" s="15"/>
      <x:c r="NH9" s="15"/>
      <x:c r="NI9" s="15"/>
      <x:c r="NJ9" s="15"/>
      <x:c r="NK9" s="15"/>
      <x:c r="NL9" s="15"/>
      <x:c r="NM9" s="15"/>
      <x:c r="NN9" s="15"/>
      <x:c r="NO9" s="15"/>
      <x:c r="NP9" s="15"/>
      <x:c r="NQ9" s="15"/>
      <x:c r="NR9" s="15"/>
      <x:c r="NS9" s="15"/>
      <x:c r="NT9" s="15"/>
      <x:c r="NU9" s="15"/>
      <x:c r="NV9" s="15"/>
      <x:c r="NW9" s="15"/>
      <x:c r="NX9" s="15"/>
      <x:c r="NY9" s="15"/>
      <x:c r="NZ9" s="15"/>
      <x:c r="OA9" s="15"/>
      <x:c r="OB9" s="15"/>
      <x:c r="OC9" s="15"/>
      <x:c r="OD9" s="15"/>
      <x:c r="OE9" s="15"/>
      <x:c r="OF9" s="15"/>
      <x:c r="OG9" s="15"/>
      <x:c r="OH9" s="15"/>
      <x:c r="OI9" s="15"/>
      <x:c r="OJ9" s="15"/>
      <x:c r="OK9" s="15"/>
      <x:c r="OL9" s="15"/>
      <x:c r="OM9" s="15"/>
      <x:c r="ON9" s="15"/>
      <x:c r="OO9" s="15"/>
      <x:c r="OP9" s="15"/>
      <x:c r="OQ9" s="15"/>
      <x:c r="OR9" s="15"/>
      <x:c r="OS9" s="15"/>
      <x:c r="OT9" s="15"/>
      <x:c r="OU9" s="15"/>
      <x:c r="OV9" s="15"/>
      <x:c r="OW9" s="15"/>
      <x:c r="OX9" s="15"/>
      <x:c r="OY9" s="15"/>
      <x:c r="OZ9" s="15"/>
      <x:c r="PA9" s="15"/>
      <x:c r="PB9" s="15"/>
      <x:c r="PC9" s="15"/>
      <x:c r="PD9" s="15"/>
      <x:c r="PE9" s="15"/>
      <x:c r="PF9" s="15"/>
      <x:c r="PG9" s="15"/>
      <x:c r="PH9" s="15"/>
      <x:c r="PI9" s="15"/>
      <x:c r="PJ9" s="15"/>
      <x:c r="PK9" s="15"/>
      <x:c r="PL9" s="15"/>
      <x:c r="PM9" s="15"/>
      <x:c r="PN9" s="15"/>
      <x:c r="PO9" s="15"/>
      <x:c r="PP9" s="15"/>
      <x:c r="PQ9" s="15"/>
      <x:c r="PR9" s="15"/>
      <x:c r="PS9" s="15"/>
      <x:c r="PT9" s="15"/>
      <x:c r="PU9" s="15"/>
      <x:c r="PV9" s="15"/>
      <x:c r="PW9" s="15"/>
      <x:c r="PX9" s="15"/>
      <x:c r="PY9" s="15"/>
      <x:c r="PZ9" s="15"/>
      <x:c r="QA9" s="15"/>
      <x:c r="QB9" s="15"/>
      <x:c r="QC9" s="15"/>
      <x:c r="QD9" s="15"/>
      <x:c r="QE9" s="15"/>
      <x:c r="QF9" s="15"/>
      <x:c r="QG9" s="15"/>
      <x:c r="QH9" s="15"/>
      <x:c r="QI9" s="15"/>
      <x:c r="QJ9" s="15"/>
      <x:c r="QK9" s="15"/>
      <x:c r="QL9" s="15"/>
      <x:c r="QM9" s="15"/>
      <x:c r="QN9" s="15"/>
      <x:c r="QO9" s="15"/>
      <x:c r="QP9" s="15"/>
      <x:c r="QQ9" s="15"/>
      <x:c r="QR9" s="15"/>
      <x:c r="QS9" s="15"/>
      <x:c r="QT9" s="15"/>
      <x:c r="QU9" s="15"/>
      <x:c r="QV9" s="15"/>
      <x:c r="QW9" s="15"/>
      <x:c r="QX9" s="15"/>
      <x:c r="QY9" s="15"/>
      <x:c r="QZ9" s="15"/>
      <x:c r="RA9" s="15"/>
      <x:c r="RB9" s="15"/>
      <x:c r="RC9" s="15"/>
      <x:c r="RD9" s="15"/>
      <x:c r="RE9" s="15"/>
      <x:c r="RF9" s="15"/>
      <x:c r="RG9" s="15"/>
      <x:c r="RH9" s="15"/>
      <x:c r="RI9" s="15"/>
      <x:c r="RJ9" s="15"/>
      <x:c r="RK9" s="15"/>
      <x:c r="RL9" s="15"/>
      <x:c r="RM9" s="15"/>
      <x:c r="RN9" s="15"/>
      <x:c r="RO9" s="15"/>
      <x:c r="RP9" s="15"/>
      <x:c r="RQ9" s="15"/>
      <x:c r="RR9" s="15"/>
      <x:c r="RS9" s="15"/>
      <x:c r="RT9" s="15"/>
      <x:c r="RU9" s="15"/>
      <x:c r="RV9" s="15"/>
      <x:c r="RW9" s="15"/>
      <x:c r="RX9" s="15"/>
      <x:c r="RY9" s="15"/>
      <x:c r="RZ9" s="15"/>
      <x:c r="SA9" s="15"/>
      <x:c r="SB9" s="15"/>
      <x:c r="SC9" s="15"/>
      <x:c r="SD9" s="15"/>
      <x:c r="SE9" s="15"/>
      <x:c r="SF9" s="15"/>
      <x:c r="SG9" s="15"/>
      <x:c r="SH9" s="15"/>
      <x:c r="SI9" s="15"/>
      <x:c r="SJ9" s="15"/>
      <x:c r="SK9" s="15"/>
      <x:c r="SL9" s="15"/>
      <x:c r="SM9" s="15"/>
      <x:c r="SN9" s="15"/>
      <x:c r="SO9" s="15"/>
      <x:c r="SP9" s="15"/>
      <x:c r="SQ9" s="15"/>
      <x:c r="SR9" s="15"/>
      <x:c r="SS9" s="15"/>
      <x:c r="ST9" s="15"/>
      <x:c r="SU9" s="15"/>
      <x:c r="SV9" s="15"/>
      <x:c r="SW9" s="15"/>
      <x:c r="SX9" s="15"/>
      <x:c r="SY9" s="15"/>
      <x:c r="SZ9" s="15"/>
      <x:c r="TA9" s="15"/>
      <x:c r="TB9" s="15"/>
      <x:c r="TC9" s="15"/>
      <x:c r="TD9" s="15"/>
      <x:c r="TE9" s="15"/>
      <x:c r="TF9" s="15"/>
      <x:c r="TG9" s="15"/>
      <x:c r="TH9" s="15"/>
      <x:c r="TI9" s="15"/>
      <x:c r="TJ9" s="15"/>
      <x:c r="TK9" s="15"/>
      <x:c r="TL9" s="15"/>
      <x:c r="TM9" s="15"/>
      <x:c r="TN9" s="15"/>
      <x:c r="TO9" s="15"/>
      <x:c r="TP9" s="15"/>
      <x:c r="TQ9" s="15"/>
      <x:c r="TR9" s="15"/>
      <x:c r="TS9" s="15"/>
      <x:c r="TT9" s="15"/>
      <x:c r="TU9" s="15"/>
      <x:c r="TV9" s="15"/>
      <x:c r="TW9" s="15"/>
      <x:c r="TX9" s="15"/>
      <x:c r="TY9" s="15"/>
      <x:c r="TZ9" s="15"/>
      <x:c r="UA9" s="15"/>
      <x:c r="UB9" s="15"/>
      <x:c r="UC9" s="15"/>
      <x:c r="UD9" s="15"/>
      <x:c r="UE9" s="15"/>
      <x:c r="UF9" s="15"/>
      <x:c r="UG9" s="15"/>
      <x:c r="UH9" s="15"/>
      <x:c r="UI9" s="15"/>
      <x:c r="UJ9" s="15"/>
      <x:c r="UK9" s="15"/>
      <x:c r="UL9" s="15"/>
      <x:c r="UM9" s="15"/>
      <x:c r="UN9" s="15"/>
      <x:c r="UO9" s="15"/>
      <x:c r="UP9" s="15"/>
      <x:c r="UQ9" s="15"/>
      <x:c r="UR9" s="15"/>
      <x:c r="US9" s="15"/>
      <x:c r="UT9" s="15"/>
      <x:c r="UU9" s="15"/>
      <x:c r="UV9" s="15"/>
      <x:c r="UW9" s="15"/>
      <x:c r="UX9" s="15"/>
      <x:c r="UY9" s="15"/>
      <x:c r="UZ9" s="15"/>
      <x:c r="VA9" s="15"/>
      <x:c r="VB9" s="15"/>
      <x:c r="VC9" s="15"/>
      <x:c r="VD9" s="15"/>
      <x:c r="VE9" s="15"/>
      <x:c r="VF9" s="15"/>
      <x:c r="VG9" s="15"/>
      <x:c r="VH9" s="15"/>
      <x:c r="VI9" s="15"/>
      <x:c r="VJ9" s="15"/>
      <x:c r="VK9" s="15"/>
      <x:c r="VL9" s="15"/>
      <x:c r="VM9" s="15"/>
      <x:c r="VN9" s="15"/>
      <x:c r="VO9" s="15"/>
      <x:c r="VP9" s="15"/>
      <x:c r="VQ9" s="15"/>
      <x:c r="VR9" s="15"/>
      <x:c r="VS9" s="15"/>
      <x:c r="VT9" s="15"/>
      <x:c r="VU9" s="15"/>
      <x:c r="VV9" s="15"/>
      <x:c r="VW9" s="15"/>
      <x:c r="VX9" s="15"/>
      <x:c r="VY9" s="15"/>
      <x:c r="VZ9" s="15"/>
      <x:c r="WA9" s="15"/>
      <x:c r="WB9" s="15"/>
      <x:c r="WC9" s="15"/>
      <x:c r="WD9" s="15"/>
      <x:c r="WE9" s="15"/>
      <x:c r="WF9" s="15"/>
      <x:c r="WG9" s="15"/>
      <x:c r="WH9" s="15"/>
      <x:c r="WI9" s="15"/>
      <x:c r="WJ9" s="15"/>
      <x:c r="WK9" s="15"/>
      <x:c r="WL9" s="15"/>
      <x:c r="WM9" s="15"/>
      <x:c r="WN9" s="15"/>
      <x:c r="WO9" s="15"/>
      <x:c r="WP9" s="15"/>
      <x:c r="WQ9" s="15"/>
      <x:c r="WR9" s="15"/>
      <x:c r="WS9" s="15"/>
      <x:c r="WT9" s="15"/>
      <x:c r="WU9" s="15"/>
      <x:c r="WV9" s="15"/>
      <x:c r="WW9" s="15"/>
      <x:c r="WX9" s="15"/>
      <x:c r="WY9" s="15"/>
      <x:c r="WZ9" s="15"/>
      <x:c r="XA9" s="15"/>
      <x:c r="XB9" s="15"/>
      <x:c r="XC9" s="15"/>
      <x:c r="XD9" s="15"/>
      <x:c r="XE9" s="15"/>
      <x:c r="XF9" s="15"/>
      <x:c r="XG9" s="15"/>
      <x:c r="XH9" s="15"/>
      <x:c r="XI9" s="15"/>
      <x:c r="XJ9" s="15"/>
      <x:c r="XK9" s="15"/>
      <x:c r="XL9" s="15"/>
      <x:c r="XM9" s="15"/>
      <x:c r="XN9" s="15"/>
      <x:c r="XO9" s="15"/>
      <x:c r="XP9" s="15"/>
      <x:c r="XQ9" s="15"/>
      <x:c r="XR9" s="15"/>
      <x:c r="XS9" s="15"/>
      <x:c r="XT9" s="15"/>
      <x:c r="XU9" s="15"/>
      <x:c r="XV9" s="15"/>
      <x:c r="XW9" s="15"/>
      <x:c r="XX9" s="15"/>
      <x:c r="XY9" s="15"/>
      <x:c r="XZ9" s="15"/>
      <x:c r="YA9" s="15"/>
      <x:c r="YB9" s="15"/>
      <x:c r="YC9" s="15"/>
      <x:c r="YD9" s="15"/>
      <x:c r="YE9" s="15"/>
      <x:c r="YF9" s="15"/>
      <x:c r="YG9" s="15"/>
      <x:c r="YH9" s="15"/>
      <x:c r="YI9" s="15"/>
      <x:c r="YJ9" s="15"/>
      <x:c r="YK9" s="15"/>
      <x:c r="YL9" s="15"/>
      <x:c r="YM9" s="15"/>
      <x:c r="YN9" s="15"/>
      <x:c r="YO9" s="15"/>
      <x:c r="YP9" s="15"/>
      <x:c r="YQ9" s="15"/>
      <x:c r="YR9" s="15"/>
      <x:c r="YS9" s="15"/>
      <x:c r="YT9" s="15"/>
      <x:c r="YU9" s="15"/>
      <x:c r="YV9" s="15"/>
      <x:c r="YW9" s="15"/>
      <x:c r="YX9" s="15"/>
      <x:c r="YY9" s="15"/>
      <x:c r="YZ9" s="15"/>
      <x:c r="ZA9" s="15"/>
      <x:c r="ZB9" s="15"/>
      <x:c r="ZC9" s="15"/>
      <x:c r="ZD9" s="15"/>
      <x:c r="ZE9" s="15"/>
      <x:c r="ZF9" s="15"/>
      <x:c r="ZG9" s="15"/>
      <x:c r="ZH9" s="15"/>
      <x:c r="ZI9" s="15"/>
      <x:c r="ZJ9" s="15"/>
      <x:c r="ZK9" s="15"/>
      <x:c r="ZL9" s="15"/>
      <x:c r="ZM9" s="15"/>
      <x:c r="ZN9" s="15"/>
      <x:c r="ZO9" s="15"/>
      <x:c r="ZP9" s="15"/>
      <x:c r="ZQ9" s="15"/>
      <x:c r="ZR9" s="15"/>
      <x:c r="ZS9" s="15"/>
      <x:c r="ZT9" s="15"/>
      <x:c r="ZU9" s="15"/>
      <x:c r="ZV9" s="15"/>
      <x:c r="ZW9" s="15"/>
      <x:c r="ZX9" s="15"/>
      <x:c r="ZY9" s="15"/>
      <x:c r="ZZ9" s="15"/>
      <x:c r="AAA9" s="15"/>
      <x:c r="AAB9" s="15"/>
      <x:c r="AAC9" s="15"/>
      <x:c r="AAD9" s="15"/>
      <x:c r="AAE9" s="15"/>
      <x:c r="AAF9" s="15"/>
      <x:c r="AAG9" s="15"/>
      <x:c r="AAH9" s="15"/>
      <x:c r="AAI9" s="15"/>
      <x:c r="AAJ9" s="15"/>
      <x:c r="AAK9" s="15"/>
      <x:c r="AAL9" s="15"/>
      <x:c r="AAM9" s="15"/>
      <x:c r="AAN9" s="15"/>
      <x:c r="AAO9" s="15"/>
      <x:c r="AAP9" s="15"/>
      <x:c r="AAQ9" s="15"/>
      <x:c r="AAR9" s="15"/>
      <x:c r="AAS9" s="15"/>
      <x:c r="AAT9" s="15"/>
      <x:c r="AAU9" s="15"/>
      <x:c r="AAV9" s="15"/>
      <x:c r="AAW9" s="15"/>
      <x:c r="AAX9" s="15"/>
      <x:c r="AAY9" s="15"/>
      <x:c r="AAZ9" s="15"/>
      <x:c r="ABA9" s="15"/>
      <x:c r="ABB9" s="15"/>
      <x:c r="ABC9" s="15"/>
      <x:c r="ABD9" s="15"/>
      <x:c r="ABE9" s="15"/>
      <x:c r="ABF9" s="15"/>
      <x:c r="ABG9" s="15"/>
      <x:c r="ABH9" s="15"/>
      <x:c r="ABI9" s="15"/>
      <x:c r="ABJ9" s="15"/>
      <x:c r="ABK9" s="15"/>
      <x:c r="ABL9" s="15"/>
      <x:c r="ABM9" s="15"/>
      <x:c r="ABN9" s="15"/>
      <x:c r="ABO9" s="15"/>
      <x:c r="ABP9" s="15"/>
      <x:c r="ABQ9" s="15"/>
      <x:c r="ABR9" s="15"/>
      <x:c r="ABS9" s="15"/>
      <x:c r="ABT9" s="15"/>
      <x:c r="ABU9" s="15"/>
      <x:c r="ABV9" s="15"/>
      <x:c r="ABW9" s="15"/>
      <x:c r="ABX9" s="15"/>
      <x:c r="ABY9" s="15"/>
      <x:c r="ABZ9" s="15"/>
      <x:c r="ACA9" s="15"/>
      <x:c r="ACB9" s="15"/>
      <x:c r="ACC9" s="15"/>
      <x:c r="ACD9" s="15"/>
      <x:c r="ACE9" s="15"/>
      <x:c r="ACF9" s="15"/>
      <x:c r="ACG9" s="15"/>
      <x:c r="ACH9" s="15"/>
      <x:c r="ACI9" s="15"/>
      <x:c r="ACJ9" s="15"/>
      <x:c r="ACK9" s="15"/>
      <x:c r="ACL9" s="15"/>
      <x:c r="ACM9" s="15"/>
      <x:c r="ACN9" s="15"/>
      <x:c r="ACO9" s="15"/>
      <x:c r="ACP9" s="15"/>
      <x:c r="ACQ9" s="15"/>
      <x:c r="ACR9" s="15"/>
      <x:c r="ACS9" s="15"/>
      <x:c r="ACT9" s="15"/>
      <x:c r="ACU9" s="15"/>
      <x:c r="ACV9" s="15"/>
      <x:c r="ACW9" s="15"/>
      <x:c r="ACX9" s="15"/>
      <x:c r="ACY9" s="15"/>
      <x:c r="ACZ9" s="15"/>
      <x:c r="ADA9" s="15"/>
      <x:c r="ADB9" s="15"/>
      <x:c r="ADC9" s="15"/>
      <x:c r="ADD9" s="15"/>
      <x:c r="ADE9" s="15"/>
      <x:c r="ADF9" s="15"/>
      <x:c r="ADG9" s="15"/>
      <x:c r="ADH9" s="15"/>
      <x:c r="ADI9" s="15"/>
      <x:c r="ADJ9" s="15"/>
      <x:c r="ADK9" s="15"/>
      <x:c r="ADL9" s="15"/>
      <x:c r="ADM9" s="15"/>
      <x:c r="ADN9" s="15"/>
      <x:c r="ADO9" s="15"/>
      <x:c r="ADP9" s="15"/>
      <x:c r="ADQ9" s="15"/>
      <x:c r="ADR9" s="15"/>
      <x:c r="ADS9" s="15"/>
      <x:c r="ADT9" s="15"/>
      <x:c r="ADU9" s="15"/>
      <x:c r="ADV9" s="15"/>
      <x:c r="ADW9" s="15"/>
      <x:c r="ADX9" s="15"/>
      <x:c r="ADY9" s="15"/>
      <x:c r="ADZ9" s="15"/>
      <x:c r="AEA9" s="15"/>
      <x:c r="AEB9" s="15"/>
      <x:c r="AEC9" s="15"/>
      <x:c r="AED9" s="15"/>
      <x:c r="AEE9" s="15"/>
      <x:c r="AEF9" s="15"/>
      <x:c r="AEG9" s="15"/>
      <x:c r="AEH9" s="15"/>
      <x:c r="AEI9" s="15"/>
      <x:c r="AEJ9" s="15"/>
      <x:c r="AEK9" s="15"/>
      <x:c r="AEL9" s="15"/>
      <x:c r="AEM9" s="15"/>
      <x:c r="AEN9" s="15"/>
      <x:c r="AEO9" s="15"/>
      <x:c r="AEP9" s="15"/>
      <x:c r="AEQ9" s="15"/>
      <x:c r="AER9" s="15"/>
      <x:c r="AES9" s="15"/>
      <x:c r="AET9" s="15"/>
      <x:c r="AEU9" s="15"/>
      <x:c r="AEV9" s="15"/>
      <x:c r="AEW9" s="15"/>
      <x:c r="AEX9" s="15"/>
      <x:c r="AEY9" s="15"/>
      <x:c r="AEZ9" s="15"/>
      <x:c r="AFA9" s="15"/>
      <x:c r="AFB9" s="15"/>
      <x:c r="AFC9" s="15"/>
      <x:c r="AFD9" s="15"/>
      <x:c r="AFE9" s="15"/>
      <x:c r="AFF9" s="15"/>
      <x:c r="AFG9" s="15"/>
      <x:c r="AFH9" s="15"/>
      <x:c r="AFI9" s="15"/>
      <x:c r="AFJ9" s="15"/>
      <x:c r="AFK9" s="15"/>
      <x:c r="AFL9" s="15"/>
      <x:c r="AFM9" s="15"/>
      <x:c r="AFN9" s="15"/>
      <x:c r="AFO9" s="15"/>
      <x:c r="AFP9" s="15"/>
      <x:c r="AFQ9" s="15"/>
      <x:c r="AFR9" s="15"/>
      <x:c r="AFS9" s="15"/>
      <x:c r="AFT9" s="15"/>
      <x:c r="AFU9" s="15"/>
      <x:c r="AFV9" s="15"/>
      <x:c r="AFW9" s="15"/>
      <x:c r="AFX9" s="15"/>
      <x:c r="AFY9" s="15"/>
      <x:c r="AFZ9" s="15"/>
      <x:c r="AGA9" s="15"/>
      <x:c r="AGB9" s="15"/>
      <x:c r="AGC9" s="15"/>
      <x:c r="AGD9" s="15"/>
      <x:c r="AGE9" s="15"/>
      <x:c r="AGF9" s="15"/>
      <x:c r="AGG9" s="15"/>
      <x:c r="AGH9" s="15"/>
      <x:c r="AGI9" s="15"/>
      <x:c r="AGJ9" s="15"/>
      <x:c r="AGK9" s="15"/>
      <x:c r="AGL9" s="15"/>
      <x:c r="AGM9" s="15"/>
      <x:c r="AGN9" s="15"/>
      <x:c r="AGO9" s="15"/>
      <x:c r="AGP9" s="15"/>
      <x:c r="AGQ9" s="15"/>
      <x:c r="AGR9" s="15"/>
      <x:c r="AGS9" s="15"/>
      <x:c r="AGT9" s="15"/>
      <x:c r="AGU9" s="15"/>
      <x:c r="AGV9" s="15"/>
      <x:c r="AGW9" s="15"/>
      <x:c r="AGX9" s="15"/>
      <x:c r="AGY9" s="15"/>
      <x:c r="AGZ9" s="15"/>
      <x:c r="AHA9" s="15"/>
      <x:c r="AHB9" s="15"/>
      <x:c r="AHC9" s="15"/>
      <x:c r="AHD9" s="15"/>
      <x:c r="AHE9" s="15"/>
      <x:c r="AHF9" s="15"/>
      <x:c r="AHG9" s="15"/>
      <x:c r="AHH9" s="15"/>
      <x:c r="AHI9" s="15"/>
      <x:c r="AHJ9" s="15"/>
      <x:c r="AHK9" s="15"/>
      <x:c r="AHL9" s="15"/>
      <x:c r="AHM9" s="15"/>
      <x:c r="AHN9" s="15"/>
      <x:c r="AHO9" s="15"/>
      <x:c r="AHP9" s="15"/>
      <x:c r="AHQ9" s="15"/>
      <x:c r="AHR9" s="15"/>
      <x:c r="AHS9" s="15"/>
      <x:c r="AHT9" s="15"/>
      <x:c r="AHU9" s="15"/>
      <x:c r="AHV9" s="15"/>
      <x:c r="AHW9" s="15"/>
      <x:c r="AHX9" s="15"/>
      <x:c r="AHY9" s="15"/>
      <x:c r="AHZ9" s="15"/>
      <x:c r="AIA9" s="15"/>
      <x:c r="AIB9" s="15"/>
      <x:c r="AIC9" s="15"/>
      <x:c r="AID9" s="15"/>
      <x:c r="AIE9" s="15"/>
      <x:c r="AIF9" s="15"/>
      <x:c r="AIG9" s="15"/>
      <x:c r="AIH9" s="15"/>
      <x:c r="AII9" s="15"/>
      <x:c r="AIJ9" s="15"/>
      <x:c r="AIK9" s="15"/>
      <x:c r="AIL9" s="15"/>
      <x:c r="AIM9" s="15"/>
      <x:c r="AIN9" s="15"/>
      <x:c r="AIO9" s="15"/>
      <x:c r="AIP9" s="15"/>
      <x:c r="AIQ9" s="15"/>
      <x:c r="AIR9" s="15"/>
      <x:c r="AIS9" s="15"/>
      <x:c r="AIT9" s="15"/>
      <x:c r="AIU9" s="15"/>
      <x:c r="AIV9" s="15"/>
      <x:c r="AIW9" s="15"/>
      <x:c r="AIX9" s="15"/>
      <x:c r="AIY9" s="15"/>
      <x:c r="AIZ9" s="15"/>
      <x:c r="AJA9" s="15"/>
      <x:c r="AJB9" s="15"/>
      <x:c r="AJC9" s="15"/>
      <x:c r="AJD9" s="15"/>
      <x:c r="AJE9" s="15"/>
      <x:c r="AJF9" s="15"/>
      <x:c r="AJG9" s="15"/>
      <x:c r="AJH9" s="15"/>
      <x:c r="AJI9" s="15"/>
      <x:c r="AJJ9" s="15"/>
      <x:c r="AJK9" s="15"/>
      <x:c r="AJL9" s="15"/>
      <x:c r="AJM9" s="15"/>
      <x:c r="AJN9" s="15"/>
      <x:c r="AJO9" s="15"/>
      <x:c r="AJP9" s="15"/>
      <x:c r="AJQ9" s="15"/>
      <x:c r="AJR9" s="15"/>
      <x:c r="AJS9" s="15"/>
      <x:c r="AJT9" s="15"/>
      <x:c r="AJU9" s="15"/>
      <x:c r="AJV9" s="15"/>
      <x:c r="AJW9" s="15"/>
      <x:c r="AJX9" s="15"/>
      <x:c r="AJY9" s="15"/>
      <x:c r="AJZ9" s="15"/>
      <x:c r="AKA9" s="15"/>
      <x:c r="AKB9" s="15"/>
      <x:c r="AKC9" s="15"/>
      <x:c r="AKD9" s="15"/>
      <x:c r="AKE9" s="15"/>
      <x:c r="AKF9" s="15"/>
      <x:c r="AKG9" s="15"/>
      <x:c r="AKH9" s="15"/>
      <x:c r="AKI9" s="15"/>
      <x:c r="AKJ9" s="15"/>
      <x:c r="AKK9" s="15"/>
      <x:c r="AKL9" s="15"/>
      <x:c r="AKM9" s="15"/>
      <x:c r="AKN9" s="15"/>
      <x:c r="AKO9" s="15"/>
      <x:c r="AKP9" s="15"/>
      <x:c r="AKQ9" s="15"/>
      <x:c r="AKR9" s="15"/>
      <x:c r="AKS9" s="15"/>
      <x:c r="AKT9" s="15"/>
      <x:c r="AKU9" s="15"/>
      <x:c r="AKV9" s="15"/>
      <x:c r="AKW9" s="15"/>
      <x:c r="AKX9" s="15"/>
      <x:c r="AKY9" s="15"/>
      <x:c r="AKZ9" s="15"/>
      <x:c r="ALA9" s="15"/>
      <x:c r="ALB9" s="15"/>
      <x:c r="ALC9" s="15"/>
      <x:c r="ALD9" s="15"/>
      <x:c r="ALE9" s="15"/>
      <x:c r="ALF9" s="15"/>
      <x:c r="ALG9" s="15"/>
      <x:c r="ALH9" s="15"/>
      <x:c r="ALI9" s="15"/>
      <x:c r="ALJ9" s="15"/>
      <x:c r="ALK9" s="15"/>
      <x:c r="ALL9" s="15"/>
      <x:c r="ALM9" s="15"/>
      <x:c r="ALN9" s="15"/>
      <x:c r="ALO9" s="15"/>
      <x:c r="ALP9" s="15"/>
      <x:c r="ALQ9" s="15"/>
      <x:c r="ALR9" s="15"/>
      <x:c r="ALS9" s="15"/>
      <x:c r="ALT9" s="15"/>
      <x:c r="ALU9" s="15"/>
      <x:c r="ALV9" s="15"/>
      <x:c r="ALW9" s="15"/>
      <x:c r="ALX9" s="15"/>
      <x:c r="ALY9" s="15"/>
      <x:c r="ALZ9" s="15"/>
      <x:c r="AMA9" s="15"/>
      <x:c r="AMB9" s="15"/>
      <x:c r="AMC9" s="15"/>
      <x:c r="AMD9" s="15"/>
      <x:c r="AME9" s="15"/>
      <x:c r="AMF9" s="15"/>
      <x:c r="AMG9" s="15"/>
      <x:c r="AMH9" s="15"/>
      <x:c r="AMI9" s="15"/>
      <x:c r="AMJ9" s="15"/>
      <x:c r="AMK9" s="15"/>
      <x:c r="AML9" s="15"/>
      <x:c r="AMM9" s="15"/>
      <x:c r="AMN9" s="15"/>
      <x:c r="AMO9" s="15"/>
      <x:c r="AMP9" s="15"/>
      <x:c r="AMQ9" s="15"/>
      <x:c r="AMR9" s="15"/>
      <x:c r="AMS9" s="15"/>
      <x:c r="AMT9" s="15"/>
      <x:c r="AMU9" s="15"/>
      <x:c r="AMV9" s="15"/>
      <x:c r="AMW9" s="15"/>
      <x:c r="AMX9" s="15"/>
      <x:c r="AMY9" s="15"/>
      <x:c r="AMZ9" s="15"/>
      <x:c r="ANA9" s="15"/>
      <x:c r="ANB9" s="15"/>
      <x:c r="ANC9" s="15"/>
      <x:c r="AND9" s="15"/>
      <x:c r="ANE9" s="15"/>
      <x:c r="ANF9" s="15"/>
      <x:c r="ANG9" s="15"/>
      <x:c r="ANH9" s="15"/>
      <x:c r="ANI9" s="15"/>
      <x:c r="ANJ9" s="15"/>
      <x:c r="ANK9" s="15"/>
      <x:c r="ANL9" s="15"/>
      <x:c r="ANM9" s="15"/>
      <x:c r="ANN9" s="15"/>
      <x:c r="ANO9" s="15"/>
      <x:c r="ANP9" s="15"/>
      <x:c r="ANQ9" s="15"/>
      <x:c r="ANR9" s="15"/>
      <x:c r="ANS9" s="15"/>
      <x:c r="ANT9" s="15"/>
      <x:c r="ANU9" s="15"/>
      <x:c r="ANV9" s="15"/>
      <x:c r="ANW9" s="15"/>
      <x:c r="ANX9" s="15"/>
      <x:c r="ANY9" s="15"/>
      <x:c r="ANZ9" s="15"/>
      <x:c r="AOA9" s="15"/>
      <x:c r="AOB9" s="15"/>
      <x:c r="AOC9" s="15"/>
      <x:c r="AOD9" s="15"/>
      <x:c r="AOE9" s="15"/>
      <x:c r="AOF9" s="15"/>
      <x:c r="AOG9" s="15"/>
      <x:c r="AOH9" s="15"/>
      <x:c r="AOI9" s="15"/>
      <x:c r="AOJ9" s="15"/>
      <x:c r="AOK9" s="15"/>
      <x:c r="AOL9" s="15"/>
      <x:c r="AOM9" s="15"/>
      <x:c r="AON9" s="15"/>
      <x:c r="AOO9" s="15"/>
      <x:c r="AOP9" s="15"/>
      <x:c r="AOQ9" s="15"/>
      <x:c r="AOR9" s="15"/>
      <x:c r="AOS9" s="15"/>
      <x:c r="AOT9" s="15"/>
      <x:c r="AOU9" s="15"/>
      <x:c r="AOV9" s="15"/>
      <x:c r="AOW9" s="15"/>
      <x:c r="AOX9" s="15"/>
      <x:c r="AOY9" s="15"/>
      <x:c r="AOZ9" s="15"/>
      <x:c r="APA9" s="15"/>
      <x:c r="APB9" s="15"/>
      <x:c r="APC9" s="15"/>
      <x:c r="APD9" s="15"/>
      <x:c r="APE9" s="15"/>
      <x:c r="APF9" s="15"/>
      <x:c r="APG9" s="15"/>
      <x:c r="APH9" s="15"/>
      <x:c r="API9" s="15"/>
      <x:c r="APJ9" s="15"/>
      <x:c r="APK9" s="15"/>
      <x:c r="APL9" s="15"/>
      <x:c r="APM9" s="15"/>
      <x:c r="APN9" s="15"/>
      <x:c r="APO9" s="15"/>
      <x:c r="APP9" s="15"/>
      <x:c r="APQ9" s="15"/>
      <x:c r="APR9" s="15"/>
      <x:c r="APS9" s="15"/>
      <x:c r="APT9" s="15"/>
      <x:c r="APU9" s="15"/>
      <x:c r="APV9" s="15"/>
      <x:c r="APW9" s="15"/>
      <x:c r="APX9" s="15"/>
      <x:c r="APY9" s="15"/>
      <x:c r="APZ9" s="15"/>
      <x:c r="AQA9" s="15"/>
      <x:c r="AQB9" s="15"/>
      <x:c r="AQC9" s="15"/>
      <x:c r="AQD9" s="15"/>
      <x:c r="AQE9" s="15"/>
      <x:c r="AQF9" s="15"/>
      <x:c r="AQG9" s="15"/>
      <x:c r="AQH9" s="15"/>
      <x:c r="AQI9" s="15"/>
      <x:c r="AQJ9" s="15"/>
      <x:c r="AQK9" s="15"/>
      <x:c r="AQL9" s="15"/>
      <x:c r="AQM9" s="15"/>
      <x:c r="AQN9" s="15"/>
      <x:c r="AQO9" s="15"/>
      <x:c r="AQP9" s="15"/>
      <x:c r="AQQ9" s="15"/>
      <x:c r="AQR9" s="15"/>
      <x:c r="AQS9" s="15"/>
      <x:c r="AQT9" s="15"/>
      <x:c r="AQU9" s="15"/>
      <x:c r="AQV9" s="15"/>
      <x:c r="AQW9" s="15"/>
      <x:c r="AQX9" s="15"/>
      <x:c r="AQY9" s="15"/>
      <x:c r="AQZ9" s="15"/>
      <x:c r="ARA9" s="15"/>
      <x:c r="ARB9" s="15"/>
      <x:c r="ARC9" s="15"/>
      <x:c r="ARD9" s="15"/>
      <x:c r="ARE9" s="15"/>
      <x:c r="ARF9" s="15"/>
      <x:c r="ARG9" s="15"/>
      <x:c r="ARH9" s="15"/>
      <x:c r="ARI9" s="15"/>
      <x:c r="ARJ9" s="15"/>
      <x:c r="ARK9" s="15"/>
      <x:c r="ARL9" s="15"/>
      <x:c r="ARM9" s="15"/>
      <x:c r="ARN9" s="15"/>
      <x:c r="ARO9" s="15"/>
      <x:c r="ARP9" s="15"/>
      <x:c r="ARQ9" s="15"/>
      <x:c r="ARR9" s="15"/>
      <x:c r="ARS9" s="15"/>
      <x:c r="ART9" s="15"/>
      <x:c r="ARU9" s="15"/>
      <x:c r="ARV9" s="15"/>
      <x:c r="ARW9" s="15"/>
      <x:c r="ARX9" s="15"/>
      <x:c r="ARY9" s="15"/>
      <x:c r="ARZ9" s="15"/>
      <x:c r="ASA9" s="15"/>
      <x:c r="ASB9" s="15"/>
      <x:c r="ASC9" s="15"/>
      <x:c r="ASD9" s="15"/>
      <x:c r="ASE9" s="15"/>
      <x:c r="ASF9" s="15"/>
      <x:c r="ASG9" s="15"/>
      <x:c r="ASH9" s="15"/>
      <x:c r="ASI9" s="15"/>
      <x:c r="ASJ9" s="15"/>
      <x:c r="ASK9" s="15"/>
      <x:c r="ASL9" s="15"/>
      <x:c r="ASM9" s="15"/>
      <x:c r="ASN9" s="15"/>
      <x:c r="ASO9" s="15"/>
      <x:c r="ASP9" s="15"/>
      <x:c r="ASQ9" s="15"/>
      <x:c r="ASR9" s="15"/>
      <x:c r="ASS9" s="15"/>
      <x:c r="AST9" s="15"/>
      <x:c r="ASU9" s="15"/>
      <x:c r="ASV9" s="15"/>
      <x:c r="ASW9" s="15"/>
      <x:c r="ASX9" s="15"/>
      <x:c r="ASY9" s="15"/>
      <x:c r="ASZ9" s="15"/>
      <x:c r="ATA9" s="15"/>
      <x:c r="ATB9" s="15"/>
      <x:c r="ATC9" s="15"/>
      <x:c r="ATD9" s="15"/>
      <x:c r="ATE9" s="15"/>
      <x:c r="ATF9" s="15"/>
      <x:c r="ATG9" s="15"/>
      <x:c r="ATH9" s="15"/>
      <x:c r="ATI9" s="15"/>
      <x:c r="ATJ9" s="15"/>
      <x:c r="ATK9" s="15"/>
      <x:c r="ATL9" s="15"/>
      <x:c r="ATM9" s="15"/>
      <x:c r="ATN9" s="15"/>
      <x:c r="ATO9" s="15"/>
      <x:c r="ATP9" s="15"/>
      <x:c r="ATQ9" s="15"/>
      <x:c r="ATR9" s="15"/>
      <x:c r="ATS9" s="15"/>
      <x:c r="ATT9" s="15"/>
      <x:c r="ATU9" s="15"/>
      <x:c r="ATV9" s="15"/>
      <x:c r="ATW9" s="15"/>
      <x:c r="ATX9" s="15"/>
      <x:c r="ATY9" s="15"/>
      <x:c r="ATZ9" s="15"/>
      <x:c r="AUA9" s="15"/>
      <x:c r="AUB9" s="15"/>
      <x:c r="AUC9" s="15"/>
      <x:c r="AUD9" s="15"/>
      <x:c r="AUE9" s="15"/>
      <x:c r="AUF9" s="15"/>
      <x:c r="AUG9" s="15"/>
      <x:c r="AUH9" s="15"/>
      <x:c r="AUI9" s="15"/>
      <x:c r="AUJ9" s="15"/>
      <x:c r="AUK9" s="15"/>
      <x:c r="AUL9" s="15"/>
      <x:c r="AUM9" s="15"/>
      <x:c r="AUN9" s="15"/>
      <x:c r="AUO9" s="15"/>
      <x:c r="AUP9" s="15"/>
      <x:c r="AUQ9" s="15"/>
      <x:c r="AUR9" s="15"/>
      <x:c r="AUS9" s="15"/>
      <x:c r="AUT9" s="15"/>
      <x:c r="AUU9" s="15"/>
      <x:c r="AUV9" s="15"/>
      <x:c r="AUW9" s="15"/>
      <x:c r="AUX9" s="15"/>
      <x:c r="AUY9" s="15"/>
      <x:c r="AUZ9" s="15"/>
      <x:c r="AVA9" s="15"/>
      <x:c r="AVB9" s="15"/>
      <x:c r="AVC9" s="15"/>
      <x:c r="AVD9" s="15"/>
      <x:c r="AVE9" s="15"/>
      <x:c r="AVF9" s="15"/>
      <x:c r="AVG9" s="15"/>
      <x:c r="AVH9" s="15"/>
      <x:c r="AVI9" s="15"/>
      <x:c r="AVJ9" s="15"/>
      <x:c r="AVK9" s="15"/>
      <x:c r="AVL9" s="15"/>
      <x:c r="AVM9" s="15"/>
      <x:c r="AVN9" s="15"/>
      <x:c r="AVO9" s="15"/>
      <x:c r="AVP9" s="15"/>
      <x:c r="AVQ9" s="15"/>
      <x:c r="AVR9" s="15"/>
      <x:c r="AVS9" s="15"/>
      <x:c r="AVT9" s="15"/>
      <x:c r="AVU9" s="15"/>
      <x:c r="AVV9" s="15"/>
      <x:c r="AVW9" s="15"/>
      <x:c r="AVX9" s="15"/>
      <x:c r="AVY9" s="15"/>
      <x:c r="AVZ9" s="15"/>
      <x:c r="AWA9" s="15"/>
      <x:c r="AWB9" s="15"/>
      <x:c r="AWC9" s="15"/>
      <x:c r="AWD9" s="15"/>
      <x:c r="AWE9" s="15"/>
      <x:c r="AWF9" s="15"/>
      <x:c r="AWG9" s="15"/>
      <x:c r="AWH9" s="15"/>
      <x:c r="AWI9" s="15"/>
      <x:c r="AWJ9" s="15"/>
      <x:c r="AWK9" s="15"/>
      <x:c r="AWL9" s="15"/>
      <x:c r="AWM9" s="15"/>
      <x:c r="AWN9" s="15"/>
      <x:c r="AWO9" s="15"/>
      <x:c r="AWP9" s="15"/>
      <x:c r="AWQ9" s="15"/>
      <x:c r="AWR9" s="15"/>
      <x:c r="AWS9" s="15"/>
      <x:c r="AWT9" s="15"/>
      <x:c r="AWU9" s="15"/>
      <x:c r="AWV9" s="15"/>
      <x:c r="AWW9" s="15"/>
      <x:c r="AWX9" s="15"/>
      <x:c r="AWY9" s="15"/>
      <x:c r="AWZ9" s="15"/>
      <x:c r="AXA9" s="15"/>
      <x:c r="AXB9" s="15"/>
      <x:c r="AXC9" s="15"/>
      <x:c r="AXD9" s="15"/>
      <x:c r="AXE9" s="15"/>
      <x:c r="AXF9" s="15"/>
      <x:c r="AXG9" s="15"/>
      <x:c r="AXH9" s="15"/>
      <x:c r="AXI9" s="15"/>
      <x:c r="AXJ9" s="15"/>
      <x:c r="AXK9" s="15"/>
      <x:c r="AXL9" s="15"/>
      <x:c r="AXM9" s="15"/>
      <x:c r="AXN9" s="15"/>
      <x:c r="AXO9" s="15"/>
      <x:c r="AXP9" s="15"/>
      <x:c r="AXQ9" s="15"/>
      <x:c r="AXR9" s="15"/>
      <x:c r="AXS9" s="15"/>
      <x:c r="AXT9" s="15"/>
      <x:c r="AXU9" s="15"/>
      <x:c r="AXV9" s="15"/>
      <x:c r="AXW9" s="15"/>
      <x:c r="AXX9" s="15"/>
      <x:c r="AXY9" s="15"/>
      <x:c r="AXZ9" s="15"/>
      <x:c r="AYA9" s="15"/>
      <x:c r="AYB9" s="15"/>
      <x:c r="AYC9" s="15"/>
      <x:c r="AYD9" s="15"/>
      <x:c r="AYE9" s="15"/>
      <x:c r="AYF9" s="15"/>
      <x:c r="AYG9" s="15"/>
      <x:c r="AYH9" s="15"/>
      <x:c r="AYI9" s="15"/>
      <x:c r="AYJ9" s="15"/>
      <x:c r="AYK9" s="15"/>
      <x:c r="AYL9" s="15"/>
      <x:c r="AYM9" s="15"/>
      <x:c r="AYN9" s="15"/>
      <x:c r="AYO9" s="15"/>
      <x:c r="AYP9" s="15"/>
      <x:c r="AYQ9" s="15"/>
      <x:c r="AYR9" s="15"/>
      <x:c r="AYS9" s="15"/>
      <x:c r="AYT9" s="15"/>
      <x:c r="AYU9" s="15"/>
      <x:c r="AYV9" s="15"/>
      <x:c r="AYW9" s="15"/>
      <x:c r="AYX9" s="15"/>
      <x:c r="AYY9" s="15"/>
      <x:c r="AYZ9" s="15"/>
      <x:c r="AZA9" s="15"/>
      <x:c r="AZB9" s="15"/>
      <x:c r="AZC9" s="15"/>
      <x:c r="AZD9" s="15"/>
      <x:c r="AZE9" s="15"/>
      <x:c r="AZF9" s="15"/>
      <x:c r="AZG9" s="15"/>
      <x:c r="AZH9" s="15"/>
      <x:c r="AZI9" s="15"/>
      <x:c r="AZJ9" s="15"/>
      <x:c r="AZK9" s="15"/>
      <x:c r="AZL9" s="15"/>
      <x:c r="AZM9" s="15"/>
      <x:c r="AZN9" s="15"/>
      <x:c r="AZO9" s="15"/>
      <x:c r="AZP9" s="15"/>
      <x:c r="AZQ9" s="15"/>
      <x:c r="AZR9" s="15"/>
      <x:c r="AZS9" s="15"/>
      <x:c r="AZT9" s="15"/>
      <x:c r="AZU9" s="15"/>
      <x:c r="AZV9" s="15"/>
      <x:c r="AZW9" s="15"/>
      <x:c r="AZX9" s="15"/>
      <x:c r="AZY9" s="15"/>
      <x:c r="AZZ9" s="15"/>
      <x:c r="BAA9" s="15"/>
      <x:c r="BAB9" s="15"/>
      <x:c r="BAC9" s="15"/>
      <x:c r="BAD9" s="15"/>
      <x:c r="BAE9" s="15"/>
      <x:c r="BAF9" s="15"/>
      <x:c r="BAG9" s="15"/>
      <x:c r="BAH9" s="15"/>
      <x:c r="BAI9" s="15"/>
      <x:c r="BAJ9" s="15"/>
      <x:c r="BAK9" s="15"/>
      <x:c r="BAL9" s="15"/>
      <x:c r="BAM9" s="15"/>
      <x:c r="BAN9" s="15"/>
      <x:c r="BAO9" s="15"/>
      <x:c r="BAP9" s="15"/>
      <x:c r="BAQ9" s="15"/>
      <x:c r="BAR9" s="15"/>
      <x:c r="BAS9" s="15"/>
      <x:c r="BAT9" s="15"/>
      <x:c r="BAU9" s="15"/>
      <x:c r="BAV9" s="15"/>
      <x:c r="BAW9" s="15"/>
      <x:c r="BAX9" s="15"/>
      <x:c r="BAY9" s="15"/>
      <x:c r="BAZ9" s="15"/>
      <x:c r="BBA9" s="15"/>
      <x:c r="BBB9" s="15"/>
      <x:c r="BBC9" s="15"/>
      <x:c r="BBD9" s="15"/>
      <x:c r="BBE9" s="15"/>
      <x:c r="BBF9" s="15"/>
      <x:c r="BBG9" s="15"/>
      <x:c r="BBH9" s="15"/>
      <x:c r="BBI9" s="15"/>
      <x:c r="BBJ9" s="15"/>
      <x:c r="BBK9" s="15"/>
      <x:c r="BBL9" s="15"/>
      <x:c r="BBM9" s="15"/>
      <x:c r="BBN9" s="15"/>
      <x:c r="BBO9" s="15"/>
      <x:c r="BBP9" s="15"/>
      <x:c r="BBQ9" s="15"/>
      <x:c r="BBR9" s="15"/>
      <x:c r="BBS9" s="15"/>
      <x:c r="BBT9" s="15"/>
      <x:c r="BBU9" s="15"/>
      <x:c r="BBV9" s="15"/>
      <x:c r="BBW9" s="15"/>
      <x:c r="BBX9" s="15"/>
      <x:c r="BBY9" s="15"/>
      <x:c r="BBZ9" s="15"/>
      <x:c r="BCA9" s="15"/>
      <x:c r="BCB9" s="15"/>
      <x:c r="BCC9" s="15"/>
      <x:c r="BCD9" s="15"/>
      <x:c r="BCE9" s="15"/>
      <x:c r="BCF9" s="15"/>
      <x:c r="BCG9" s="15"/>
      <x:c r="BCH9" s="15"/>
      <x:c r="BCI9" s="15"/>
      <x:c r="BCJ9" s="15"/>
      <x:c r="BCK9" s="15"/>
      <x:c r="BCL9" s="15"/>
      <x:c r="BCM9" s="15"/>
      <x:c r="BCN9" s="15"/>
      <x:c r="BCO9" s="15"/>
      <x:c r="BCP9" s="15"/>
      <x:c r="BCQ9" s="15"/>
      <x:c r="BCR9" s="15"/>
      <x:c r="BCS9" s="15"/>
      <x:c r="BCT9" s="15"/>
      <x:c r="BCU9" s="15"/>
      <x:c r="BCV9" s="15"/>
      <x:c r="BCW9" s="15"/>
      <x:c r="BCX9" s="15"/>
      <x:c r="BCY9" s="15"/>
      <x:c r="BCZ9" s="15"/>
      <x:c r="BDA9" s="15"/>
      <x:c r="BDB9" s="15"/>
      <x:c r="BDC9" s="15"/>
      <x:c r="BDD9" s="15"/>
      <x:c r="BDE9" s="15"/>
      <x:c r="BDF9" s="15"/>
      <x:c r="BDG9" s="15"/>
      <x:c r="BDH9" s="15"/>
      <x:c r="BDI9" s="15"/>
      <x:c r="BDJ9" s="15"/>
      <x:c r="BDK9" s="15"/>
      <x:c r="BDL9" s="15"/>
      <x:c r="BDM9" s="15"/>
      <x:c r="BDN9" s="15"/>
      <x:c r="BDO9" s="15"/>
      <x:c r="BDP9" s="15"/>
      <x:c r="BDQ9" s="15"/>
      <x:c r="BDR9" s="15"/>
      <x:c r="BDS9" s="15"/>
      <x:c r="BDT9" s="15"/>
      <x:c r="BDU9" s="15"/>
      <x:c r="BDV9" s="15"/>
      <x:c r="BDW9" s="15"/>
      <x:c r="BDX9" s="15"/>
      <x:c r="BDY9" s="15"/>
      <x:c r="BDZ9" s="15"/>
      <x:c r="BEA9" s="15"/>
      <x:c r="BEB9" s="15"/>
      <x:c r="BEC9" s="15"/>
      <x:c r="BED9" s="15"/>
      <x:c r="BEE9" s="15"/>
      <x:c r="BEF9" s="15"/>
      <x:c r="BEG9" s="15"/>
      <x:c r="BEH9" s="15"/>
      <x:c r="BEI9" s="15"/>
      <x:c r="BEJ9" s="15"/>
      <x:c r="BEK9" s="15"/>
      <x:c r="BEL9" s="15"/>
      <x:c r="BEM9" s="15"/>
      <x:c r="BEN9" s="15"/>
      <x:c r="BEO9" s="15"/>
      <x:c r="BEP9" s="15"/>
      <x:c r="BEQ9" s="15"/>
      <x:c r="BER9" s="15"/>
      <x:c r="BES9" s="15"/>
      <x:c r="BET9" s="15"/>
      <x:c r="BEU9" s="15"/>
      <x:c r="BEV9" s="15"/>
      <x:c r="BEW9" s="15"/>
      <x:c r="BEX9" s="15"/>
      <x:c r="BEY9" s="15"/>
      <x:c r="BEZ9" s="15"/>
      <x:c r="BFA9" s="15"/>
      <x:c r="BFB9" s="15"/>
      <x:c r="BFC9" s="15"/>
      <x:c r="BFD9" s="15"/>
      <x:c r="BFE9" s="15"/>
      <x:c r="BFF9" s="15"/>
      <x:c r="BFG9" s="15"/>
      <x:c r="BFH9" s="15"/>
      <x:c r="BFI9" s="15"/>
      <x:c r="BFJ9" s="15"/>
      <x:c r="BFK9" s="15"/>
      <x:c r="BFL9" s="15"/>
      <x:c r="BFM9" s="15"/>
      <x:c r="BFN9" s="15"/>
      <x:c r="BFO9" s="15"/>
      <x:c r="BFP9" s="15"/>
      <x:c r="BFQ9" s="15"/>
      <x:c r="BFR9" s="15"/>
      <x:c r="BFS9" s="15"/>
      <x:c r="BFT9" s="15"/>
      <x:c r="BFU9" s="15"/>
      <x:c r="BFV9" s="15"/>
      <x:c r="BFW9" s="15"/>
      <x:c r="BFX9" s="15"/>
      <x:c r="BFY9" s="15"/>
      <x:c r="BFZ9" s="15"/>
      <x:c r="BGA9" s="15"/>
      <x:c r="BGB9" s="15"/>
      <x:c r="BGC9" s="15"/>
      <x:c r="BGD9" s="15"/>
      <x:c r="BGE9" s="15"/>
      <x:c r="BGF9" s="15"/>
      <x:c r="BGG9" s="15"/>
      <x:c r="BGH9" s="15"/>
      <x:c r="BGI9" s="15"/>
      <x:c r="BGJ9" s="15"/>
      <x:c r="BGK9" s="15"/>
      <x:c r="BGL9" s="15"/>
      <x:c r="BGM9" s="15"/>
      <x:c r="BGN9" s="15"/>
      <x:c r="BGO9" s="15"/>
      <x:c r="BGP9" s="15"/>
      <x:c r="BGQ9" s="15"/>
      <x:c r="BGR9" s="15"/>
      <x:c r="BGS9" s="15"/>
      <x:c r="BGT9" s="15"/>
      <x:c r="BGU9" s="15"/>
      <x:c r="BGV9" s="15"/>
      <x:c r="BGW9" s="15"/>
      <x:c r="BGX9" s="15"/>
      <x:c r="BGY9" s="15"/>
      <x:c r="BGZ9" s="15"/>
      <x:c r="BHA9" s="15"/>
      <x:c r="BHB9" s="15"/>
      <x:c r="BHC9" s="15"/>
      <x:c r="BHD9" s="15"/>
      <x:c r="BHE9" s="15"/>
      <x:c r="BHF9" s="15"/>
      <x:c r="BHG9" s="15"/>
      <x:c r="BHH9" s="15"/>
      <x:c r="BHI9" s="15"/>
      <x:c r="BHJ9" s="15"/>
      <x:c r="BHK9" s="15"/>
      <x:c r="BHL9" s="15"/>
      <x:c r="BHM9" s="15"/>
      <x:c r="BHN9" s="15"/>
      <x:c r="BHO9" s="15"/>
      <x:c r="BHP9" s="15"/>
      <x:c r="BHQ9" s="15"/>
      <x:c r="BHR9" s="15"/>
      <x:c r="BHS9" s="15"/>
      <x:c r="BHT9" s="15"/>
      <x:c r="BHU9" s="15"/>
      <x:c r="BHV9" s="15"/>
      <x:c r="BHW9" s="15"/>
      <x:c r="BHX9" s="15"/>
      <x:c r="BHY9" s="15"/>
      <x:c r="BHZ9" s="15"/>
      <x:c r="BIA9" s="15"/>
      <x:c r="BIB9" s="15"/>
      <x:c r="BIC9" s="15"/>
      <x:c r="BID9" s="15"/>
      <x:c r="BIE9" s="15"/>
      <x:c r="BIF9" s="15"/>
      <x:c r="BIG9" s="15"/>
      <x:c r="BIH9" s="15"/>
      <x:c r="BII9" s="15"/>
      <x:c r="BIJ9" s="15"/>
      <x:c r="BIK9" s="15"/>
      <x:c r="BIL9" s="15"/>
      <x:c r="BIM9" s="15"/>
      <x:c r="BIN9" s="15"/>
      <x:c r="BIO9" s="15"/>
      <x:c r="BIP9" s="15"/>
      <x:c r="BIQ9" s="15"/>
      <x:c r="BIR9" s="15"/>
      <x:c r="BIS9" s="15"/>
      <x:c r="BIT9" s="15"/>
      <x:c r="BIU9" s="15"/>
      <x:c r="BIV9" s="15"/>
      <x:c r="BIW9" s="15"/>
      <x:c r="BIX9" s="15"/>
      <x:c r="BIY9" s="15"/>
      <x:c r="BIZ9" s="15"/>
      <x:c r="BJA9" s="15"/>
      <x:c r="BJB9" s="15"/>
      <x:c r="BJC9" s="15"/>
      <x:c r="BJD9" s="15"/>
      <x:c r="BJE9" s="15"/>
      <x:c r="BJF9" s="15"/>
      <x:c r="BJG9" s="15"/>
      <x:c r="BJH9" s="15"/>
      <x:c r="BJI9" s="15"/>
      <x:c r="BJJ9" s="15"/>
      <x:c r="BJK9" s="15"/>
      <x:c r="BJL9" s="15"/>
      <x:c r="BJM9" s="15"/>
      <x:c r="BJN9" s="15"/>
      <x:c r="BJO9" s="15"/>
      <x:c r="BJP9" s="15"/>
      <x:c r="BJQ9" s="15"/>
      <x:c r="BJR9" s="15"/>
      <x:c r="BJS9" s="15"/>
      <x:c r="BJT9" s="15"/>
      <x:c r="BJU9" s="15"/>
      <x:c r="BJV9" s="15"/>
      <x:c r="BJW9" s="15"/>
      <x:c r="BJX9" s="15"/>
      <x:c r="BJY9" s="15"/>
      <x:c r="BJZ9" s="15"/>
      <x:c r="BKA9" s="15"/>
      <x:c r="BKB9" s="15"/>
      <x:c r="BKC9" s="15"/>
      <x:c r="BKD9" s="15"/>
      <x:c r="BKE9" s="15"/>
      <x:c r="BKF9" s="15"/>
      <x:c r="BKG9" s="15"/>
      <x:c r="BKH9" s="15"/>
      <x:c r="BKI9" s="15"/>
      <x:c r="BKJ9" s="15"/>
      <x:c r="BKK9" s="15"/>
      <x:c r="BKL9" s="15"/>
      <x:c r="BKM9" s="15"/>
      <x:c r="BKN9" s="15"/>
      <x:c r="BKO9" s="15"/>
      <x:c r="BKP9" s="15"/>
      <x:c r="BKQ9" s="15"/>
      <x:c r="BKR9" s="15"/>
      <x:c r="BKS9" s="15"/>
      <x:c r="BKT9" s="15"/>
      <x:c r="BKU9" s="15"/>
      <x:c r="BKV9" s="15"/>
      <x:c r="BKW9" s="15"/>
      <x:c r="BKX9" s="15"/>
      <x:c r="BKY9" s="15"/>
      <x:c r="BKZ9" s="15"/>
      <x:c r="BLA9" s="15"/>
      <x:c r="BLB9" s="15"/>
      <x:c r="BLC9" s="15"/>
      <x:c r="BLD9" s="15"/>
      <x:c r="BLE9" s="15"/>
      <x:c r="BLF9" s="15"/>
      <x:c r="BLG9" s="15"/>
      <x:c r="BLH9" s="15"/>
      <x:c r="BLI9" s="15"/>
      <x:c r="BLJ9" s="15"/>
      <x:c r="BLK9" s="15"/>
      <x:c r="BLL9" s="15"/>
      <x:c r="BLM9" s="15"/>
      <x:c r="BLN9" s="15"/>
      <x:c r="BLO9" s="15"/>
      <x:c r="BLP9" s="15"/>
      <x:c r="BLQ9" s="15"/>
      <x:c r="BLR9" s="15"/>
      <x:c r="BLS9" s="15"/>
      <x:c r="BLT9" s="15"/>
      <x:c r="BLU9" s="15"/>
      <x:c r="BLV9" s="15"/>
      <x:c r="BLW9" s="15"/>
      <x:c r="BLX9" s="15"/>
      <x:c r="BLY9" s="15"/>
      <x:c r="BLZ9" s="15"/>
      <x:c r="BMA9" s="15"/>
      <x:c r="BMB9" s="15"/>
      <x:c r="BMC9" s="15"/>
      <x:c r="BMD9" s="15"/>
      <x:c r="BME9" s="15"/>
      <x:c r="BMF9" s="15"/>
      <x:c r="BMG9" s="15"/>
      <x:c r="BMH9" s="15"/>
      <x:c r="BMI9" s="15"/>
      <x:c r="BMJ9" s="15"/>
      <x:c r="BMK9" s="15"/>
      <x:c r="BML9" s="15"/>
      <x:c r="BMM9" s="15"/>
      <x:c r="BMN9" s="15"/>
      <x:c r="BMO9" s="15"/>
      <x:c r="BMP9" s="15"/>
      <x:c r="BMQ9" s="15"/>
      <x:c r="BMR9" s="15"/>
      <x:c r="BMS9" s="15"/>
      <x:c r="BMT9" s="15"/>
      <x:c r="BMU9" s="15"/>
      <x:c r="BMV9" s="15"/>
      <x:c r="BMW9" s="15"/>
      <x:c r="BMX9" s="15"/>
      <x:c r="BMY9" s="15"/>
      <x:c r="BMZ9" s="15"/>
      <x:c r="BNA9" s="15"/>
      <x:c r="BNB9" s="15"/>
      <x:c r="BNC9" s="15"/>
      <x:c r="BND9" s="15"/>
      <x:c r="BNE9" s="15"/>
      <x:c r="BNF9" s="15"/>
      <x:c r="BNG9" s="15"/>
      <x:c r="BNH9" s="15"/>
      <x:c r="BNI9" s="15"/>
      <x:c r="BNJ9" s="15"/>
      <x:c r="BNK9" s="15"/>
      <x:c r="BNL9" s="15"/>
      <x:c r="BNM9" s="15"/>
      <x:c r="BNN9" s="15"/>
      <x:c r="BNO9" s="15"/>
      <x:c r="BNP9" s="15"/>
      <x:c r="BNQ9" s="15"/>
      <x:c r="BNR9" s="15"/>
      <x:c r="BNS9" s="15"/>
      <x:c r="BNT9" s="15"/>
      <x:c r="BNU9" s="15"/>
      <x:c r="BNV9" s="15"/>
      <x:c r="BNW9" s="15"/>
      <x:c r="BNX9" s="15"/>
      <x:c r="BNY9" s="15"/>
      <x:c r="BNZ9" s="15"/>
      <x:c r="BOA9" s="15"/>
      <x:c r="BOB9" s="15"/>
      <x:c r="BOC9" s="15"/>
      <x:c r="BOD9" s="15"/>
      <x:c r="BOE9" s="15"/>
      <x:c r="BOF9" s="15"/>
      <x:c r="BOG9" s="15"/>
      <x:c r="BOH9" s="15"/>
      <x:c r="BOI9" s="15"/>
      <x:c r="BOJ9" s="15"/>
      <x:c r="BOK9" s="15"/>
      <x:c r="BOL9" s="15"/>
      <x:c r="BOM9" s="15"/>
      <x:c r="BON9" s="15"/>
      <x:c r="BOO9" s="15"/>
      <x:c r="BOP9" s="15"/>
      <x:c r="BOQ9" s="15"/>
      <x:c r="BOR9" s="15"/>
      <x:c r="BOS9" s="15"/>
      <x:c r="BOT9" s="15"/>
      <x:c r="BOU9" s="15"/>
      <x:c r="BOV9" s="15"/>
      <x:c r="BOW9" s="15"/>
      <x:c r="BOX9" s="15"/>
      <x:c r="BOY9" s="15"/>
      <x:c r="BOZ9" s="15"/>
      <x:c r="BPA9" s="15"/>
      <x:c r="BPB9" s="15"/>
      <x:c r="BPC9" s="15"/>
      <x:c r="BPD9" s="15"/>
      <x:c r="BPE9" s="15"/>
      <x:c r="BPF9" s="15"/>
      <x:c r="BPG9" s="15"/>
      <x:c r="BPH9" s="15"/>
      <x:c r="BPI9" s="15"/>
      <x:c r="BPJ9" s="15"/>
      <x:c r="BPK9" s="15"/>
      <x:c r="BPL9" s="15"/>
      <x:c r="BPM9" s="15"/>
      <x:c r="BPN9" s="15"/>
      <x:c r="BPO9" s="15"/>
      <x:c r="BPP9" s="15"/>
      <x:c r="BPQ9" s="15"/>
      <x:c r="BPR9" s="15"/>
      <x:c r="BPS9" s="15"/>
      <x:c r="BPT9" s="15"/>
      <x:c r="BPU9" s="15"/>
      <x:c r="BPV9" s="15"/>
      <x:c r="BPW9" s="15"/>
      <x:c r="BPX9" s="15"/>
      <x:c r="BPY9" s="15"/>
      <x:c r="BPZ9" s="15"/>
      <x:c r="BQA9" s="15"/>
      <x:c r="BQB9" s="15"/>
      <x:c r="BQC9" s="15"/>
      <x:c r="BQD9" s="15"/>
      <x:c r="BQE9" s="15"/>
      <x:c r="BQF9" s="15"/>
      <x:c r="BQG9" s="15"/>
      <x:c r="BQH9" s="15"/>
      <x:c r="BQI9" s="15"/>
      <x:c r="BQJ9" s="15"/>
      <x:c r="BQK9" s="15"/>
      <x:c r="BQL9" s="15"/>
      <x:c r="BQM9" s="15"/>
      <x:c r="BQN9" s="15"/>
      <x:c r="BQO9" s="15"/>
      <x:c r="BQP9" s="15"/>
      <x:c r="BQQ9" s="15"/>
      <x:c r="BQR9" s="15"/>
      <x:c r="BQS9" s="15"/>
      <x:c r="BQT9" s="15"/>
      <x:c r="BQU9" s="15"/>
      <x:c r="BQV9" s="15"/>
      <x:c r="BQW9" s="15"/>
      <x:c r="BQX9" s="15"/>
      <x:c r="BQY9" s="15"/>
      <x:c r="BQZ9" s="15"/>
      <x:c r="BRA9" s="15"/>
      <x:c r="BRB9" s="15"/>
      <x:c r="BRC9" s="15"/>
      <x:c r="BRD9" s="15"/>
      <x:c r="BRE9" s="15"/>
      <x:c r="BRF9" s="15"/>
      <x:c r="BRG9" s="15"/>
      <x:c r="BRH9" s="15"/>
      <x:c r="BRI9" s="15"/>
      <x:c r="BRJ9" s="15"/>
      <x:c r="BRK9" s="15"/>
      <x:c r="BRL9" s="15"/>
      <x:c r="BRM9" s="15"/>
      <x:c r="BRN9" s="15"/>
      <x:c r="BRO9" s="15"/>
      <x:c r="BRP9" s="15"/>
      <x:c r="BRQ9" s="15"/>
      <x:c r="BRR9" s="15"/>
      <x:c r="BRS9" s="15"/>
      <x:c r="BRT9" s="15"/>
      <x:c r="BRU9" s="15"/>
      <x:c r="BRV9" s="15"/>
      <x:c r="BRW9" s="15"/>
      <x:c r="BRX9" s="15"/>
      <x:c r="BRY9" s="15"/>
      <x:c r="BRZ9" s="15"/>
      <x:c r="BSA9" s="15"/>
      <x:c r="BSB9" s="15"/>
      <x:c r="BSC9" s="15"/>
      <x:c r="BSD9" s="15"/>
      <x:c r="BSE9" s="15"/>
      <x:c r="BSF9" s="15"/>
      <x:c r="BSG9" s="15"/>
      <x:c r="BSH9" s="15"/>
      <x:c r="BSI9" s="15"/>
      <x:c r="BSJ9" s="15"/>
      <x:c r="BSK9" s="15"/>
      <x:c r="BSL9" s="15"/>
      <x:c r="BSM9" s="15"/>
      <x:c r="BSN9" s="15"/>
      <x:c r="BSO9" s="15"/>
      <x:c r="BSP9" s="15"/>
      <x:c r="BSQ9" s="15"/>
      <x:c r="BSR9" s="15"/>
      <x:c r="BSS9" s="15"/>
      <x:c r="BST9" s="15"/>
      <x:c r="BSU9" s="15"/>
      <x:c r="BSV9" s="15"/>
      <x:c r="BSW9" s="15"/>
      <x:c r="BSX9" s="15"/>
      <x:c r="BSY9" s="15"/>
      <x:c r="BSZ9" s="15"/>
      <x:c r="BTA9" s="15"/>
      <x:c r="BTB9" s="15"/>
      <x:c r="BTC9" s="15"/>
      <x:c r="BTD9" s="15"/>
      <x:c r="BTE9" s="15"/>
      <x:c r="BTF9" s="15"/>
      <x:c r="BTG9" s="15"/>
      <x:c r="BTH9" s="15"/>
      <x:c r="BTI9" s="15"/>
      <x:c r="BTJ9" s="15"/>
      <x:c r="BTK9" s="15"/>
      <x:c r="BTL9" s="15"/>
      <x:c r="BTM9" s="15"/>
      <x:c r="BTN9" s="15"/>
      <x:c r="BTO9" s="15"/>
      <x:c r="BTP9" s="15"/>
      <x:c r="BTQ9" s="15"/>
      <x:c r="BTR9" s="15"/>
      <x:c r="BTS9" s="15"/>
      <x:c r="BTT9" s="15"/>
      <x:c r="BTU9" s="15"/>
      <x:c r="BTV9" s="15"/>
      <x:c r="BTW9" s="15"/>
      <x:c r="BTX9" s="15"/>
      <x:c r="BTY9" s="15"/>
      <x:c r="BTZ9" s="15"/>
      <x:c r="BUA9" s="15"/>
      <x:c r="BUB9" s="15"/>
      <x:c r="BUC9" s="15"/>
      <x:c r="BUD9" s="15"/>
      <x:c r="BUE9" s="15"/>
      <x:c r="BUF9" s="15"/>
      <x:c r="BUG9" s="15"/>
      <x:c r="BUH9" s="15"/>
      <x:c r="BUI9" s="15"/>
      <x:c r="BUJ9" s="15"/>
      <x:c r="BUK9" s="15"/>
      <x:c r="BUL9" s="15"/>
      <x:c r="BUM9" s="15"/>
      <x:c r="BUN9" s="15"/>
      <x:c r="BUO9" s="15"/>
      <x:c r="BUP9" s="15"/>
      <x:c r="BUQ9" s="15"/>
      <x:c r="BUR9" s="15"/>
      <x:c r="BUS9" s="15"/>
      <x:c r="BUT9" s="15"/>
      <x:c r="BUU9" s="15"/>
      <x:c r="BUV9" s="15"/>
      <x:c r="BUW9" s="15"/>
      <x:c r="BUX9" s="15"/>
      <x:c r="BUY9" s="15"/>
      <x:c r="BUZ9" s="15"/>
      <x:c r="BVA9" s="15"/>
      <x:c r="BVB9" s="15"/>
      <x:c r="BVC9" s="15"/>
      <x:c r="BVD9" s="15"/>
      <x:c r="BVE9" s="15"/>
      <x:c r="BVF9" s="15"/>
      <x:c r="BVG9" s="15"/>
      <x:c r="BVH9" s="15"/>
      <x:c r="BVI9" s="15"/>
      <x:c r="BVJ9" s="15"/>
      <x:c r="BVK9" s="15"/>
      <x:c r="BVL9" s="15"/>
      <x:c r="BVM9" s="15"/>
      <x:c r="BVN9" s="15"/>
      <x:c r="BVO9" s="15"/>
      <x:c r="BVP9" s="15"/>
      <x:c r="BVQ9" s="15"/>
      <x:c r="BVR9" s="15"/>
      <x:c r="BVS9" s="15"/>
      <x:c r="BVT9" s="15"/>
      <x:c r="BVU9" s="15"/>
      <x:c r="BVV9" s="15"/>
      <x:c r="BVW9" s="15"/>
      <x:c r="BVX9" s="15"/>
      <x:c r="BVY9" s="15"/>
      <x:c r="BVZ9" s="15"/>
      <x:c r="BWA9" s="15"/>
      <x:c r="BWB9" s="15"/>
      <x:c r="BWC9" s="15"/>
      <x:c r="BWD9" s="15"/>
      <x:c r="BWE9" s="15"/>
      <x:c r="BWF9" s="15"/>
      <x:c r="BWG9" s="15"/>
      <x:c r="BWH9" s="15"/>
      <x:c r="BWI9" s="15"/>
      <x:c r="BWJ9" s="15"/>
      <x:c r="BWK9" s="15"/>
      <x:c r="BWL9" s="15"/>
      <x:c r="BWM9" s="15"/>
      <x:c r="BWN9" s="15"/>
      <x:c r="BWO9" s="15"/>
      <x:c r="BWP9" s="15"/>
      <x:c r="BWQ9" s="15"/>
      <x:c r="BWR9" s="15"/>
      <x:c r="BWS9" s="15"/>
      <x:c r="BWT9" s="15"/>
      <x:c r="BWU9" s="15"/>
      <x:c r="BWV9" s="15"/>
      <x:c r="BWW9" s="15"/>
      <x:c r="BWX9" s="15"/>
      <x:c r="BWY9" s="15"/>
      <x:c r="BWZ9" s="15"/>
      <x:c r="BXA9" s="15"/>
      <x:c r="BXB9" s="15"/>
      <x:c r="BXC9" s="15"/>
      <x:c r="BXD9" s="15"/>
      <x:c r="BXE9" s="15"/>
      <x:c r="BXF9" s="15"/>
      <x:c r="BXG9" s="15"/>
      <x:c r="BXH9" s="15"/>
      <x:c r="BXI9" s="15"/>
      <x:c r="BXJ9" s="15"/>
      <x:c r="BXK9" s="15"/>
      <x:c r="BXL9" s="15"/>
      <x:c r="BXM9" s="15"/>
      <x:c r="BXN9" s="15"/>
      <x:c r="BXO9" s="15"/>
      <x:c r="BXP9" s="15"/>
      <x:c r="BXQ9" s="15"/>
      <x:c r="BXR9" s="15"/>
      <x:c r="BXS9" s="15"/>
      <x:c r="BXT9" s="15"/>
      <x:c r="BXU9" s="15"/>
      <x:c r="BXV9" s="15"/>
      <x:c r="BXW9" s="15"/>
      <x:c r="BXX9" s="15"/>
      <x:c r="BXY9" s="15"/>
      <x:c r="BXZ9" s="15"/>
      <x:c r="BYA9" s="15"/>
      <x:c r="BYB9" s="15"/>
      <x:c r="BYC9" s="15"/>
      <x:c r="BYD9" s="15"/>
      <x:c r="BYE9" s="15"/>
      <x:c r="BYF9" s="15"/>
      <x:c r="BYG9" s="15"/>
      <x:c r="BYH9" s="15"/>
      <x:c r="BYI9" s="15"/>
      <x:c r="BYJ9" s="15"/>
      <x:c r="BYK9" s="15"/>
      <x:c r="BYL9" s="15"/>
      <x:c r="BYM9" s="15"/>
      <x:c r="BYN9" s="15"/>
      <x:c r="BYO9" s="15"/>
      <x:c r="BYP9" s="15"/>
      <x:c r="BYQ9" s="15"/>
      <x:c r="BYR9" s="15"/>
      <x:c r="BYS9" s="15"/>
      <x:c r="BYT9" s="15"/>
      <x:c r="BYU9" s="15"/>
      <x:c r="BYV9" s="15"/>
      <x:c r="BYW9" s="15"/>
      <x:c r="BYX9" s="15"/>
      <x:c r="BYY9" s="15"/>
      <x:c r="BYZ9" s="15"/>
      <x:c r="BZA9" s="15"/>
      <x:c r="BZB9" s="15"/>
      <x:c r="BZC9" s="15"/>
      <x:c r="BZD9" s="15"/>
      <x:c r="BZE9" s="15"/>
      <x:c r="BZF9" s="15"/>
      <x:c r="BZG9" s="15"/>
      <x:c r="BZH9" s="15"/>
      <x:c r="BZI9" s="15"/>
      <x:c r="BZJ9" s="15"/>
      <x:c r="BZK9" s="15"/>
      <x:c r="BZL9" s="15"/>
      <x:c r="BZM9" s="15"/>
      <x:c r="BZN9" s="15"/>
      <x:c r="BZO9" s="15"/>
      <x:c r="BZP9" s="15"/>
      <x:c r="BZQ9" s="15"/>
      <x:c r="BZR9" s="15"/>
      <x:c r="BZS9" s="15"/>
      <x:c r="BZT9" s="15"/>
      <x:c r="BZU9" s="15"/>
      <x:c r="BZV9" s="15"/>
      <x:c r="BZW9" s="15"/>
      <x:c r="BZX9" s="15"/>
      <x:c r="BZY9" s="15"/>
      <x:c r="BZZ9" s="15"/>
      <x:c r="CAA9" s="15"/>
      <x:c r="CAB9" s="15"/>
      <x:c r="CAC9" s="15"/>
      <x:c r="CAD9" s="15"/>
      <x:c r="CAE9" s="15"/>
      <x:c r="CAF9" s="15"/>
      <x:c r="CAG9" s="15"/>
      <x:c r="CAH9" s="15"/>
      <x:c r="CAI9" s="15"/>
      <x:c r="CAJ9" s="15"/>
      <x:c r="CAK9" s="15"/>
      <x:c r="CAL9" s="15"/>
      <x:c r="CAM9" s="15"/>
      <x:c r="CAN9" s="15"/>
      <x:c r="CAO9" s="15"/>
      <x:c r="CAP9" s="15"/>
      <x:c r="CAQ9" s="15"/>
      <x:c r="CAR9" s="15"/>
      <x:c r="CAS9" s="15"/>
      <x:c r="CAT9" s="15"/>
      <x:c r="CAU9" s="15"/>
      <x:c r="CAV9" s="15"/>
      <x:c r="CAW9" s="15"/>
      <x:c r="CAX9" s="15"/>
      <x:c r="CAY9" s="15"/>
      <x:c r="CAZ9" s="15"/>
      <x:c r="CBA9" s="15"/>
      <x:c r="CBB9" s="15"/>
      <x:c r="CBC9" s="15"/>
      <x:c r="CBD9" s="15"/>
      <x:c r="CBE9" s="15"/>
      <x:c r="CBF9" s="15"/>
      <x:c r="CBG9" s="15"/>
      <x:c r="CBH9" s="15"/>
      <x:c r="CBI9" s="15"/>
      <x:c r="CBJ9" s="15"/>
      <x:c r="CBK9" s="15"/>
      <x:c r="CBL9" s="15"/>
      <x:c r="CBM9" s="15"/>
      <x:c r="CBN9" s="15"/>
      <x:c r="CBO9" s="15"/>
      <x:c r="CBP9" s="15"/>
      <x:c r="CBQ9" s="15"/>
      <x:c r="CBR9" s="15"/>
      <x:c r="CBS9" s="15"/>
      <x:c r="CBT9" s="15"/>
      <x:c r="CBU9" s="15"/>
      <x:c r="CBV9" s="15"/>
      <x:c r="CBW9" s="15"/>
      <x:c r="CBX9" s="15"/>
      <x:c r="CBY9" s="15"/>
      <x:c r="CBZ9" s="15"/>
      <x:c r="CCA9" s="15"/>
      <x:c r="CCB9" s="15"/>
      <x:c r="CCC9" s="15"/>
      <x:c r="CCD9" s="15"/>
      <x:c r="CCE9" s="15"/>
      <x:c r="CCF9" s="15"/>
      <x:c r="CCG9" s="15"/>
      <x:c r="CCH9" s="15"/>
      <x:c r="CCI9" s="15"/>
      <x:c r="CCJ9" s="15"/>
      <x:c r="CCK9" s="15"/>
      <x:c r="CCL9" s="15"/>
      <x:c r="CCM9" s="15"/>
      <x:c r="CCN9" s="15"/>
      <x:c r="CCO9" s="15"/>
      <x:c r="CCP9" s="15"/>
      <x:c r="CCQ9" s="15"/>
      <x:c r="CCR9" s="15"/>
      <x:c r="CCS9" s="15"/>
      <x:c r="CCT9" s="15"/>
      <x:c r="CCU9" s="15"/>
      <x:c r="CCV9" s="15"/>
      <x:c r="CCW9" s="15"/>
      <x:c r="CCX9" s="15"/>
      <x:c r="CCY9" s="15"/>
      <x:c r="CCZ9" s="15"/>
      <x:c r="CDA9" s="15"/>
      <x:c r="CDB9" s="15"/>
      <x:c r="CDC9" s="15"/>
      <x:c r="CDD9" s="15"/>
      <x:c r="CDE9" s="15"/>
      <x:c r="CDF9" s="15"/>
      <x:c r="CDG9" s="15"/>
      <x:c r="CDH9" s="15"/>
      <x:c r="CDI9" s="15"/>
      <x:c r="CDJ9" s="15"/>
      <x:c r="CDK9" s="15"/>
      <x:c r="CDL9" s="15"/>
      <x:c r="CDM9" s="15"/>
      <x:c r="CDN9" s="15"/>
      <x:c r="CDO9" s="15"/>
      <x:c r="CDP9" s="15"/>
      <x:c r="CDQ9" s="15"/>
      <x:c r="CDR9" s="15"/>
      <x:c r="CDS9" s="15"/>
      <x:c r="CDT9" s="15"/>
      <x:c r="CDU9" s="15"/>
      <x:c r="CDV9" s="15"/>
      <x:c r="CDW9" s="15"/>
      <x:c r="CDX9" s="15"/>
      <x:c r="CDY9" s="15"/>
      <x:c r="CDZ9" s="15"/>
      <x:c r="CEA9" s="15"/>
      <x:c r="CEB9" s="15"/>
      <x:c r="CEC9" s="15"/>
      <x:c r="CED9" s="15"/>
      <x:c r="CEE9" s="15"/>
      <x:c r="CEF9" s="15"/>
      <x:c r="CEG9" s="15"/>
      <x:c r="CEH9" s="15"/>
      <x:c r="CEI9" s="15"/>
      <x:c r="CEJ9" s="15"/>
      <x:c r="CEK9" s="15"/>
      <x:c r="CEL9" s="15"/>
      <x:c r="CEM9" s="15"/>
      <x:c r="CEN9" s="15"/>
      <x:c r="CEO9" s="15"/>
      <x:c r="CEP9" s="15"/>
      <x:c r="CEQ9" s="15"/>
      <x:c r="CER9" s="15"/>
      <x:c r="CES9" s="15"/>
      <x:c r="CET9" s="15"/>
      <x:c r="CEU9" s="15"/>
      <x:c r="CEV9" s="15"/>
      <x:c r="CEW9" s="15"/>
      <x:c r="CEX9" s="15"/>
      <x:c r="CEY9" s="15"/>
      <x:c r="CEZ9" s="15"/>
      <x:c r="CFA9" s="15"/>
      <x:c r="CFB9" s="15"/>
      <x:c r="CFC9" s="15"/>
      <x:c r="CFD9" s="15"/>
      <x:c r="CFE9" s="15"/>
      <x:c r="CFF9" s="15"/>
      <x:c r="CFG9" s="15"/>
      <x:c r="CFH9" s="15"/>
      <x:c r="CFI9" s="15"/>
      <x:c r="CFJ9" s="15"/>
      <x:c r="CFK9" s="15"/>
      <x:c r="CFL9" s="15"/>
      <x:c r="CFM9" s="15"/>
      <x:c r="CFN9" s="15"/>
      <x:c r="CFO9" s="15"/>
      <x:c r="CFP9" s="15"/>
      <x:c r="CFQ9" s="15"/>
      <x:c r="CFR9" s="15"/>
      <x:c r="CFS9" s="15"/>
      <x:c r="CFT9" s="15"/>
      <x:c r="CFU9" s="15"/>
      <x:c r="CFV9" s="15"/>
      <x:c r="CFW9" s="15"/>
      <x:c r="CFX9" s="15"/>
      <x:c r="CFY9" s="15"/>
      <x:c r="CFZ9" s="15"/>
      <x:c r="CGA9" s="15"/>
      <x:c r="CGB9" s="15"/>
      <x:c r="CGC9" s="15"/>
      <x:c r="CGD9" s="15"/>
      <x:c r="CGE9" s="15"/>
      <x:c r="CGF9" s="15"/>
      <x:c r="CGG9" s="15"/>
      <x:c r="CGH9" s="15"/>
      <x:c r="CGI9" s="15"/>
      <x:c r="CGJ9" s="15"/>
      <x:c r="CGK9" s="15"/>
      <x:c r="CGL9" s="15"/>
      <x:c r="CGM9" s="15"/>
      <x:c r="CGN9" s="15"/>
      <x:c r="CGO9" s="15"/>
      <x:c r="CGP9" s="15"/>
      <x:c r="CGQ9" s="15"/>
      <x:c r="CGR9" s="15"/>
      <x:c r="CGS9" s="15"/>
      <x:c r="CGT9" s="15"/>
      <x:c r="CGU9" s="15"/>
      <x:c r="CGV9" s="15"/>
      <x:c r="CGW9" s="15"/>
      <x:c r="CGX9" s="15"/>
      <x:c r="CGY9" s="15"/>
      <x:c r="CGZ9" s="15"/>
      <x:c r="CHA9" s="15"/>
      <x:c r="CHB9" s="15"/>
      <x:c r="CHC9" s="15"/>
      <x:c r="CHD9" s="15"/>
      <x:c r="CHE9" s="15"/>
      <x:c r="CHF9" s="15"/>
      <x:c r="CHG9" s="15"/>
      <x:c r="CHH9" s="15"/>
      <x:c r="CHI9" s="15"/>
      <x:c r="CHJ9" s="15"/>
      <x:c r="CHK9" s="15"/>
      <x:c r="CHL9" s="15"/>
      <x:c r="CHM9" s="15"/>
      <x:c r="CHN9" s="15"/>
      <x:c r="CHO9" s="15"/>
      <x:c r="CHP9" s="15"/>
      <x:c r="CHQ9" s="15"/>
      <x:c r="CHR9" s="15"/>
      <x:c r="CHS9" s="15"/>
      <x:c r="CHT9" s="15"/>
      <x:c r="CHU9" s="15"/>
      <x:c r="CHV9" s="15"/>
      <x:c r="CHW9" s="15"/>
      <x:c r="CHX9" s="15"/>
      <x:c r="CHY9" s="15"/>
      <x:c r="CHZ9" s="15"/>
      <x:c r="CIA9" s="15"/>
      <x:c r="CIB9" s="15"/>
      <x:c r="CIC9" s="15"/>
      <x:c r="CID9" s="15"/>
      <x:c r="CIE9" s="15"/>
      <x:c r="CIF9" s="15"/>
      <x:c r="CIG9" s="15"/>
      <x:c r="CIH9" s="15"/>
      <x:c r="CII9" s="15"/>
      <x:c r="CIJ9" s="15"/>
      <x:c r="CIK9" s="15"/>
      <x:c r="CIL9" s="15"/>
      <x:c r="CIM9" s="15"/>
      <x:c r="CIN9" s="15"/>
      <x:c r="CIO9" s="15"/>
      <x:c r="CIP9" s="15"/>
      <x:c r="CIQ9" s="15"/>
      <x:c r="CIR9" s="15"/>
      <x:c r="CIS9" s="15"/>
      <x:c r="CIT9" s="15"/>
      <x:c r="CIU9" s="15"/>
      <x:c r="CIV9" s="15"/>
      <x:c r="CIW9" s="15"/>
      <x:c r="CIX9" s="15"/>
      <x:c r="CIY9" s="15"/>
      <x:c r="CIZ9" s="15"/>
      <x:c r="CJA9" s="15"/>
      <x:c r="CJB9" s="15"/>
      <x:c r="CJC9" s="15"/>
      <x:c r="CJD9" s="15"/>
      <x:c r="CJE9" s="15"/>
      <x:c r="CJF9" s="15"/>
      <x:c r="CJG9" s="15"/>
      <x:c r="CJH9" s="15"/>
      <x:c r="CJI9" s="15"/>
      <x:c r="CJJ9" s="15"/>
      <x:c r="CJK9" s="15"/>
      <x:c r="CJL9" s="15"/>
      <x:c r="CJM9" s="15"/>
      <x:c r="CJN9" s="15"/>
      <x:c r="CJO9" s="15"/>
      <x:c r="CJP9" s="15"/>
      <x:c r="CJQ9" s="15"/>
      <x:c r="CJR9" s="15"/>
      <x:c r="CJS9" s="15"/>
      <x:c r="CJT9" s="15"/>
      <x:c r="CJU9" s="15"/>
      <x:c r="CJV9" s="15"/>
      <x:c r="CJW9" s="15"/>
      <x:c r="CJX9" s="15"/>
      <x:c r="CJY9" s="15"/>
      <x:c r="CJZ9" s="15"/>
      <x:c r="CKA9" s="15"/>
      <x:c r="CKB9" s="15"/>
      <x:c r="CKC9" s="15"/>
      <x:c r="CKD9" s="15"/>
      <x:c r="CKE9" s="15"/>
      <x:c r="CKF9" s="15"/>
      <x:c r="CKG9" s="15"/>
      <x:c r="CKH9" s="15"/>
      <x:c r="CKI9" s="15"/>
      <x:c r="CKJ9" s="15"/>
      <x:c r="CKK9" s="15"/>
      <x:c r="CKL9" s="15"/>
      <x:c r="CKM9" s="15"/>
      <x:c r="CKN9" s="15"/>
      <x:c r="CKO9" s="15"/>
      <x:c r="CKP9" s="15"/>
      <x:c r="CKQ9" s="15"/>
      <x:c r="CKR9" s="15"/>
      <x:c r="CKS9" s="15"/>
      <x:c r="CKT9" s="15"/>
      <x:c r="CKU9" s="15"/>
      <x:c r="CKV9" s="15"/>
      <x:c r="CKW9" s="15"/>
      <x:c r="CKX9" s="15"/>
      <x:c r="CKY9" s="15"/>
      <x:c r="CKZ9" s="15"/>
      <x:c r="CLA9" s="15"/>
      <x:c r="CLB9" s="15"/>
      <x:c r="CLC9" s="15"/>
      <x:c r="CLD9" s="15"/>
      <x:c r="CLE9" s="15"/>
      <x:c r="CLF9" s="15"/>
      <x:c r="CLG9" s="15"/>
      <x:c r="CLH9" s="15"/>
      <x:c r="CLI9" s="15"/>
      <x:c r="CLJ9" s="15"/>
      <x:c r="CLK9" s="15"/>
      <x:c r="CLL9" s="15"/>
      <x:c r="CLM9" s="15"/>
      <x:c r="CLN9" s="15"/>
      <x:c r="CLO9" s="15"/>
      <x:c r="CLP9" s="15"/>
      <x:c r="CLQ9" s="15"/>
      <x:c r="CLR9" s="15"/>
      <x:c r="CLS9" s="15"/>
      <x:c r="CLT9" s="15"/>
      <x:c r="CLU9" s="15"/>
      <x:c r="CLV9" s="15"/>
      <x:c r="CLW9" s="15"/>
      <x:c r="CLX9" s="15"/>
      <x:c r="CLY9" s="15"/>
      <x:c r="CLZ9" s="15"/>
      <x:c r="CMA9" s="15"/>
      <x:c r="CMB9" s="15"/>
      <x:c r="CMC9" s="15"/>
      <x:c r="CMD9" s="15"/>
      <x:c r="CME9" s="15"/>
      <x:c r="CMF9" s="15"/>
      <x:c r="CMG9" s="15"/>
      <x:c r="CMH9" s="15"/>
      <x:c r="CMI9" s="15"/>
      <x:c r="CMJ9" s="15"/>
      <x:c r="CMK9" s="15"/>
      <x:c r="CML9" s="15"/>
      <x:c r="CMM9" s="15"/>
      <x:c r="CMN9" s="15"/>
      <x:c r="CMO9" s="15"/>
      <x:c r="CMP9" s="15"/>
      <x:c r="CMQ9" s="15"/>
      <x:c r="CMR9" s="15"/>
      <x:c r="CMS9" s="15"/>
      <x:c r="CMT9" s="15"/>
      <x:c r="CMU9" s="15"/>
      <x:c r="CMV9" s="15"/>
      <x:c r="CMW9" s="15"/>
      <x:c r="CMX9" s="15"/>
      <x:c r="CMY9" s="15"/>
      <x:c r="CMZ9" s="15"/>
      <x:c r="CNA9" s="15"/>
      <x:c r="CNB9" s="15"/>
      <x:c r="CNC9" s="15"/>
      <x:c r="CND9" s="15"/>
      <x:c r="CNE9" s="15"/>
      <x:c r="CNF9" s="15"/>
      <x:c r="CNG9" s="15"/>
      <x:c r="CNH9" s="15"/>
      <x:c r="CNI9" s="15"/>
      <x:c r="CNJ9" s="15"/>
      <x:c r="CNK9" s="15"/>
      <x:c r="CNL9" s="15"/>
      <x:c r="CNM9" s="15"/>
      <x:c r="CNN9" s="15"/>
      <x:c r="CNO9" s="15"/>
      <x:c r="CNP9" s="15"/>
      <x:c r="CNQ9" s="15"/>
      <x:c r="CNR9" s="15"/>
      <x:c r="CNS9" s="15"/>
      <x:c r="CNT9" s="15"/>
      <x:c r="CNU9" s="15"/>
      <x:c r="CNV9" s="15"/>
      <x:c r="CNW9" s="15"/>
      <x:c r="CNX9" s="15"/>
      <x:c r="CNY9" s="15"/>
      <x:c r="CNZ9" s="15"/>
      <x:c r="COA9" s="15"/>
      <x:c r="COB9" s="15"/>
      <x:c r="COC9" s="15"/>
      <x:c r="COD9" s="15"/>
      <x:c r="COE9" s="15"/>
      <x:c r="COF9" s="15"/>
      <x:c r="COG9" s="15"/>
      <x:c r="COH9" s="15"/>
      <x:c r="COI9" s="15"/>
      <x:c r="COJ9" s="15"/>
      <x:c r="COK9" s="15"/>
      <x:c r="COL9" s="15"/>
      <x:c r="COM9" s="15"/>
      <x:c r="CON9" s="15"/>
      <x:c r="COO9" s="15"/>
      <x:c r="COP9" s="15"/>
      <x:c r="COQ9" s="15"/>
      <x:c r="COR9" s="15"/>
      <x:c r="COS9" s="15"/>
      <x:c r="COT9" s="15"/>
      <x:c r="COU9" s="15"/>
      <x:c r="COV9" s="15"/>
      <x:c r="COW9" s="15"/>
      <x:c r="COX9" s="15"/>
      <x:c r="COY9" s="15"/>
      <x:c r="COZ9" s="15"/>
      <x:c r="CPA9" s="15"/>
      <x:c r="CPB9" s="15"/>
      <x:c r="CPC9" s="15"/>
      <x:c r="CPD9" s="15"/>
      <x:c r="CPE9" s="15"/>
      <x:c r="CPF9" s="15"/>
      <x:c r="CPG9" s="15"/>
      <x:c r="CPH9" s="15"/>
      <x:c r="CPI9" s="15"/>
      <x:c r="CPJ9" s="15"/>
      <x:c r="CPK9" s="15"/>
      <x:c r="CPL9" s="15"/>
      <x:c r="CPM9" s="15"/>
      <x:c r="CPN9" s="15"/>
      <x:c r="CPO9" s="15"/>
      <x:c r="CPP9" s="15"/>
      <x:c r="CPQ9" s="15"/>
      <x:c r="CPR9" s="15"/>
      <x:c r="CPS9" s="15"/>
      <x:c r="CPT9" s="15"/>
      <x:c r="CPU9" s="15"/>
      <x:c r="CPV9" s="15"/>
      <x:c r="CPW9" s="15"/>
      <x:c r="CPX9" s="15"/>
      <x:c r="CPY9" s="15"/>
      <x:c r="CPZ9" s="15"/>
      <x:c r="CQA9" s="15"/>
      <x:c r="CQB9" s="15"/>
      <x:c r="CQC9" s="15"/>
      <x:c r="CQD9" s="15"/>
      <x:c r="CQE9" s="15"/>
      <x:c r="CQF9" s="15"/>
      <x:c r="CQG9" s="15"/>
      <x:c r="CQH9" s="15"/>
      <x:c r="CQI9" s="15"/>
      <x:c r="CQJ9" s="15"/>
      <x:c r="CQK9" s="15"/>
      <x:c r="CQL9" s="15"/>
      <x:c r="CQM9" s="15"/>
      <x:c r="CQN9" s="15"/>
      <x:c r="CQO9" s="15"/>
      <x:c r="CQP9" s="15"/>
      <x:c r="CQQ9" s="15"/>
      <x:c r="CQR9" s="15"/>
      <x:c r="CQS9" s="15"/>
      <x:c r="CQT9" s="15"/>
      <x:c r="CQU9" s="15"/>
      <x:c r="CQV9" s="15"/>
      <x:c r="CQW9" s="15"/>
      <x:c r="CQX9" s="15"/>
      <x:c r="CQY9" s="15"/>
      <x:c r="CQZ9" s="15"/>
      <x:c r="CRA9" s="15"/>
      <x:c r="CRB9" s="15"/>
      <x:c r="CRC9" s="15"/>
      <x:c r="CRD9" s="15"/>
      <x:c r="CRE9" s="15"/>
      <x:c r="CRF9" s="15"/>
      <x:c r="CRG9" s="15"/>
      <x:c r="CRH9" s="15"/>
      <x:c r="CRI9" s="15"/>
      <x:c r="CRJ9" s="15"/>
      <x:c r="CRK9" s="15"/>
      <x:c r="CRL9" s="15"/>
      <x:c r="CRM9" s="15"/>
      <x:c r="CRN9" s="15"/>
      <x:c r="CRO9" s="15"/>
      <x:c r="CRP9" s="15"/>
      <x:c r="CRQ9" s="15"/>
      <x:c r="CRR9" s="15"/>
      <x:c r="CRS9" s="15"/>
      <x:c r="CRT9" s="15"/>
      <x:c r="CRU9" s="15"/>
      <x:c r="CRV9" s="15"/>
      <x:c r="CRW9" s="15"/>
      <x:c r="CRX9" s="15"/>
      <x:c r="CRY9" s="15"/>
      <x:c r="CRZ9" s="15"/>
      <x:c r="CSA9" s="15"/>
      <x:c r="CSB9" s="15"/>
      <x:c r="CSC9" s="15"/>
      <x:c r="CSD9" s="15"/>
      <x:c r="CSE9" s="15"/>
      <x:c r="CSF9" s="15"/>
      <x:c r="CSG9" s="15"/>
      <x:c r="CSH9" s="15"/>
      <x:c r="CSI9" s="15"/>
      <x:c r="CSJ9" s="15"/>
      <x:c r="CSK9" s="15"/>
      <x:c r="CSL9" s="15"/>
      <x:c r="CSM9" s="15"/>
      <x:c r="CSN9" s="15"/>
      <x:c r="CSO9" s="15"/>
      <x:c r="CSP9" s="15"/>
      <x:c r="CSQ9" s="15"/>
      <x:c r="CSR9" s="15"/>
      <x:c r="CSS9" s="15"/>
      <x:c r="CST9" s="15"/>
      <x:c r="CSU9" s="15"/>
      <x:c r="CSV9" s="15"/>
      <x:c r="CSW9" s="15"/>
      <x:c r="CSX9" s="15"/>
      <x:c r="CSY9" s="15"/>
      <x:c r="CSZ9" s="15"/>
      <x:c r="CTA9" s="15"/>
      <x:c r="CTB9" s="15"/>
      <x:c r="CTC9" s="15"/>
      <x:c r="CTD9" s="15"/>
      <x:c r="CTE9" s="15"/>
      <x:c r="CTF9" s="15"/>
      <x:c r="CTG9" s="15"/>
      <x:c r="CTH9" s="15"/>
      <x:c r="CTI9" s="15"/>
      <x:c r="CTJ9" s="15"/>
      <x:c r="CTK9" s="15"/>
      <x:c r="CTL9" s="15"/>
      <x:c r="CTM9" s="15"/>
      <x:c r="CTN9" s="15"/>
      <x:c r="CTO9" s="15"/>
      <x:c r="CTP9" s="15"/>
      <x:c r="CTQ9" s="15"/>
      <x:c r="CTR9" s="15"/>
      <x:c r="CTS9" s="15"/>
      <x:c r="CTT9" s="15"/>
      <x:c r="CTU9" s="15"/>
      <x:c r="CTV9" s="15"/>
      <x:c r="CTW9" s="15"/>
      <x:c r="CTX9" s="15"/>
      <x:c r="CTY9" s="15"/>
      <x:c r="CTZ9" s="15"/>
      <x:c r="CUA9" s="15"/>
      <x:c r="CUB9" s="15"/>
      <x:c r="CUC9" s="15"/>
      <x:c r="CUD9" s="15"/>
      <x:c r="CUE9" s="15"/>
      <x:c r="CUF9" s="15"/>
      <x:c r="CUG9" s="15"/>
      <x:c r="CUH9" s="15"/>
      <x:c r="CUI9" s="15"/>
      <x:c r="CUJ9" s="15"/>
      <x:c r="CUK9" s="15"/>
      <x:c r="CUL9" s="15"/>
      <x:c r="CUM9" s="15"/>
      <x:c r="CUN9" s="15"/>
      <x:c r="CUO9" s="15"/>
      <x:c r="CUP9" s="15"/>
      <x:c r="CUQ9" s="15"/>
      <x:c r="CUR9" s="15"/>
      <x:c r="CUS9" s="15"/>
      <x:c r="CUT9" s="15"/>
      <x:c r="CUU9" s="15"/>
      <x:c r="CUV9" s="15"/>
      <x:c r="CUW9" s="15"/>
      <x:c r="CUX9" s="15"/>
      <x:c r="CUY9" s="15"/>
      <x:c r="CUZ9" s="15"/>
      <x:c r="CVA9" s="15"/>
      <x:c r="CVB9" s="15"/>
      <x:c r="CVC9" s="15"/>
      <x:c r="CVD9" s="15"/>
      <x:c r="CVE9" s="15"/>
      <x:c r="CVF9" s="15"/>
      <x:c r="CVG9" s="15"/>
      <x:c r="CVH9" s="15"/>
      <x:c r="CVI9" s="15"/>
      <x:c r="CVJ9" s="15"/>
      <x:c r="CVK9" s="15"/>
      <x:c r="CVL9" s="15"/>
      <x:c r="CVM9" s="15"/>
      <x:c r="CVN9" s="15"/>
      <x:c r="CVO9" s="15"/>
      <x:c r="CVP9" s="15"/>
      <x:c r="CVQ9" s="15"/>
      <x:c r="CVR9" s="15"/>
      <x:c r="CVS9" s="15"/>
      <x:c r="CVT9" s="15"/>
      <x:c r="CVU9" s="15"/>
      <x:c r="CVV9" s="15"/>
      <x:c r="CVW9" s="15"/>
      <x:c r="CVX9" s="15"/>
      <x:c r="CVY9" s="15"/>
      <x:c r="CVZ9" s="15"/>
      <x:c r="CWA9" s="15"/>
      <x:c r="CWB9" s="15"/>
      <x:c r="CWC9" s="15"/>
      <x:c r="CWD9" s="15"/>
      <x:c r="CWE9" s="15"/>
      <x:c r="CWF9" s="15"/>
      <x:c r="CWG9" s="15"/>
      <x:c r="CWH9" s="15"/>
      <x:c r="CWI9" s="15"/>
      <x:c r="CWJ9" s="15"/>
      <x:c r="CWK9" s="15"/>
      <x:c r="CWL9" s="15"/>
      <x:c r="CWM9" s="15"/>
      <x:c r="CWN9" s="15"/>
      <x:c r="CWO9" s="15"/>
      <x:c r="CWP9" s="15"/>
      <x:c r="CWQ9" s="15"/>
      <x:c r="CWR9" s="15"/>
      <x:c r="CWS9" s="15"/>
      <x:c r="CWT9" s="15"/>
      <x:c r="CWU9" s="15"/>
      <x:c r="CWV9" s="15"/>
      <x:c r="CWW9" s="15"/>
      <x:c r="CWX9" s="15"/>
      <x:c r="CWY9" s="15"/>
      <x:c r="CWZ9" s="15"/>
      <x:c r="CXA9" s="15"/>
      <x:c r="CXB9" s="15"/>
      <x:c r="CXC9" s="15"/>
      <x:c r="CXD9" s="15"/>
      <x:c r="CXE9" s="15"/>
      <x:c r="CXF9" s="15"/>
      <x:c r="CXG9" s="15"/>
      <x:c r="CXH9" s="15"/>
      <x:c r="CXI9" s="15"/>
      <x:c r="CXJ9" s="15"/>
      <x:c r="CXK9" s="15"/>
      <x:c r="CXL9" s="15"/>
      <x:c r="CXM9" s="15"/>
      <x:c r="CXN9" s="15"/>
      <x:c r="CXO9" s="15"/>
      <x:c r="CXP9" s="15"/>
      <x:c r="CXQ9" s="15"/>
      <x:c r="CXR9" s="15"/>
      <x:c r="CXS9" s="15"/>
      <x:c r="CXT9" s="15"/>
      <x:c r="CXU9" s="15"/>
      <x:c r="CXV9" s="15"/>
      <x:c r="CXW9" s="15"/>
      <x:c r="CXX9" s="15"/>
      <x:c r="CXY9" s="15"/>
      <x:c r="CXZ9" s="15"/>
      <x:c r="CYA9" s="15"/>
      <x:c r="CYB9" s="15"/>
      <x:c r="CYC9" s="15"/>
      <x:c r="CYD9" s="15"/>
      <x:c r="CYE9" s="15"/>
      <x:c r="CYF9" s="15"/>
      <x:c r="CYG9" s="15"/>
      <x:c r="CYH9" s="15"/>
      <x:c r="CYI9" s="15"/>
      <x:c r="CYJ9" s="15"/>
      <x:c r="CYK9" s="15"/>
      <x:c r="CYL9" s="15"/>
      <x:c r="CYM9" s="15"/>
      <x:c r="CYN9" s="15"/>
      <x:c r="CYO9" s="15"/>
      <x:c r="CYP9" s="15"/>
      <x:c r="CYQ9" s="15"/>
      <x:c r="CYR9" s="15"/>
      <x:c r="CYS9" s="15"/>
      <x:c r="CYT9" s="15"/>
      <x:c r="CYU9" s="15"/>
      <x:c r="CYV9" s="15"/>
      <x:c r="CYW9" s="15"/>
      <x:c r="CYX9" s="15"/>
      <x:c r="CYY9" s="15"/>
      <x:c r="CYZ9" s="15"/>
      <x:c r="CZA9" s="15"/>
      <x:c r="CZB9" s="15"/>
      <x:c r="CZC9" s="15"/>
      <x:c r="CZD9" s="15"/>
      <x:c r="CZE9" s="15"/>
      <x:c r="CZF9" s="15"/>
      <x:c r="CZG9" s="15"/>
      <x:c r="CZH9" s="15"/>
      <x:c r="CZI9" s="15"/>
      <x:c r="CZJ9" s="15"/>
      <x:c r="CZK9" s="15"/>
      <x:c r="CZL9" s="15"/>
      <x:c r="CZM9" s="15"/>
      <x:c r="CZN9" s="15"/>
      <x:c r="CZO9" s="15"/>
      <x:c r="CZP9" s="15"/>
      <x:c r="CZQ9" s="15"/>
      <x:c r="CZR9" s="15"/>
      <x:c r="CZS9" s="15"/>
      <x:c r="CZT9" s="15"/>
      <x:c r="CZU9" s="15"/>
      <x:c r="CZV9" s="15"/>
      <x:c r="CZW9" s="15"/>
      <x:c r="CZX9" s="15"/>
      <x:c r="CZY9" s="15"/>
      <x:c r="CZZ9" s="15"/>
      <x:c r="DAA9" s="15"/>
      <x:c r="DAB9" s="15"/>
      <x:c r="DAC9" s="15"/>
      <x:c r="DAD9" s="15"/>
      <x:c r="DAE9" s="15"/>
      <x:c r="DAF9" s="15"/>
      <x:c r="DAG9" s="15"/>
      <x:c r="DAH9" s="15"/>
      <x:c r="DAI9" s="15"/>
      <x:c r="DAJ9" s="15"/>
      <x:c r="DAK9" s="15"/>
      <x:c r="DAL9" s="15"/>
      <x:c r="DAM9" s="15"/>
      <x:c r="DAN9" s="15"/>
      <x:c r="DAO9" s="15"/>
      <x:c r="DAP9" s="15"/>
      <x:c r="DAQ9" s="15"/>
      <x:c r="DAR9" s="15"/>
      <x:c r="DAS9" s="15"/>
      <x:c r="DAT9" s="15"/>
      <x:c r="DAU9" s="15"/>
      <x:c r="DAV9" s="15"/>
      <x:c r="DAW9" s="15"/>
      <x:c r="DAX9" s="15"/>
      <x:c r="DAY9" s="15"/>
      <x:c r="DAZ9" s="15"/>
      <x:c r="DBA9" s="15"/>
      <x:c r="DBB9" s="15"/>
      <x:c r="DBC9" s="15"/>
      <x:c r="DBD9" s="15"/>
      <x:c r="DBE9" s="15"/>
      <x:c r="DBF9" s="15"/>
      <x:c r="DBG9" s="15"/>
      <x:c r="DBH9" s="15"/>
      <x:c r="DBI9" s="15"/>
      <x:c r="DBJ9" s="15"/>
      <x:c r="DBK9" s="15"/>
      <x:c r="DBL9" s="15"/>
      <x:c r="DBM9" s="15"/>
      <x:c r="DBN9" s="15"/>
      <x:c r="DBO9" s="15"/>
      <x:c r="DBP9" s="15"/>
      <x:c r="DBQ9" s="15"/>
      <x:c r="DBR9" s="15"/>
      <x:c r="DBS9" s="15"/>
      <x:c r="DBT9" s="15"/>
      <x:c r="DBU9" s="15"/>
      <x:c r="DBV9" s="15"/>
      <x:c r="DBW9" s="15"/>
      <x:c r="DBX9" s="15"/>
      <x:c r="DBY9" s="15"/>
      <x:c r="DBZ9" s="15"/>
      <x:c r="DCA9" s="15"/>
      <x:c r="DCB9" s="15"/>
      <x:c r="DCC9" s="15"/>
      <x:c r="DCD9" s="15"/>
      <x:c r="DCE9" s="15"/>
      <x:c r="DCF9" s="15"/>
      <x:c r="DCG9" s="15"/>
      <x:c r="DCH9" s="15"/>
      <x:c r="DCI9" s="15"/>
      <x:c r="DCJ9" s="15"/>
      <x:c r="DCK9" s="15"/>
      <x:c r="DCL9" s="15"/>
      <x:c r="DCM9" s="15"/>
      <x:c r="DCN9" s="15"/>
      <x:c r="DCO9" s="15"/>
      <x:c r="DCP9" s="15"/>
      <x:c r="DCQ9" s="15"/>
      <x:c r="DCR9" s="15"/>
      <x:c r="DCS9" s="15"/>
      <x:c r="DCT9" s="15"/>
      <x:c r="DCU9" s="15"/>
      <x:c r="DCV9" s="15"/>
      <x:c r="DCW9" s="15"/>
      <x:c r="DCX9" s="15"/>
      <x:c r="DCY9" s="15"/>
      <x:c r="DCZ9" s="15"/>
      <x:c r="DDA9" s="15"/>
      <x:c r="DDB9" s="15"/>
      <x:c r="DDC9" s="15"/>
      <x:c r="DDD9" s="15"/>
      <x:c r="DDE9" s="15"/>
      <x:c r="DDF9" s="15"/>
      <x:c r="DDG9" s="15"/>
      <x:c r="DDH9" s="15"/>
      <x:c r="DDI9" s="15"/>
      <x:c r="DDJ9" s="15"/>
      <x:c r="DDK9" s="15"/>
      <x:c r="DDL9" s="15"/>
      <x:c r="DDM9" s="15"/>
      <x:c r="DDN9" s="15"/>
      <x:c r="DDO9" s="15"/>
      <x:c r="DDP9" s="15"/>
      <x:c r="DDQ9" s="15"/>
      <x:c r="DDR9" s="15"/>
      <x:c r="DDS9" s="15"/>
      <x:c r="DDT9" s="15"/>
      <x:c r="DDU9" s="15"/>
      <x:c r="DDV9" s="15"/>
      <x:c r="DDW9" s="15"/>
      <x:c r="DDX9" s="15"/>
      <x:c r="DDY9" s="15"/>
      <x:c r="DDZ9" s="15"/>
      <x:c r="DEA9" s="15"/>
      <x:c r="DEB9" s="15"/>
      <x:c r="DEC9" s="15"/>
      <x:c r="DED9" s="15"/>
      <x:c r="DEE9" s="15"/>
      <x:c r="DEF9" s="15"/>
      <x:c r="DEG9" s="15"/>
      <x:c r="DEH9" s="15"/>
      <x:c r="DEI9" s="15"/>
      <x:c r="DEJ9" s="15"/>
      <x:c r="DEK9" s="15"/>
      <x:c r="DEL9" s="15"/>
      <x:c r="DEM9" s="15"/>
      <x:c r="DEN9" s="15"/>
      <x:c r="DEO9" s="15"/>
      <x:c r="DEP9" s="15"/>
      <x:c r="DEQ9" s="15"/>
      <x:c r="DER9" s="15"/>
      <x:c r="DES9" s="15"/>
      <x:c r="DET9" s="15"/>
      <x:c r="DEU9" s="15"/>
      <x:c r="DEV9" s="15"/>
      <x:c r="DEW9" s="15"/>
      <x:c r="DEX9" s="15"/>
      <x:c r="DEY9" s="15"/>
      <x:c r="DEZ9" s="15"/>
      <x:c r="DFA9" s="15"/>
      <x:c r="DFB9" s="15"/>
      <x:c r="DFC9" s="15"/>
      <x:c r="DFD9" s="15"/>
      <x:c r="DFE9" s="15"/>
      <x:c r="DFF9" s="15"/>
      <x:c r="DFG9" s="15"/>
      <x:c r="DFH9" s="15"/>
      <x:c r="DFI9" s="15"/>
      <x:c r="DFJ9" s="15"/>
      <x:c r="DFK9" s="15"/>
      <x:c r="DFL9" s="15"/>
      <x:c r="DFM9" s="15"/>
      <x:c r="DFN9" s="15"/>
      <x:c r="DFO9" s="15"/>
      <x:c r="DFP9" s="15"/>
      <x:c r="DFQ9" s="15"/>
      <x:c r="DFR9" s="15"/>
      <x:c r="DFS9" s="15"/>
      <x:c r="DFT9" s="15"/>
      <x:c r="DFU9" s="15"/>
      <x:c r="DFV9" s="15"/>
      <x:c r="DFW9" s="15"/>
      <x:c r="DFX9" s="15"/>
      <x:c r="DFY9" s="15"/>
      <x:c r="DFZ9" s="15"/>
      <x:c r="DGA9" s="15"/>
      <x:c r="DGB9" s="15"/>
      <x:c r="DGC9" s="15"/>
      <x:c r="DGD9" s="15"/>
      <x:c r="DGE9" s="15"/>
      <x:c r="DGF9" s="15"/>
      <x:c r="DGG9" s="15"/>
      <x:c r="DGH9" s="15"/>
      <x:c r="DGI9" s="15"/>
      <x:c r="DGJ9" s="15"/>
      <x:c r="DGK9" s="15"/>
      <x:c r="DGL9" s="15"/>
      <x:c r="DGM9" s="15"/>
      <x:c r="DGN9" s="15"/>
      <x:c r="DGO9" s="15"/>
      <x:c r="DGP9" s="15"/>
      <x:c r="DGQ9" s="15"/>
      <x:c r="DGR9" s="15"/>
      <x:c r="DGS9" s="15"/>
      <x:c r="DGT9" s="15"/>
      <x:c r="DGU9" s="15"/>
      <x:c r="DGV9" s="15"/>
      <x:c r="DGW9" s="15"/>
      <x:c r="DGX9" s="15"/>
      <x:c r="DGY9" s="15"/>
      <x:c r="DGZ9" s="15"/>
      <x:c r="DHA9" s="15"/>
      <x:c r="DHB9" s="15"/>
      <x:c r="DHC9" s="15"/>
      <x:c r="DHD9" s="15"/>
      <x:c r="DHE9" s="15"/>
      <x:c r="DHF9" s="15"/>
      <x:c r="DHG9" s="15"/>
      <x:c r="DHH9" s="15"/>
      <x:c r="DHI9" s="15"/>
      <x:c r="DHJ9" s="15"/>
      <x:c r="DHK9" s="15"/>
      <x:c r="DHL9" s="15"/>
      <x:c r="DHM9" s="15"/>
      <x:c r="DHN9" s="15"/>
      <x:c r="DHO9" s="15"/>
      <x:c r="DHP9" s="15"/>
      <x:c r="DHQ9" s="15"/>
      <x:c r="DHR9" s="15"/>
      <x:c r="DHS9" s="15"/>
      <x:c r="DHT9" s="15"/>
      <x:c r="DHU9" s="15"/>
      <x:c r="DHV9" s="15"/>
      <x:c r="DHW9" s="15"/>
      <x:c r="DHX9" s="15"/>
      <x:c r="DHY9" s="15"/>
      <x:c r="DHZ9" s="15"/>
      <x:c r="DIA9" s="15"/>
      <x:c r="DIB9" s="15"/>
      <x:c r="DIC9" s="15"/>
      <x:c r="DID9" s="15"/>
      <x:c r="DIE9" s="15"/>
      <x:c r="DIF9" s="15"/>
      <x:c r="DIG9" s="15"/>
      <x:c r="DIH9" s="15"/>
      <x:c r="DII9" s="15"/>
      <x:c r="DIJ9" s="15"/>
      <x:c r="DIK9" s="15"/>
      <x:c r="DIL9" s="15"/>
      <x:c r="DIM9" s="15"/>
      <x:c r="DIN9" s="15"/>
      <x:c r="DIO9" s="15"/>
      <x:c r="DIP9" s="15"/>
      <x:c r="DIQ9" s="15"/>
      <x:c r="DIR9" s="15"/>
      <x:c r="DIS9" s="15"/>
      <x:c r="DIT9" s="15"/>
      <x:c r="DIU9" s="15"/>
      <x:c r="DIV9" s="15"/>
      <x:c r="DIW9" s="15"/>
      <x:c r="DIX9" s="15"/>
      <x:c r="DIY9" s="15"/>
      <x:c r="DIZ9" s="15"/>
      <x:c r="DJA9" s="15"/>
      <x:c r="DJB9" s="15"/>
      <x:c r="DJC9" s="15"/>
      <x:c r="DJD9" s="15"/>
      <x:c r="DJE9" s="15"/>
      <x:c r="DJF9" s="15"/>
      <x:c r="DJG9" s="15"/>
      <x:c r="DJH9" s="15"/>
      <x:c r="DJI9" s="15"/>
      <x:c r="DJJ9" s="15"/>
      <x:c r="DJK9" s="15"/>
      <x:c r="DJL9" s="15"/>
      <x:c r="DJM9" s="15"/>
      <x:c r="DJN9" s="15"/>
      <x:c r="DJO9" s="15"/>
      <x:c r="DJP9" s="15"/>
      <x:c r="DJQ9" s="15"/>
      <x:c r="DJR9" s="15"/>
      <x:c r="DJS9" s="15"/>
      <x:c r="DJT9" s="15"/>
      <x:c r="DJU9" s="15"/>
      <x:c r="DJV9" s="15"/>
      <x:c r="DJW9" s="15"/>
      <x:c r="DJX9" s="15"/>
      <x:c r="DJY9" s="15"/>
      <x:c r="DJZ9" s="15"/>
      <x:c r="DKA9" s="15"/>
      <x:c r="DKB9" s="15"/>
      <x:c r="DKC9" s="15"/>
      <x:c r="DKD9" s="15"/>
      <x:c r="DKE9" s="15"/>
      <x:c r="DKF9" s="15"/>
      <x:c r="DKG9" s="15"/>
      <x:c r="DKH9" s="15"/>
      <x:c r="DKI9" s="15"/>
      <x:c r="DKJ9" s="15"/>
      <x:c r="DKK9" s="15"/>
      <x:c r="DKL9" s="15"/>
      <x:c r="DKM9" s="15"/>
      <x:c r="DKN9" s="15"/>
      <x:c r="DKO9" s="15"/>
      <x:c r="DKP9" s="15"/>
      <x:c r="DKQ9" s="15"/>
      <x:c r="DKR9" s="15"/>
      <x:c r="DKS9" s="15"/>
      <x:c r="DKT9" s="15"/>
      <x:c r="DKU9" s="15"/>
      <x:c r="DKV9" s="15"/>
      <x:c r="DKW9" s="15"/>
      <x:c r="DKX9" s="15"/>
      <x:c r="DKY9" s="15"/>
      <x:c r="DKZ9" s="15"/>
      <x:c r="DLA9" s="15"/>
      <x:c r="DLB9" s="15"/>
      <x:c r="DLC9" s="15"/>
      <x:c r="DLD9" s="15"/>
      <x:c r="DLE9" s="15"/>
      <x:c r="DLF9" s="15"/>
      <x:c r="DLG9" s="15"/>
      <x:c r="DLH9" s="15"/>
      <x:c r="DLI9" s="15"/>
      <x:c r="DLJ9" s="15"/>
      <x:c r="DLK9" s="15"/>
      <x:c r="DLL9" s="15"/>
      <x:c r="DLM9" s="15"/>
      <x:c r="DLN9" s="15"/>
      <x:c r="DLO9" s="15"/>
      <x:c r="DLP9" s="15"/>
      <x:c r="DLQ9" s="15"/>
      <x:c r="DLR9" s="15"/>
      <x:c r="DLS9" s="15"/>
      <x:c r="DLT9" s="15"/>
      <x:c r="DLU9" s="15"/>
      <x:c r="DLV9" s="15"/>
      <x:c r="DLW9" s="15"/>
      <x:c r="DLX9" s="15"/>
      <x:c r="DLY9" s="15"/>
      <x:c r="DLZ9" s="15"/>
      <x:c r="DMA9" s="15"/>
      <x:c r="DMB9" s="15"/>
      <x:c r="DMC9" s="15"/>
      <x:c r="DMD9" s="15"/>
      <x:c r="DME9" s="15"/>
      <x:c r="DMF9" s="15"/>
      <x:c r="DMG9" s="15"/>
      <x:c r="DMH9" s="15"/>
      <x:c r="DMI9" s="15"/>
      <x:c r="DMJ9" s="15"/>
      <x:c r="DMK9" s="15"/>
      <x:c r="DML9" s="15"/>
      <x:c r="DMM9" s="15"/>
      <x:c r="DMN9" s="15"/>
      <x:c r="DMO9" s="15"/>
      <x:c r="DMP9" s="15"/>
      <x:c r="DMQ9" s="15"/>
      <x:c r="DMR9" s="15"/>
      <x:c r="DMS9" s="15"/>
      <x:c r="DMT9" s="15"/>
      <x:c r="DMU9" s="15"/>
      <x:c r="DMV9" s="15"/>
      <x:c r="DMW9" s="15"/>
      <x:c r="DMX9" s="15"/>
      <x:c r="DMY9" s="15"/>
      <x:c r="DMZ9" s="15"/>
      <x:c r="DNA9" s="15"/>
      <x:c r="DNB9" s="15"/>
      <x:c r="DNC9" s="15"/>
      <x:c r="DND9" s="15"/>
      <x:c r="DNE9" s="15"/>
      <x:c r="DNF9" s="15"/>
      <x:c r="DNG9" s="15"/>
      <x:c r="DNH9" s="15"/>
      <x:c r="DNI9" s="15"/>
      <x:c r="DNJ9" s="15"/>
      <x:c r="DNK9" s="15"/>
      <x:c r="DNL9" s="15"/>
      <x:c r="DNM9" s="15"/>
      <x:c r="DNN9" s="15"/>
      <x:c r="DNO9" s="15"/>
      <x:c r="DNP9" s="15"/>
      <x:c r="DNQ9" s="15"/>
      <x:c r="DNR9" s="15"/>
      <x:c r="DNS9" s="15"/>
      <x:c r="DNT9" s="15"/>
      <x:c r="DNU9" s="15"/>
      <x:c r="DNV9" s="15"/>
      <x:c r="DNW9" s="15"/>
      <x:c r="DNX9" s="15"/>
      <x:c r="DNY9" s="15"/>
      <x:c r="DNZ9" s="15"/>
      <x:c r="DOA9" s="15"/>
      <x:c r="DOB9" s="15"/>
      <x:c r="DOC9" s="15"/>
      <x:c r="DOD9" s="15"/>
      <x:c r="DOE9" s="15"/>
      <x:c r="DOF9" s="15"/>
      <x:c r="DOG9" s="15"/>
      <x:c r="DOH9" s="15"/>
      <x:c r="DOI9" s="15"/>
      <x:c r="DOJ9" s="15"/>
      <x:c r="DOK9" s="15"/>
      <x:c r="DOL9" s="15"/>
      <x:c r="DOM9" s="15"/>
      <x:c r="DON9" s="15"/>
      <x:c r="DOO9" s="15"/>
      <x:c r="DOP9" s="15"/>
      <x:c r="DOQ9" s="15"/>
      <x:c r="DOR9" s="15"/>
      <x:c r="DOS9" s="15"/>
      <x:c r="DOT9" s="15"/>
      <x:c r="DOU9" s="15"/>
      <x:c r="DOV9" s="15"/>
      <x:c r="DOW9" s="15"/>
      <x:c r="DOX9" s="15"/>
      <x:c r="DOY9" s="15"/>
      <x:c r="DOZ9" s="15"/>
      <x:c r="DPA9" s="15"/>
      <x:c r="DPB9" s="15"/>
      <x:c r="DPC9" s="15"/>
      <x:c r="DPD9" s="15"/>
      <x:c r="DPE9" s="15"/>
      <x:c r="DPF9" s="15"/>
      <x:c r="DPG9" s="15"/>
      <x:c r="DPH9" s="15"/>
      <x:c r="DPI9" s="15"/>
      <x:c r="DPJ9" s="15"/>
      <x:c r="DPK9" s="15"/>
      <x:c r="DPL9" s="15"/>
      <x:c r="DPM9" s="15"/>
      <x:c r="DPN9" s="15"/>
      <x:c r="DPO9" s="15"/>
      <x:c r="DPP9" s="15"/>
      <x:c r="DPQ9" s="15"/>
      <x:c r="DPR9" s="15"/>
      <x:c r="DPS9" s="15"/>
      <x:c r="DPT9" s="15"/>
      <x:c r="DPU9" s="15"/>
      <x:c r="DPV9" s="15"/>
      <x:c r="DPW9" s="15"/>
      <x:c r="DPX9" s="15"/>
      <x:c r="DPY9" s="15"/>
      <x:c r="DPZ9" s="15"/>
      <x:c r="DQA9" s="15"/>
      <x:c r="DQB9" s="15"/>
      <x:c r="DQC9" s="15"/>
      <x:c r="DQD9" s="15"/>
      <x:c r="DQE9" s="15"/>
      <x:c r="DQF9" s="15"/>
      <x:c r="DQG9" s="15"/>
      <x:c r="DQH9" s="15"/>
      <x:c r="DQI9" s="15"/>
      <x:c r="DQJ9" s="15"/>
      <x:c r="DQK9" s="15"/>
      <x:c r="DQL9" s="15"/>
      <x:c r="DQM9" s="15"/>
      <x:c r="DQN9" s="15"/>
      <x:c r="DQO9" s="15"/>
      <x:c r="DQP9" s="15"/>
      <x:c r="DQQ9" s="15"/>
      <x:c r="DQR9" s="15"/>
      <x:c r="DQS9" s="15"/>
      <x:c r="DQT9" s="15"/>
      <x:c r="DQU9" s="15"/>
      <x:c r="DQV9" s="15"/>
      <x:c r="DQW9" s="15"/>
      <x:c r="DQX9" s="15"/>
      <x:c r="DQY9" s="15"/>
      <x:c r="DQZ9" s="15"/>
      <x:c r="DRA9" s="15"/>
      <x:c r="DRB9" s="15"/>
      <x:c r="DRC9" s="15"/>
      <x:c r="DRD9" s="15"/>
      <x:c r="DRE9" s="15"/>
      <x:c r="DRF9" s="15"/>
      <x:c r="DRG9" s="15"/>
      <x:c r="DRH9" s="15"/>
      <x:c r="DRI9" s="15"/>
      <x:c r="DRJ9" s="15"/>
      <x:c r="DRK9" s="15"/>
      <x:c r="DRL9" s="15"/>
      <x:c r="DRM9" s="15"/>
      <x:c r="DRN9" s="15"/>
      <x:c r="DRO9" s="15"/>
      <x:c r="DRP9" s="15"/>
      <x:c r="DRQ9" s="15"/>
      <x:c r="DRR9" s="15"/>
      <x:c r="DRS9" s="15"/>
      <x:c r="DRT9" s="15"/>
      <x:c r="DRU9" s="15"/>
      <x:c r="DRV9" s="15"/>
      <x:c r="DRW9" s="15"/>
      <x:c r="DRX9" s="15"/>
      <x:c r="DRY9" s="15"/>
      <x:c r="DRZ9" s="15"/>
      <x:c r="DSA9" s="15"/>
      <x:c r="DSB9" s="15"/>
      <x:c r="DSC9" s="15"/>
      <x:c r="DSD9" s="15"/>
      <x:c r="DSE9" s="15"/>
      <x:c r="DSF9" s="15"/>
      <x:c r="DSG9" s="15"/>
      <x:c r="DSH9" s="15"/>
      <x:c r="DSI9" s="15"/>
      <x:c r="DSJ9" s="15"/>
      <x:c r="DSK9" s="15"/>
      <x:c r="DSL9" s="15"/>
      <x:c r="DSM9" s="15"/>
      <x:c r="DSN9" s="15"/>
      <x:c r="DSO9" s="15"/>
      <x:c r="DSP9" s="15"/>
      <x:c r="DSQ9" s="15"/>
      <x:c r="DSR9" s="15"/>
      <x:c r="DSS9" s="15"/>
      <x:c r="DST9" s="15"/>
      <x:c r="DSU9" s="15"/>
      <x:c r="DSV9" s="15"/>
      <x:c r="DSW9" s="15"/>
      <x:c r="DSX9" s="15"/>
      <x:c r="DSY9" s="15"/>
      <x:c r="DSZ9" s="15"/>
      <x:c r="DTA9" s="15"/>
      <x:c r="DTB9" s="15"/>
      <x:c r="DTC9" s="15"/>
      <x:c r="DTD9" s="15"/>
      <x:c r="DTE9" s="15"/>
      <x:c r="DTF9" s="15"/>
      <x:c r="DTG9" s="15"/>
      <x:c r="DTH9" s="15"/>
      <x:c r="DTI9" s="15"/>
      <x:c r="DTJ9" s="15"/>
      <x:c r="DTK9" s="15"/>
      <x:c r="DTL9" s="15"/>
      <x:c r="DTM9" s="15"/>
      <x:c r="DTN9" s="15"/>
      <x:c r="DTO9" s="15"/>
      <x:c r="DTP9" s="15"/>
      <x:c r="DTQ9" s="15"/>
      <x:c r="DTR9" s="15"/>
      <x:c r="DTS9" s="15"/>
      <x:c r="DTT9" s="15"/>
      <x:c r="DTU9" s="15"/>
      <x:c r="DTV9" s="15"/>
      <x:c r="DTW9" s="15"/>
      <x:c r="DTX9" s="15"/>
      <x:c r="DTY9" s="15"/>
      <x:c r="DTZ9" s="15"/>
      <x:c r="DUA9" s="15"/>
      <x:c r="DUB9" s="15"/>
      <x:c r="DUC9" s="15"/>
      <x:c r="DUD9" s="15"/>
      <x:c r="DUE9" s="15"/>
      <x:c r="DUF9" s="15"/>
      <x:c r="DUG9" s="15"/>
      <x:c r="DUH9" s="15"/>
      <x:c r="DUI9" s="15"/>
      <x:c r="DUJ9" s="15"/>
      <x:c r="DUK9" s="15"/>
      <x:c r="DUL9" s="15"/>
      <x:c r="DUM9" s="15"/>
      <x:c r="DUN9" s="15"/>
      <x:c r="DUO9" s="15"/>
      <x:c r="DUP9" s="15"/>
      <x:c r="DUQ9" s="15"/>
      <x:c r="DUR9" s="15"/>
      <x:c r="DUS9" s="15"/>
      <x:c r="DUT9" s="15"/>
      <x:c r="DUU9" s="15"/>
      <x:c r="DUV9" s="15"/>
      <x:c r="DUW9" s="15"/>
      <x:c r="DUX9" s="15"/>
      <x:c r="DUY9" s="15"/>
      <x:c r="DUZ9" s="15"/>
      <x:c r="DVA9" s="15"/>
      <x:c r="DVB9" s="15"/>
      <x:c r="DVC9" s="15"/>
      <x:c r="DVD9" s="15"/>
      <x:c r="DVE9" s="15"/>
      <x:c r="DVF9" s="15"/>
      <x:c r="DVG9" s="15"/>
      <x:c r="DVH9" s="15"/>
      <x:c r="DVI9" s="15"/>
      <x:c r="DVJ9" s="15"/>
      <x:c r="DVK9" s="15"/>
      <x:c r="DVL9" s="15"/>
      <x:c r="DVM9" s="15"/>
      <x:c r="DVN9" s="15"/>
      <x:c r="DVO9" s="15"/>
      <x:c r="DVP9" s="15"/>
      <x:c r="DVQ9" s="15"/>
      <x:c r="DVR9" s="15"/>
      <x:c r="DVS9" s="15"/>
      <x:c r="DVT9" s="15"/>
      <x:c r="DVU9" s="15"/>
      <x:c r="DVV9" s="15"/>
      <x:c r="DVW9" s="15"/>
      <x:c r="DVX9" s="15"/>
      <x:c r="DVY9" s="15"/>
      <x:c r="DVZ9" s="15"/>
      <x:c r="DWA9" s="15"/>
      <x:c r="DWB9" s="15"/>
      <x:c r="DWC9" s="15"/>
      <x:c r="DWD9" s="15"/>
      <x:c r="DWE9" s="15"/>
      <x:c r="DWF9" s="15"/>
      <x:c r="DWG9" s="15"/>
      <x:c r="DWH9" s="15"/>
      <x:c r="DWI9" s="15"/>
      <x:c r="DWJ9" s="15"/>
      <x:c r="DWK9" s="15"/>
      <x:c r="DWL9" s="15"/>
      <x:c r="DWM9" s="15"/>
      <x:c r="DWN9" s="15"/>
      <x:c r="DWO9" s="15"/>
      <x:c r="DWP9" s="15"/>
      <x:c r="DWQ9" s="15"/>
      <x:c r="DWR9" s="15"/>
      <x:c r="DWS9" s="15"/>
      <x:c r="DWT9" s="15"/>
      <x:c r="DWU9" s="15"/>
      <x:c r="DWV9" s="15"/>
      <x:c r="DWW9" s="15"/>
      <x:c r="DWX9" s="15"/>
      <x:c r="DWY9" s="15"/>
      <x:c r="DWZ9" s="15"/>
      <x:c r="DXA9" s="15"/>
      <x:c r="DXB9" s="15"/>
      <x:c r="DXC9" s="15"/>
      <x:c r="DXD9" s="15"/>
      <x:c r="DXE9" s="15"/>
      <x:c r="DXF9" s="15"/>
      <x:c r="DXG9" s="15"/>
      <x:c r="DXH9" s="15"/>
      <x:c r="DXI9" s="15"/>
      <x:c r="DXJ9" s="15"/>
      <x:c r="DXK9" s="15"/>
      <x:c r="DXL9" s="15"/>
      <x:c r="DXM9" s="15"/>
      <x:c r="DXN9" s="15"/>
      <x:c r="DXO9" s="15"/>
      <x:c r="DXP9" s="15"/>
      <x:c r="DXQ9" s="15"/>
      <x:c r="DXR9" s="15"/>
      <x:c r="DXS9" s="15"/>
      <x:c r="DXT9" s="15"/>
      <x:c r="DXU9" s="15"/>
      <x:c r="DXV9" s="15"/>
      <x:c r="DXW9" s="15"/>
      <x:c r="DXX9" s="15"/>
      <x:c r="DXY9" s="15"/>
      <x:c r="DXZ9" s="15"/>
      <x:c r="DYA9" s="15"/>
      <x:c r="DYB9" s="15"/>
      <x:c r="DYC9" s="15"/>
      <x:c r="DYD9" s="15"/>
      <x:c r="DYE9" s="15"/>
      <x:c r="DYF9" s="15"/>
      <x:c r="DYG9" s="15"/>
      <x:c r="DYH9" s="15"/>
      <x:c r="DYI9" s="15"/>
      <x:c r="DYJ9" s="15"/>
      <x:c r="DYK9" s="15"/>
      <x:c r="DYL9" s="15"/>
      <x:c r="DYM9" s="15"/>
      <x:c r="DYN9" s="15"/>
      <x:c r="DYO9" s="15"/>
      <x:c r="DYP9" s="15"/>
      <x:c r="DYQ9" s="15"/>
      <x:c r="DYR9" s="15"/>
      <x:c r="DYS9" s="15"/>
      <x:c r="DYT9" s="15"/>
      <x:c r="DYU9" s="15"/>
      <x:c r="DYV9" s="15"/>
      <x:c r="DYW9" s="15"/>
      <x:c r="DYX9" s="15"/>
      <x:c r="DYY9" s="15"/>
      <x:c r="DYZ9" s="15"/>
      <x:c r="DZA9" s="15"/>
      <x:c r="DZB9" s="15"/>
      <x:c r="DZC9" s="15"/>
      <x:c r="DZD9" s="15"/>
      <x:c r="DZE9" s="15"/>
      <x:c r="DZF9" s="15"/>
      <x:c r="DZG9" s="15"/>
      <x:c r="DZH9" s="15"/>
      <x:c r="DZI9" s="15"/>
      <x:c r="DZJ9" s="15"/>
      <x:c r="DZK9" s="15"/>
      <x:c r="DZL9" s="15"/>
      <x:c r="DZM9" s="15"/>
      <x:c r="DZN9" s="15"/>
      <x:c r="DZO9" s="15"/>
      <x:c r="DZP9" s="15"/>
      <x:c r="DZQ9" s="15"/>
      <x:c r="DZR9" s="15"/>
      <x:c r="DZS9" s="15"/>
      <x:c r="DZT9" s="15"/>
      <x:c r="DZU9" s="15"/>
      <x:c r="DZV9" s="15"/>
      <x:c r="DZW9" s="15"/>
      <x:c r="DZX9" s="15"/>
      <x:c r="DZY9" s="15"/>
      <x:c r="DZZ9" s="15"/>
      <x:c r="EAA9" s="15"/>
      <x:c r="EAB9" s="15"/>
      <x:c r="EAC9" s="15"/>
      <x:c r="EAD9" s="15"/>
      <x:c r="EAE9" s="15"/>
      <x:c r="EAF9" s="15"/>
      <x:c r="EAG9" s="15"/>
      <x:c r="EAH9" s="15"/>
      <x:c r="EAI9" s="15"/>
      <x:c r="EAJ9" s="15"/>
      <x:c r="EAK9" s="15"/>
      <x:c r="EAL9" s="15"/>
      <x:c r="EAM9" s="15"/>
      <x:c r="EAN9" s="15"/>
      <x:c r="EAO9" s="15"/>
      <x:c r="EAP9" s="15"/>
      <x:c r="EAQ9" s="15"/>
      <x:c r="EAR9" s="15"/>
      <x:c r="EAS9" s="15"/>
      <x:c r="EAT9" s="15"/>
      <x:c r="EAU9" s="15"/>
      <x:c r="EAV9" s="15"/>
      <x:c r="EAW9" s="15"/>
      <x:c r="EAX9" s="15"/>
      <x:c r="EAY9" s="15"/>
      <x:c r="EAZ9" s="15"/>
      <x:c r="EBA9" s="15"/>
      <x:c r="EBB9" s="15"/>
      <x:c r="EBC9" s="15"/>
      <x:c r="EBD9" s="15"/>
      <x:c r="EBE9" s="15"/>
      <x:c r="EBF9" s="15"/>
      <x:c r="EBG9" s="15"/>
      <x:c r="EBH9" s="15"/>
      <x:c r="EBI9" s="15"/>
      <x:c r="EBJ9" s="15"/>
      <x:c r="EBK9" s="15"/>
      <x:c r="EBL9" s="15"/>
      <x:c r="EBM9" s="15"/>
      <x:c r="EBN9" s="15"/>
      <x:c r="EBO9" s="15"/>
      <x:c r="EBP9" s="15"/>
      <x:c r="EBQ9" s="15"/>
      <x:c r="EBR9" s="15"/>
      <x:c r="EBS9" s="15"/>
      <x:c r="EBT9" s="15"/>
      <x:c r="EBU9" s="15"/>
      <x:c r="EBV9" s="15"/>
      <x:c r="EBW9" s="15"/>
      <x:c r="EBX9" s="15"/>
      <x:c r="EBY9" s="15"/>
      <x:c r="EBZ9" s="15"/>
      <x:c r="ECA9" s="15"/>
      <x:c r="ECB9" s="15"/>
      <x:c r="ECC9" s="15"/>
      <x:c r="ECD9" s="15"/>
      <x:c r="ECE9" s="15"/>
      <x:c r="ECF9" s="15"/>
      <x:c r="ECG9" s="15"/>
      <x:c r="ECH9" s="15"/>
      <x:c r="ECI9" s="15"/>
      <x:c r="ECJ9" s="15"/>
      <x:c r="ECK9" s="15"/>
      <x:c r="ECL9" s="15"/>
      <x:c r="ECM9" s="15"/>
      <x:c r="ECN9" s="15"/>
      <x:c r="ECO9" s="15"/>
      <x:c r="ECP9" s="15"/>
      <x:c r="ECQ9" s="15"/>
      <x:c r="ECR9" s="15"/>
      <x:c r="ECS9" s="15"/>
      <x:c r="ECT9" s="15"/>
      <x:c r="ECU9" s="15"/>
      <x:c r="ECV9" s="15"/>
      <x:c r="ECW9" s="15"/>
      <x:c r="ECX9" s="15"/>
      <x:c r="ECY9" s="15"/>
      <x:c r="ECZ9" s="15"/>
      <x:c r="EDA9" s="15"/>
      <x:c r="EDB9" s="15"/>
      <x:c r="EDC9" s="15"/>
      <x:c r="EDD9" s="15"/>
      <x:c r="EDE9" s="15"/>
      <x:c r="EDF9" s="15"/>
      <x:c r="EDG9" s="15"/>
      <x:c r="EDH9" s="15"/>
      <x:c r="EDI9" s="15"/>
      <x:c r="EDJ9" s="15"/>
      <x:c r="EDK9" s="15"/>
      <x:c r="EDL9" s="15"/>
      <x:c r="EDM9" s="15"/>
      <x:c r="EDN9" s="15"/>
      <x:c r="EDO9" s="15"/>
      <x:c r="EDP9" s="15"/>
      <x:c r="EDQ9" s="15"/>
      <x:c r="EDR9" s="15"/>
      <x:c r="EDS9" s="15"/>
      <x:c r="EDT9" s="15"/>
      <x:c r="EDU9" s="15"/>
      <x:c r="EDV9" s="15"/>
      <x:c r="EDW9" s="15"/>
      <x:c r="EDX9" s="15"/>
      <x:c r="EDY9" s="15"/>
      <x:c r="EDZ9" s="15"/>
      <x:c r="EEA9" s="15"/>
      <x:c r="EEB9" s="15"/>
      <x:c r="EEC9" s="15"/>
      <x:c r="EED9" s="15"/>
      <x:c r="EEE9" s="15"/>
      <x:c r="EEF9" s="15"/>
      <x:c r="EEG9" s="15"/>
      <x:c r="EEH9" s="15"/>
      <x:c r="EEI9" s="15"/>
      <x:c r="EEJ9" s="15"/>
      <x:c r="EEK9" s="15"/>
      <x:c r="EEL9" s="15"/>
      <x:c r="EEM9" s="15"/>
      <x:c r="EEN9" s="15"/>
      <x:c r="EEO9" s="15"/>
      <x:c r="EEP9" s="15"/>
      <x:c r="EEQ9" s="15"/>
      <x:c r="EER9" s="15"/>
      <x:c r="EES9" s="15"/>
      <x:c r="EET9" s="15"/>
      <x:c r="EEU9" s="15"/>
      <x:c r="EEV9" s="15"/>
      <x:c r="EEW9" s="15"/>
      <x:c r="EEX9" s="15"/>
      <x:c r="EEY9" s="15"/>
      <x:c r="EEZ9" s="15"/>
      <x:c r="EFA9" s="15"/>
      <x:c r="EFB9" s="15"/>
      <x:c r="EFC9" s="15"/>
      <x:c r="EFD9" s="15"/>
      <x:c r="EFE9" s="15"/>
      <x:c r="EFF9" s="15"/>
      <x:c r="EFG9" s="15"/>
      <x:c r="EFH9" s="15"/>
      <x:c r="EFI9" s="15"/>
      <x:c r="EFJ9" s="15"/>
      <x:c r="EFK9" s="15"/>
      <x:c r="EFL9" s="15"/>
      <x:c r="EFM9" s="15"/>
      <x:c r="EFN9" s="15"/>
      <x:c r="EFO9" s="15"/>
      <x:c r="EFP9" s="15"/>
      <x:c r="EFQ9" s="15"/>
      <x:c r="EFR9" s="15"/>
      <x:c r="EFS9" s="15"/>
      <x:c r="EFT9" s="15"/>
      <x:c r="EFU9" s="15"/>
      <x:c r="EFV9" s="15"/>
      <x:c r="EFW9" s="15"/>
      <x:c r="EFX9" s="15"/>
      <x:c r="EFY9" s="15"/>
      <x:c r="EFZ9" s="15"/>
      <x:c r="EGA9" s="15"/>
      <x:c r="EGB9" s="15"/>
      <x:c r="EGC9" s="15"/>
      <x:c r="EGD9" s="15"/>
      <x:c r="EGE9" s="15"/>
      <x:c r="EGF9" s="15"/>
      <x:c r="EGG9" s="15"/>
      <x:c r="EGH9" s="15"/>
      <x:c r="EGI9" s="15"/>
      <x:c r="EGJ9" s="15"/>
      <x:c r="EGK9" s="15"/>
      <x:c r="EGL9" s="15"/>
      <x:c r="EGM9" s="15"/>
      <x:c r="EGN9" s="15"/>
      <x:c r="EGO9" s="15"/>
      <x:c r="EGP9" s="15"/>
      <x:c r="EGQ9" s="15"/>
      <x:c r="EGR9" s="15"/>
      <x:c r="EGS9" s="15"/>
      <x:c r="EGT9" s="15"/>
      <x:c r="EGU9" s="15"/>
      <x:c r="EGV9" s="15"/>
      <x:c r="EGW9" s="15"/>
      <x:c r="EGX9" s="15"/>
      <x:c r="EGY9" s="15"/>
      <x:c r="EGZ9" s="15"/>
      <x:c r="EHA9" s="15"/>
      <x:c r="EHB9" s="15"/>
      <x:c r="EHC9" s="15"/>
      <x:c r="EHD9" s="15"/>
      <x:c r="EHE9" s="15"/>
      <x:c r="EHF9" s="15"/>
      <x:c r="EHG9" s="15"/>
      <x:c r="EHH9" s="15"/>
      <x:c r="EHI9" s="15"/>
      <x:c r="EHJ9" s="15"/>
      <x:c r="EHK9" s="15"/>
      <x:c r="EHL9" s="15"/>
      <x:c r="EHM9" s="15"/>
      <x:c r="EHN9" s="15"/>
      <x:c r="EHO9" s="15"/>
      <x:c r="EHP9" s="15"/>
      <x:c r="EHQ9" s="15"/>
      <x:c r="EHR9" s="15"/>
      <x:c r="EHS9" s="15"/>
      <x:c r="EHT9" s="15"/>
      <x:c r="EHU9" s="15"/>
      <x:c r="EHV9" s="15"/>
      <x:c r="EHW9" s="15"/>
      <x:c r="EHX9" s="15"/>
      <x:c r="EHY9" s="15"/>
      <x:c r="EHZ9" s="15"/>
      <x:c r="EIA9" s="15"/>
      <x:c r="EIB9" s="15"/>
      <x:c r="EIC9" s="15"/>
      <x:c r="EID9" s="15"/>
      <x:c r="EIE9" s="15"/>
      <x:c r="EIF9" s="15"/>
      <x:c r="EIG9" s="15"/>
      <x:c r="EIH9" s="15"/>
      <x:c r="EII9" s="15"/>
      <x:c r="EIJ9" s="15"/>
      <x:c r="EIK9" s="15"/>
      <x:c r="EIL9" s="15"/>
      <x:c r="EIM9" s="15"/>
      <x:c r="EIN9" s="15"/>
      <x:c r="EIO9" s="15"/>
      <x:c r="EIP9" s="15"/>
      <x:c r="EIQ9" s="15"/>
      <x:c r="EIR9" s="15"/>
      <x:c r="EIS9" s="15"/>
      <x:c r="EIT9" s="15"/>
      <x:c r="EIU9" s="15"/>
      <x:c r="EIV9" s="15"/>
      <x:c r="EIW9" s="15"/>
      <x:c r="EIX9" s="15"/>
      <x:c r="EIY9" s="15"/>
      <x:c r="EIZ9" s="15"/>
      <x:c r="EJA9" s="15"/>
      <x:c r="EJB9" s="15"/>
      <x:c r="EJC9" s="15"/>
      <x:c r="EJD9" s="15"/>
      <x:c r="EJE9" s="15"/>
      <x:c r="EJF9" s="15"/>
      <x:c r="EJG9" s="15"/>
      <x:c r="EJH9" s="15"/>
      <x:c r="EJI9" s="15"/>
      <x:c r="EJJ9" s="15"/>
      <x:c r="EJK9" s="15"/>
      <x:c r="EJL9" s="15"/>
      <x:c r="EJM9" s="15"/>
      <x:c r="EJN9" s="15"/>
      <x:c r="EJO9" s="15"/>
      <x:c r="EJP9" s="15"/>
      <x:c r="EJQ9" s="15"/>
      <x:c r="EJR9" s="15"/>
      <x:c r="EJS9" s="15"/>
      <x:c r="EJT9" s="15"/>
      <x:c r="EJU9" s="15"/>
      <x:c r="EJV9" s="15"/>
      <x:c r="EJW9" s="15"/>
      <x:c r="EJX9" s="15"/>
      <x:c r="EJY9" s="15"/>
      <x:c r="EJZ9" s="15"/>
      <x:c r="EKA9" s="15"/>
      <x:c r="EKB9" s="15"/>
      <x:c r="EKC9" s="15"/>
      <x:c r="EKD9" s="15"/>
      <x:c r="EKE9" s="15"/>
      <x:c r="EKF9" s="15"/>
      <x:c r="EKG9" s="15"/>
      <x:c r="EKH9" s="15"/>
      <x:c r="EKI9" s="15"/>
      <x:c r="EKJ9" s="15"/>
      <x:c r="EKK9" s="15"/>
      <x:c r="EKL9" s="15"/>
      <x:c r="EKM9" s="15"/>
      <x:c r="EKN9" s="15"/>
      <x:c r="EKO9" s="15"/>
      <x:c r="EKP9" s="15"/>
      <x:c r="EKQ9" s="15"/>
      <x:c r="EKR9" s="15"/>
      <x:c r="EKS9" s="15"/>
      <x:c r="EKT9" s="15"/>
      <x:c r="EKU9" s="15"/>
      <x:c r="EKV9" s="15"/>
      <x:c r="EKW9" s="15"/>
      <x:c r="EKX9" s="15"/>
      <x:c r="EKY9" s="15"/>
      <x:c r="EKZ9" s="15"/>
      <x:c r="ELA9" s="15"/>
      <x:c r="ELB9" s="15"/>
      <x:c r="ELC9" s="15"/>
      <x:c r="ELD9" s="15"/>
      <x:c r="ELE9" s="15"/>
      <x:c r="ELF9" s="15"/>
      <x:c r="ELG9" s="15"/>
      <x:c r="ELH9" s="15"/>
      <x:c r="ELI9" s="15"/>
      <x:c r="ELJ9" s="15"/>
      <x:c r="ELK9" s="15"/>
      <x:c r="ELL9" s="15"/>
      <x:c r="ELM9" s="15"/>
      <x:c r="ELN9" s="15"/>
      <x:c r="ELO9" s="15"/>
      <x:c r="ELP9" s="15"/>
      <x:c r="ELQ9" s="15"/>
      <x:c r="ELR9" s="15"/>
      <x:c r="ELS9" s="15"/>
      <x:c r="ELT9" s="15"/>
      <x:c r="ELU9" s="15"/>
      <x:c r="ELV9" s="15"/>
      <x:c r="ELW9" s="15"/>
      <x:c r="ELX9" s="15"/>
      <x:c r="ELY9" s="15"/>
      <x:c r="ELZ9" s="15"/>
      <x:c r="EMA9" s="15"/>
      <x:c r="EMB9" s="15"/>
      <x:c r="EMC9" s="15"/>
      <x:c r="EMD9" s="15"/>
      <x:c r="EME9" s="15"/>
      <x:c r="EMF9" s="15"/>
      <x:c r="EMG9" s="15"/>
      <x:c r="EMH9" s="15"/>
      <x:c r="EMI9" s="15"/>
      <x:c r="EMJ9" s="15"/>
      <x:c r="EMK9" s="15"/>
      <x:c r="EML9" s="15"/>
      <x:c r="EMM9" s="15"/>
      <x:c r="EMN9" s="15"/>
      <x:c r="EMO9" s="15"/>
      <x:c r="EMP9" s="15"/>
      <x:c r="EMQ9" s="15"/>
      <x:c r="EMR9" s="15"/>
      <x:c r="EMS9" s="15"/>
      <x:c r="EMT9" s="15"/>
      <x:c r="EMU9" s="15"/>
      <x:c r="EMV9" s="15"/>
      <x:c r="EMW9" s="15"/>
      <x:c r="EMX9" s="15"/>
      <x:c r="EMY9" s="15"/>
      <x:c r="EMZ9" s="15"/>
      <x:c r="ENA9" s="15"/>
      <x:c r="ENB9" s="15"/>
      <x:c r="ENC9" s="15"/>
      <x:c r="END9" s="15"/>
      <x:c r="ENE9" s="15"/>
      <x:c r="ENF9" s="15"/>
      <x:c r="ENG9" s="15"/>
      <x:c r="ENH9" s="15"/>
      <x:c r="ENI9" s="15"/>
      <x:c r="ENJ9" s="15"/>
      <x:c r="ENK9" s="15"/>
      <x:c r="ENL9" s="15"/>
      <x:c r="ENM9" s="15"/>
      <x:c r="ENN9" s="15"/>
      <x:c r="ENO9" s="15"/>
      <x:c r="ENP9" s="15"/>
      <x:c r="ENQ9" s="15"/>
      <x:c r="ENR9" s="15"/>
      <x:c r="ENS9" s="15"/>
      <x:c r="ENT9" s="15"/>
      <x:c r="ENU9" s="15"/>
      <x:c r="ENV9" s="15"/>
      <x:c r="ENW9" s="15"/>
      <x:c r="ENX9" s="15"/>
      <x:c r="ENY9" s="15"/>
      <x:c r="ENZ9" s="15"/>
      <x:c r="EOA9" s="15"/>
      <x:c r="EOB9" s="15"/>
      <x:c r="EOC9" s="15"/>
      <x:c r="EOD9" s="15"/>
      <x:c r="EOE9" s="15"/>
      <x:c r="EOF9" s="15"/>
      <x:c r="EOG9" s="15"/>
      <x:c r="EOH9" s="15"/>
      <x:c r="EOI9" s="15"/>
      <x:c r="EOJ9" s="15"/>
      <x:c r="EOK9" s="15"/>
      <x:c r="EOL9" s="15"/>
      <x:c r="EOM9" s="15"/>
      <x:c r="EON9" s="15"/>
      <x:c r="EOO9" s="15"/>
      <x:c r="EOP9" s="15"/>
      <x:c r="EOQ9" s="15"/>
      <x:c r="EOR9" s="15"/>
      <x:c r="EOS9" s="15"/>
      <x:c r="EOT9" s="15"/>
      <x:c r="EOU9" s="15"/>
      <x:c r="EOV9" s="15"/>
      <x:c r="EOW9" s="15"/>
      <x:c r="EOX9" s="15"/>
      <x:c r="EOY9" s="15"/>
      <x:c r="EOZ9" s="15"/>
      <x:c r="EPA9" s="15"/>
      <x:c r="EPB9" s="15"/>
      <x:c r="EPC9" s="15"/>
      <x:c r="EPD9" s="15"/>
      <x:c r="EPE9" s="15"/>
      <x:c r="EPF9" s="15"/>
      <x:c r="EPG9" s="15"/>
      <x:c r="EPH9" s="15"/>
      <x:c r="EPI9" s="15"/>
      <x:c r="EPJ9" s="15"/>
      <x:c r="EPK9" s="15"/>
      <x:c r="EPL9" s="15"/>
      <x:c r="EPM9" s="15"/>
      <x:c r="EPN9" s="15"/>
      <x:c r="EPO9" s="15"/>
      <x:c r="EPP9" s="15"/>
      <x:c r="EPQ9" s="15"/>
      <x:c r="EPR9" s="15"/>
      <x:c r="EPS9" s="15"/>
      <x:c r="EPT9" s="15"/>
      <x:c r="EPU9" s="15"/>
      <x:c r="EPV9" s="15"/>
      <x:c r="EPW9" s="15"/>
      <x:c r="EPX9" s="15"/>
      <x:c r="EPY9" s="15"/>
      <x:c r="EPZ9" s="15"/>
      <x:c r="EQA9" s="15"/>
      <x:c r="EQB9" s="15"/>
      <x:c r="EQC9" s="15"/>
      <x:c r="EQD9" s="15"/>
      <x:c r="EQE9" s="15"/>
      <x:c r="EQF9" s="15"/>
      <x:c r="EQG9" s="15"/>
      <x:c r="EQH9" s="15"/>
      <x:c r="EQI9" s="15"/>
      <x:c r="EQJ9" s="15"/>
      <x:c r="EQK9" s="15"/>
      <x:c r="EQL9" s="15"/>
      <x:c r="EQM9" s="15"/>
      <x:c r="EQN9" s="15"/>
      <x:c r="EQO9" s="15"/>
      <x:c r="EQP9" s="15"/>
      <x:c r="EQQ9" s="15"/>
      <x:c r="EQR9" s="15"/>
      <x:c r="EQS9" s="15"/>
      <x:c r="EQT9" s="15"/>
      <x:c r="EQU9" s="15"/>
      <x:c r="EQV9" s="15"/>
      <x:c r="EQW9" s="15"/>
      <x:c r="EQX9" s="15"/>
      <x:c r="EQY9" s="15"/>
      <x:c r="EQZ9" s="15"/>
      <x:c r="ERA9" s="15"/>
      <x:c r="ERB9" s="15"/>
      <x:c r="ERC9" s="15"/>
      <x:c r="ERD9" s="15"/>
      <x:c r="ERE9" s="15"/>
      <x:c r="ERF9" s="15"/>
      <x:c r="ERG9" s="15"/>
      <x:c r="ERH9" s="15"/>
      <x:c r="ERI9" s="15"/>
      <x:c r="ERJ9" s="15"/>
      <x:c r="ERK9" s="15"/>
      <x:c r="ERL9" s="15"/>
      <x:c r="ERM9" s="15"/>
      <x:c r="ERN9" s="15"/>
      <x:c r="ERO9" s="15"/>
      <x:c r="ERP9" s="15"/>
      <x:c r="ERQ9" s="15"/>
      <x:c r="ERR9" s="15"/>
      <x:c r="ERS9" s="15"/>
      <x:c r="ERT9" s="15"/>
      <x:c r="ERU9" s="15"/>
      <x:c r="ERV9" s="15"/>
      <x:c r="ERW9" s="15"/>
      <x:c r="ERX9" s="15"/>
      <x:c r="ERY9" s="15"/>
      <x:c r="ERZ9" s="15"/>
      <x:c r="ESA9" s="15"/>
      <x:c r="ESB9" s="15"/>
      <x:c r="ESC9" s="15"/>
      <x:c r="ESD9" s="15"/>
      <x:c r="ESE9" s="15"/>
      <x:c r="ESF9" s="15"/>
      <x:c r="ESG9" s="15"/>
      <x:c r="ESH9" s="15"/>
      <x:c r="ESI9" s="15"/>
      <x:c r="ESJ9" s="15"/>
      <x:c r="ESK9" s="15"/>
      <x:c r="ESL9" s="15"/>
      <x:c r="ESM9" s="15"/>
      <x:c r="ESN9" s="15"/>
      <x:c r="ESO9" s="15"/>
      <x:c r="ESP9" s="15"/>
      <x:c r="ESQ9" s="15"/>
      <x:c r="ESR9" s="15"/>
      <x:c r="ESS9" s="15"/>
      <x:c r="EST9" s="15"/>
      <x:c r="ESU9" s="15"/>
      <x:c r="ESV9" s="15"/>
      <x:c r="ESW9" s="15"/>
      <x:c r="ESX9" s="15"/>
      <x:c r="ESY9" s="15"/>
      <x:c r="ESZ9" s="15"/>
      <x:c r="ETA9" s="15"/>
      <x:c r="ETB9" s="15"/>
      <x:c r="ETC9" s="15"/>
      <x:c r="ETD9" s="15"/>
      <x:c r="ETE9" s="15"/>
      <x:c r="ETF9" s="15"/>
      <x:c r="ETG9" s="15"/>
      <x:c r="ETH9" s="15"/>
      <x:c r="ETI9" s="15"/>
      <x:c r="ETJ9" s="15"/>
      <x:c r="ETK9" s="15"/>
      <x:c r="ETL9" s="15"/>
      <x:c r="ETM9" s="15"/>
      <x:c r="ETN9" s="15"/>
      <x:c r="ETO9" s="15"/>
      <x:c r="ETP9" s="15"/>
      <x:c r="ETQ9" s="15"/>
      <x:c r="ETR9" s="15"/>
      <x:c r="ETS9" s="15"/>
      <x:c r="ETT9" s="15"/>
      <x:c r="ETU9" s="15"/>
      <x:c r="ETV9" s="15"/>
      <x:c r="ETW9" s="15"/>
      <x:c r="ETX9" s="15"/>
      <x:c r="ETY9" s="15"/>
      <x:c r="ETZ9" s="15"/>
      <x:c r="EUA9" s="15"/>
      <x:c r="EUB9" s="15"/>
      <x:c r="EUC9" s="15"/>
      <x:c r="EUD9" s="15"/>
      <x:c r="EUE9" s="15"/>
      <x:c r="EUF9" s="15"/>
      <x:c r="EUG9" s="15"/>
      <x:c r="EUH9" s="15"/>
      <x:c r="EUI9" s="15"/>
      <x:c r="EUJ9" s="15"/>
      <x:c r="EUK9" s="15"/>
      <x:c r="EUL9" s="15"/>
      <x:c r="EUM9" s="15"/>
      <x:c r="EUN9" s="15"/>
      <x:c r="EUO9" s="15"/>
      <x:c r="EUP9" s="15"/>
      <x:c r="EUQ9" s="15"/>
      <x:c r="EUR9" s="15"/>
      <x:c r="EUS9" s="15"/>
      <x:c r="EUT9" s="15"/>
      <x:c r="EUU9" s="15"/>
      <x:c r="EUV9" s="15"/>
      <x:c r="EUW9" s="15"/>
      <x:c r="EUX9" s="15"/>
      <x:c r="EUY9" s="15"/>
      <x:c r="EUZ9" s="15"/>
      <x:c r="EVA9" s="15"/>
      <x:c r="EVB9" s="15"/>
      <x:c r="EVC9" s="15"/>
      <x:c r="EVD9" s="15"/>
      <x:c r="EVE9" s="15"/>
      <x:c r="EVF9" s="15"/>
      <x:c r="EVG9" s="15"/>
      <x:c r="EVH9" s="15"/>
      <x:c r="EVI9" s="15"/>
      <x:c r="EVJ9" s="15"/>
      <x:c r="EVK9" s="15"/>
      <x:c r="EVL9" s="15"/>
      <x:c r="EVM9" s="15"/>
      <x:c r="EVN9" s="15"/>
      <x:c r="EVO9" s="15"/>
      <x:c r="EVP9" s="15"/>
      <x:c r="EVQ9" s="15"/>
      <x:c r="EVR9" s="15"/>
      <x:c r="EVS9" s="15"/>
      <x:c r="EVT9" s="15"/>
      <x:c r="EVU9" s="15"/>
      <x:c r="EVV9" s="15"/>
      <x:c r="EVW9" s="15"/>
      <x:c r="EVX9" s="15"/>
      <x:c r="EVY9" s="15"/>
      <x:c r="EVZ9" s="15"/>
      <x:c r="EWA9" s="15"/>
      <x:c r="EWB9" s="15"/>
      <x:c r="EWC9" s="15"/>
      <x:c r="EWD9" s="15"/>
      <x:c r="EWE9" s="15"/>
      <x:c r="EWF9" s="15"/>
      <x:c r="EWG9" s="15"/>
      <x:c r="EWH9" s="15"/>
      <x:c r="EWI9" s="15"/>
      <x:c r="EWJ9" s="15"/>
      <x:c r="EWK9" s="15"/>
      <x:c r="EWL9" s="15"/>
      <x:c r="EWM9" s="15"/>
      <x:c r="EWN9" s="15"/>
      <x:c r="EWO9" s="15"/>
      <x:c r="EWP9" s="15"/>
      <x:c r="EWQ9" s="15"/>
      <x:c r="EWR9" s="15"/>
      <x:c r="EWS9" s="15"/>
      <x:c r="EWT9" s="15"/>
      <x:c r="EWU9" s="15"/>
      <x:c r="EWV9" s="15"/>
      <x:c r="EWW9" s="15"/>
      <x:c r="EWX9" s="15"/>
      <x:c r="EWY9" s="15"/>
      <x:c r="EWZ9" s="15"/>
      <x:c r="EXA9" s="15"/>
      <x:c r="EXB9" s="15"/>
      <x:c r="EXC9" s="15"/>
      <x:c r="EXD9" s="15"/>
      <x:c r="EXE9" s="15"/>
      <x:c r="EXF9" s="15"/>
      <x:c r="EXG9" s="15"/>
      <x:c r="EXH9" s="15"/>
      <x:c r="EXI9" s="15"/>
      <x:c r="EXJ9" s="15"/>
      <x:c r="EXK9" s="15"/>
      <x:c r="EXL9" s="15"/>
      <x:c r="EXM9" s="15"/>
      <x:c r="EXN9" s="15"/>
      <x:c r="EXO9" s="15"/>
      <x:c r="EXP9" s="15"/>
      <x:c r="EXQ9" s="15"/>
      <x:c r="EXR9" s="15"/>
      <x:c r="EXS9" s="15"/>
      <x:c r="EXT9" s="15"/>
      <x:c r="EXU9" s="15"/>
      <x:c r="EXV9" s="15"/>
      <x:c r="EXW9" s="15"/>
      <x:c r="EXX9" s="15"/>
      <x:c r="EXY9" s="15"/>
      <x:c r="EXZ9" s="15"/>
      <x:c r="EYA9" s="15"/>
      <x:c r="EYB9" s="15"/>
      <x:c r="EYC9" s="15"/>
      <x:c r="EYD9" s="15"/>
      <x:c r="EYE9" s="15"/>
      <x:c r="EYF9" s="15"/>
      <x:c r="EYG9" s="15"/>
      <x:c r="EYH9" s="15"/>
      <x:c r="EYI9" s="15"/>
      <x:c r="EYJ9" s="15"/>
      <x:c r="EYK9" s="15"/>
      <x:c r="EYL9" s="15"/>
      <x:c r="EYM9" s="15"/>
      <x:c r="EYN9" s="15"/>
      <x:c r="EYO9" s="15"/>
      <x:c r="EYP9" s="15"/>
      <x:c r="EYQ9" s="15"/>
      <x:c r="EYR9" s="15"/>
      <x:c r="EYS9" s="15"/>
      <x:c r="EYT9" s="15"/>
      <x:c r="EYU9" s="15"/>
      <x:c r="EYV9" s="15"/>
      <x:c r="EYW9" s="15"/>
      <x:c r="EYX9" s="15"/>
      <x:c r="EYY9" s="15"/>
      <x:c r="EYZ9" s="15"/>
      <x:c r="EZA9" s="15"/>
      <x:c r="EZB9" s="15"/>
      <x:c r="EZC9" s="15"/>
      <x:c r="EZD9" s="15"/>
      <x:c r="EZE9" s="15"/>
      <x:c r="EZF9" s="15"/>
      <x:c r="EZG9" s="15"/>
      <x:c r="EZH9" s="15"/>
      <x:c r="EZI9" s="15"/>
      <x:c r="EZJ9" s="15"/>
      <x:c r="EZK9" s="15"/>
      <x:c r="EZL9" s="15"/>
      <x:c r="EZM9" s="15"/>
      <x:c r="EZN9" s="15"/>
      <x:c r="EZO9" s="15"/>
      <x:c r="EZP9" s="15"/>
      <x:c r="EZQ9" s="15"/>
      <x:c r="EZR9" s="15"/>
      <x:c r="EZS9" s="15"/>
      <x:c r="EZT9" s="15"/>
      <x:c r="EZU9" s="15"/>
      <x:c r="EZV9" s="15"/>
      <x:c r="EZW9" s="15"/>
      <x:c r="EZX9" s="15"/>
      <x:c r="EZY9" s="15"/>
      <x:c r="EZZ9" s="15"/>
      <x:c r="FAA9" s="15"/>
      <x:c r="FAB9" s="15"/>
      <x:c r="FAC9" s="15"/>
      <x:c r="FAD9" s="15"/>
      <x:c r="FAE9" s="15"/>
      <x:c r="FAF9" s="15"/>
      <x:c r="FAG9" s="15"/>
      <x:c r="FAH9" s="15"/>
      <x:c r="FAI9" s="15"/>
      <x:c r="FAJ9" s="15"/>
      <x:c r="FAK9" s="15"/>
      <x:c r="FAL9" s="15"/>
      <x:c r="FAM9" s="15"/>
      <x:c r="FAN9" s="15"/>
      <x:c r="FAO9" s="15"/>
      <x:c r="FAP9" s="15"/>
      <x:c r="FAQ9" s="15"/>
      <x:c r="FAR9" s="15"/>
      <x:c r="FAS9" s="15"/>
      <x:c r="FAT9" s="15"/>
      <x:c r="FAU9" s="15"/>
      <x:c r="FAV9" s="15"/>
      <x:c r="FAW9" s="15"/>
      <x:c r="FAX9" s="15"/>
      <x:c r="FAY9" s="15"/>
      <x:c r="FAZ9" s="15"/>
      <x:c r="FBA9" s="15"/>
      <x:c r="FBB9" s="15"/>
      <x:c r="FBC9" s="15"/>
      <x:c r="FBD9" s="15"/>
      <x:c r="FBE9" s="15"/>
      <x:c r="FBF9" s="15"/>
      <x:c r="FBG9" s="15"/>
      <x:c r="FBH9" s="15"/>
      <x:c r="FBI9" s="15"/>
      <x:c r="FBJ9" s="15"/>
      <x:c r="FBK9" s="15"/>
      <x:c r="FBL9" s="15"/>
      <x:c r="FBM9" s="15"/>
      <x:c r="FBN9" s="15"/>
      <x:c r="FBO9" s="15"/>
      <x:c r="FBP9" s="15"/>
      <x:c r="FBQ9" s="15"/>
      <x:c r="FBR9" s="15"/>
      <x:c r="FBS9" s="15"/>
      <x:c r="FBT9" s="15"/>
      <x:c r="FBU9" s="15"/>
      <x:c r="FBV9" s="15"/>
      <x:c r="FBW9" s="15"/>
      <x:c r="FBX9" s="15"/>
      <x:c r="FBY9" s="15"/>
      <x:c r="FBZ9" s="15"/>
      <x:c r="FCA9" s="15"/>
      <x:c r="FCB9" s="15"/>
      <x:c r="FCC9" s="15"/>
      <x:c r="FCD9" s="15"/>
      <x:c r="FCE9" s="15"/>
      <x:c r="FCF9" s="15"/>
      <x:c r="FCG9" s="15"/>
      <x:c r="FCH9" s="15"/>
      <x:c r="FCI9" s="15"/>
      <x:c r="FCJ9" s="15"/>
      <x:c r="FCK9" s="15"/>
      <x:c r="FCL9" s="15"/>
      <x:c r="FCM9" s="15"/>
      <x:c r="FCN9" s="15"/>
      <x:c r="FCO9" s="15"/>
      <x:c r="FCP9" s="15"/>
      <x:c r="FCQ9" s="15"/>
      <x:c r="FCR9" s="15"/>
      <x:c r="FCS9" s="15"/>
      <x:c r="FCT9" s="15"/>
      <x:c r="FCU9" s="15"/>
      <x:c r="FCV9" s="15"/>
      <x:c r="FCW9" s="15"/>
      <x:c r="FCX9" s="15"/>
      <x:c r="FCY9" s="15"/>
      <x:c r="FCZ9" s="15"/>
      <x:c r="FDA9" s="15"/>
      <x:c r="FDB9" s="15"/>
      <x:c r="FDC9" s="15"/>
      <x:c r="FDD9" s="15"/>
      <x:c r="FDE9" s="15"/>
      <x:c r="FDF9" s="15"/>
      <x:c r="FDG9" s="15"/>
      <x:c r="FDH9" s="15"/>
      <x:c r="FDI9" s="15"/>
      <x:c r="FDJ9" s="15"/>
      <x:c r="FDK9" s="15"/>
      <x:c r="FDL9" s="15"/>
      <x:c r="FDM9" s="15"/>
      <x:c r="FDN9" s="15"/>
      <x:c r="FDO9" s="15"/>
      <x:c r="FDP9" s="15"/>
      <x:c r="FDQ9" s="15"/>
      <x:c r="FDR9" s="15"/>
      <x:c r="FDS9" s="15"/>
      <x:c r="FDT9" s="15"/>
      <x:c r="FDU9" s="15"/>
      <x:c r="FDV9" s="15"/>
      <x:c r="FDW9" s="15"/>
      <x:c r="FDX9" s="15"/>
      <x:c r="FDY9" s="15"/>
      <x:c r="FDZ9" s="15"/>
      <x:c r="FEA9" s="15"/>
      <x:c r="FEB9" s="15"/>
      <x:c r="FEC9" s="15"/>
      <x:c r="FED9" s="15"/>
      <x:c r="FEE9" s="15"/>
      <x:c r="FEF9" s="15"/>
      <x:c r="FEG9" s="15"/>
      <x:c r="FEH9" s="15"/>
      <x:c r="FEI9" s="15"/>
      <x:c r="FEJ9" s="15"/>
      <x:c r="FEK9" s="15"/>
      <x:c r="FEL9" s="15"/>
      <x:c r="FEM9" s="15"/>
      <x:c r="FEN9" s="15"/>
      <x:c r="FEO9" s="15"/>
      <x:c r="FEP9" s="15"/>
      <x:c r="FEQ9" s="15"/>
      <x:c r="FER9" s="15"/>
      <x:c r="FES9" s="15"/>
      <x:c r="FET9" s="15"/>
      <x:c r="FEU9" s="15"/>
      <x:c r="FEV9" s="15"/>
      <x:c r="FEW9" s="15"/>
      <x:c r="FEX9" s="15"/>
      <x:c r="FEY9" s="15"/>
      <x:c r="FEZ9" s="15"/>
      <x:c r="FFA9" s="15"/>
      <x:c r="FFB9" s="15"/>
      <x:c r="FFC9" s="15"/>
      <x:c r="FFD9" s="15"/>
      <x:c r="FFE9" s="15"/>
      <x:c r="FFF9" s="15"/>
      <x:c r="FFG9" s="15"/>
      <x:c r="FFH9" s="15"/>
      <x:c r="FFI9" s="15"/>
      <x:c r="FFJ9" s="15"/>
      <x:c r="FFK9" s="15"/>
      <x:c r="FFL9" s="15"/>
      <x:c r="FFM9" s="15"/>
      <x:c r="FFN9" s="15"/>
      <x:c r="FFO9" s="15"/>
      <x:c r="FFP9" s="15"/>
      <x:c r="FFQ9" s="15"/>
      <x:c r="FFR9" s="15"/>
      <x:c r="FFS9" s="15"/>
      <x:c r="FFT9" s="15"/>
      <x:c r="FFU9" s="15"/>
      <x:c r="FFV9" s="15"/>
      <x:c r="FFW9" s="15"/>
      <x:c r="FFX9" s="15"/>
      <x:c r="FFY9" s="15"/>
      <x:c r="FFZ9" s="15"/>
      <x:c r="FGA9" s="15"/>
      <x:c r="FGB9" s="15"/>
      <x:c r="FGC9" s="15"/>
      <x:c r="FGD9" s="15"/>
      <x:c r="FGE9" s="15"/>
      <x:c r="FGF9" s="15"/>
      <x:c r="FGG9" s="15"/>
      <x:c r="FGH9" s="15"/>
      <x:c r="FGI9" s="15"/>
      <x:c r="FGJ9" s="15"/>
      <x:c r="FGK9" s="15"/>
      <x:c r="FGL9" s="15"/>
      <x:c r="FGM9" s="15"/>
      <x:c r="FGN9" s="15"/>
      <x:c r="FGO9" s="15"/>
      <x:c r="FGP9" s="15"/>
      <x:c r="FGQ9" s="15"/>
      <x:c r="FGR9" s="15"/>
      <x:c r="FGS9" s="15"/>
      <x:c r="FGT9" s="15"/>
      <x:c r="FGU9" s="15"/>
      <x:c r="FGV9" s="15"/>
      <x:c r="FGW9" s="15"/>
      <x:c r="FGX9" s="15"/>
      <x:c r="FGY9" s="15"/>
      <x:c r="FGZ9" s="15"/>
      <x:c r="FHA9" s="15"/>
      <x:c r="FHB9" s="15"/>
      <x:c r="FHC9" s="15"/>
      <x:c r="FHD9" s="15"/>
      <x:c r="FHE9" s="15"/>
      <x:c r="FHF9" s="15"/>
      <x:c r="FHG9" s="15"/>
      <x:c r="FHH9" s="15"/>
      <x:c r="FHI9" s="15"/>
      <x:c r="FHJ9" s="15"/>
      <x:c r="FHK9" s="15"/>
      <x:c r="FHL9" s="15"/>
      <x:c r="FHM9" s="15"/>
      <x:c r="FHN9" s="15"/>
      <x:c r="FHO9" s="15"/>
      <x:c r="FHP9" s="15"/>
      <x:c r="FHQ9" s="15"/>
      <x:c r="FHR9" s="15"/>
      <x:c r="FHS9" s="15"/>
      <x:c r="FHT9" s="15"/>
      <x:c r="FHU9" s="15"/>
      <x:c r="FHV9" s="15"/>
      <x:c r="FHW9" s="15"/>
      <x:c r="FHX9" s="15"/>
      <x:c r="FHY9" s="15"/>
      <x:c r="FHZ9" s="15"/>
      <x:c r="FIA9" s="15"/>
      <x:c r="FIB9" s="15"/>
      <x:c r="FIC9" s="15"/>
      <x:c r="FID9" s="15"/>
      <x:c r="FIE9" s="15"/>
      <x:c r="FIF9" s="15"/>
      <x:c r="FIG9" s="15"/>
      <x:c r="FIH9" s="15"/>
      <x:c r="FII9" s="15"/>
      <x:c r="FIJ9" s="15"/>
      <x:c r="FIK9" s="15"/>
      <x:c r="FIL9" s="15"/>
      <x:c r="FIM9" s="15"/>
      <x:c r="FIN9" s="15"/>
      <x:c r="FIO9" s="15"/>
      <x:c r="FIP9" s="15"/>
      <x:c r="FIQ9" s="15"/>
      <x:c r="FIR9" s="15"/>
      <x:c r="FIS9" s="15"/>
      <x:c r="FIT9" s="15"/>
      <x:c r="FIU9" s="15"/>
      <x:c r="FIV9" s="15"/>
      <x:c r="FIW9" s="15"/>
      <x:c r="FIX9" s="15"/>
      <x:c r="FIY9" s="15"/>
      <x:c r="FIZ9" s="15"/>
      <x:c r="FJA9" s="15"/>
      <x:c r="FJB9" s="15"/>
      <x:c r="FJC9" s="15"/>
      <x:c r="FJD9" s="15"/>
      <x:c r="FJE9" s="15"/>
      <x:c r="FJF9" s="15"/>
      <x:c r="FJG9" s="15"/>
      <x:c r="FJH9" s="15"/>
      <x:c r="FJI9" s="15"/>
      <x:c r="FJJ9" s="15"/>
      <x:c r="FJK9" s="15"/>
      <x:c r="FJL9" s="15"/>
      <x:c r="FJM9" s="15"/>
      <x:c r="FJN9" s="15"/>
      <x:c r="FJO9" s="15"/>
      <x:c r="FJP9" s="15"/>
      <x:c r="FJQ9" s="15"/>
      <x:c r="FJR9" s="15"/>
      <x:c r="FJS9" s="15"/>
      <x:c r="FJT9" s="15"/>
      <x:c r="FJU9" s="15"/>
      <x:c r="FJV9" s="15"/>
      <x:c r="FJW9" s="15"/>
      <x:c r="FJX9" s="15"/>
      <x:c r="FJY9" s="15"/>
      <x:c r="FJZ9" s="15"/>
      <x:c r="FKA9" s="15"/>
      <x:c r="FKB9" s="15"/>
      <x:c r="FKC9" s="15"/>
      <x:c r="FKD9" s="15"/>
      <x:c r="FKE9" s="15"/>
      <x:c r="FKF9" s="15"/>
      <x:c r="FKG9" s="15"/>
      <x:c r="FKH9" s="15"/>
      <x:c r="FKI9" s="15"/>
      <x:c r="FKJ9" s="15"/>
      <x:c r="FKK9" s="15"/>
      <x:c r="FKL9" s="15"/>
      <x:c r="FKM9" s="15"/>
      <x:c r="FKN9" s="15"/>
      <x:c r="FKO9" s="15"/>
      <x:c r="FKP9" s="15"/>
      <x:c r="FKQ9" s="15"/>
      <x:c r="FKR9" s="15"/>
      <x:c r="FKS9" s="15"/>
      <x:c r="FKT9" s="15"/>
      <x:c r="FKU9" s="15"/>
      <x:c r="FKV9" s="15"/>
      <x:c r="FKW9" s="15"/>
      <x:c r="FKX9" s="15"/>
      <x:c r="FKY9" s="15"/>
      <x:c r="FKZ9" s="15"/>
      <x:c r="FLA9" s="15"/>
      <x:c r="FLB9" s="15"/>
      <x:c r="FLC9" s="15"/>
      <x:c r="FLD9" s="15"/>
      <x:c r="FLE9" s="15"/>
      <x:c r="FLF9" s="15"/>
      <x:c r="FLG9" s="15"/>
      <x:c r="FLH9" s="15"/>
      <x:c r="FLI9" s="15"/>
      <x:c r="FLJ9" s="15"/>
      <x:c r="FLK9" s="15"/>
      <x:c r="FLL9" s="15"/>
      <x:c r="FLM9" s="15"/>
      <x:c r="FLN9" s="15"/>
      <x:c r="FLO9" s="15"/>
      <x:c r="FLP9" s="15"/>
      <x:c r="FLQ9" s="15"/>
      <x:c r="FLR9" s="15"/>
      <x:c r="FLS9" s="15"/>
      <x:c r="FLT9" s="15"/>
      <x:c r="FLU9" s="15"/>
      <x:c r="FLV9" s="15"/>
      <x:c r="FLW9" s="15"/>
      <x:c r="FLX9" s="15"/>
      <x:c r="FLY9" s="15"/>
      <x:c r="FLZ9" s="15"/>
      <x:c r="FMA9" s="15"/>
      <x:c r="FMB9" s="15"/>
      <x:c r="FMC9" s="15"/>
      <x:c r="FMD9" s="15"/>
      <x:c r="FME9" s="15"/>
      <x:c r="FMF9" s="15"/>
      <x:c r="FMG9" s="15"/>
      <x:c r="FMH9" s="15"/>
      <x:c r="FMI9" s="15"/>
      <x:c r="FMJ9" s="15"/>
      <x:c r="FMK9" s="15"/>
      <x:c r="FML9" s="15"/>
      <x:c r="FMM9" s="15"/>
      <x:c r="FMN9" s="15"/>
      <x:c r="FMO9" s="15"/>
      <x:c r="FMP9" s="15"/>
      <x:c r="FMQ9" s="15"/>
      <x:c r="FMR9" s="15"/>
      <x:c r="FMS9" s="15"/>
      <x:c r="FMT9" s="15"/>
      <x:c r="FMU9" s="15"/>
      <x:c r="FMV9" s="15"/>
      <x:c r="FMW9" s="15"/>
      <x:c r="FMX9" s="15"/>
      <x:c r="FMY9" s="15"/>
      <x:c r="FMZ9" s="15"/>
      <x:c r="FNA9" s="15"/>
      <x:c r="FNB9" s="15"/>
      <x:c r="FNC9" s="15"/>
      <x:c r="FND9" s="15"/>
      <x:c r="FNE9" s="15"/>
      <x:c r="FNF9" s="15"/>
      <x:c r="FNG9" s="15"/>
      <x:c r="FNH9" s="15"/>
      <x:c r="FNI9" s="15"/>
      <x:c r="FNJ9" s="15"/>
      <x:c r="FNK9" s="15"/>
      <x:c r="FNL9" s="15"/>
      <x:c r="FNM9" s="15"/>
      <x:c r="FNN9" s="15"/>
      <x:c r="FNO9" s="15"/>
      <x:c r="FNP9" s="15"/>
      <x:c r="FNQ9" s="15"/>
      <x:c r="FNR9" s="15"/>
      <x:c r="FNS9" s="15"/>
      <x:c r="FNT9" s="15"/>
      <x:c r="FNU9" s="15"/>
      <x:c r="FNV9" s="15"/>
      <x:c r="FNW9" s="15"/>
      <x:c r="FNX9" s="15"/>
      <x:c r="FNY9" s="15"/>
      <x:c r="FNZ9" s="15"/>
      <x:c r="FOA9" s="15"/>
      <x:c r="FOB9" s="15"/>
      <x:c r="FOC9" s="15"/>
      <x:c r="FOD9" s="15"/>
      <x:c r="FOE9" s="15"/>
      <x:c r="FOF9" s="15"/>
      <x:c r="FOG9" s="15"/>
      <x:c r="FOH9" s="15"/>
      <x:c r="FOI9" s="15"/>
      <x:c r="FOJ9" s="15"/>
      <x:c r="FOK9" s="15"/>
      <x:c r="FOL9" s="15"/>
      <x:c r="FOM9" s="15"/>
      <x:c r="FON9" s="15"/>
      <x:c r="FOO9" s="15"/>
      <x:c r="FOP9" s="15"/>
      <x:c r="FOQ9" s="15"/>
      <x:c r="FOR9" s="15"/>
      <x:c r="FOS9" s="15"/>
      <x:c r="FOT9" s="15"/>
      <x:c r="FOU9" s="15"/>
      <x:c r="FOV9" s="15"/>
      <x:c r="FOW9" s="15"/>
      <x:c r="FOX9" s="15"/>
      <x:c r="FOY9" s="15"/>
      <x:c r="FOZ9" s="15"/>
      <x:c r="FPA9" s="15"/>
      <x:c r="FPB9" s="15"/>
      <x:c r="FPC9" s="15"/>
      <x:c r="FPD9" s="15"/>
      <x:c r="FPE9" s="15"/>
      <x:c r="FPF9" s="15"/>
      <x:c r="FPG9" s="15"/>
      <x:c r="FPH9" s="15"/>
      <x:c r="FPI9" s="15"/>
      <x:c r="FPJ9" s="15"/>
      <x:c r="FPK9" s="15"/>
      <x:c r="FPL9" s="15"/>
      <x:c r="FPM9" s="15"/>
      <x:c r="FPN9" s="15"/>
      <x:c r="FPO9" s="15"/>
      <x:c r="FPP9" s="15"/>
      <x:c r="FPQ9" s="15"/>
      <x:c r="FPR9" s="15"/>
      <x:c r="FPS9" s="15"/>
      <x:c r="FPT9" s="15"/>
      <x:c r="FPU9" s="15"/>
      <x:c r="FPV9" s="15"/>
      <x:c r="FPW9" s="15"/>
      <x:c r="FPX9" s="15"/>
      <x:c r="FPY9" s="15"/>
      <x:c r="FPZ9" s="15"/>
      <x:c r="FQA9" s="15"/>
      <x:c r="FQB9" s="15"/>
      <x:c r="FQC9" s="15"/>
      <x:c r="FQD9" s="15"/>
      <x:c r="FQE9" s="15"/>
      <x:c r="FQF9" s="15"/>
      <x:c r="FQG9" s="15"/>
      <x:c r="FQH9" s="15"/>
      <x:c r="FQI9" s="15"/>
      <x:c r="FQJ9" s="15"/>
      <x:c r="FQK9" s="15"/>
      <x:c r="FQL9" s="15"/>
      <x:c r="FQM9" s="15"/>
      <x:c r="FQN9" s="15"/>
      <x:c r="FQO9" s="15"/>
      <x:c r="FQP9" s="15"/>
      <x:c r="FQQ9" s="15"/>
      <x:c r="FQR9" s="15"/>
      <x:c r="FQS9" s="15"/>
      <x:c r="FQT9" s="15"/>
      <x:c r="FQU9" s="15"/>
      <x:c r="FQV9" s="15"/>
      <x:c r="FQW9" s="15"/>
      <x:c r="FQX9" s="15"/>
      <x:c r="FQY9" s="15"/>
      <x:c r="FQZ9" s="15"/>
      <x:c r="FRA9" s="15"/>
      <x:c r="FRB9" s="15"/>
      <x:c r="FRC9" s="15"/>
      <x:c r="FRD9" s="15"/>
      <x:c r="FRE9" s="15"/>
      <x:c r="FRF9" s="15"/>
      <x:c r="FRG9" s="15"/>
      <x:c r="FRH9" s="15"/>
      <x:c r="FRI9" s="15"/>
      <x:c r="FRJ9" s="15"/>
      <x:c r="FRK9" s="15"/>
      <x:c r="FRL9" s="15"/>
      <x:c r="FRM9" s="15"/>
      <x:c r="FRN9" s="15"/>
      <x:c r="FRO9" s="15"/>
      <x:c r="FRP9" s="15"/>
      <x:c r="FRQ9" s="15"/>
      <x:c r="FRR9" s="15"/>
      <x:c r="FRS9" s="15"/>
      <x:c r="FRT9" s="15"/>
      <x:c r="FRU9" s="15"/>
      <x:c r="FRV9" s="15"/>
      <x:c r="FRW9" s="15"/>
      <x:c r="FRX9" s="15"/>
      <x:c r="FRY9" s="15"/>
      <x:c r="FRZ9" s="15"/>
      <x:c r="FSA9" s="15"/>
      <x:c r="FSB9" s="15"/>
      <x:c r="FSC9" s="15"/>
      <x:c r="FSD9" s="15"/>
      <x:c r="FSE9" s="15"/>
      <x:c r="FSF9" s="15"/>
      <x:c r="FSG9" s="15"/>
      <x:c r="FSH9" s="15"/>
      <x:c r="FSI9" s="15"/>
      <x:c r="FSJ9" s="15"/>
      <x:c r="FSK9" s="15"/>
      <x:c r="FSL9" s="15"/>
      <x:c r="FSM9" s="15"/>
      <x:c r="FSN9" s="15"/>
      <x:c r="FSO9" s="15"/>
      <x:c r="FSP9" s="15"/>
      <x:c r="FSQ9" s="15"/>
      <x:c r="FSR9" s="15"/>
      <x:c r="FSS9" s="15"/>
      <x:c r="FST9" s="15"/>
      <x:c r="FSU9" s="15"/>
      <x:c r="FSV9" s="15"/>
      <x:c r="FSW9" s="15"/>
      <x:c r="FSX9" s="15"/>
      <x:c r="FSY9" s="15"/>
      <x:c r="FSZ9" s="15"/>
      <x:c r="FTA9" s="15"/>
      <x:c r="FTB9" s="15"/>
      <x:c r="FTC9" s="15"/>
      <x:c r="FTD9" s="15"/>
      <x:c r="FTE9" s="15"/>
      <x:c r="FTF9" s="15"/>
      <x:c r="FTG9" s="15"/>
      <x:c r="FTH9" s="15"/>
      <x:c r="FTI9" s="15"/>
      <x:c r="FTJ9" s="15"/>
      <x:c r="FTK9" s="15"/>
      <x:c r="FTL9" s="15"/>
      <x:c r="FTM9" s="15"/>
      <x:c r="FTN9" s="15"/>
      <x:c r="FTO9" s="15"/>
      <x:c r="FTP9" s="15"/>
      <x:c r="FTQ9" s="15"/>
      <x:c r="FTR9" s="15"/>
      <x:c r="FTS9" s="15"/>
      <x:c r="FTT9" s="15"/>
      <x:c r="FTU9" s="15"/>
      <x:c r="FTV9" s="15"/>
      <x:c r="FTW9" s="15"/>
      <x:c r="FTX9" s="15"/>
      <x:c r="FTY9" s="15"/>
      <x:c r="FTZ9" s="15"/>
      <x:c r="FUA9" s="15"/>
      <x:c r="FUB9" s="15"/>
      <x:c r="FUC9" s="15"/>
      <x:c r="FUD9" s="15"/>
      <x:c r="FUE9" s="15"/>
      <x:c r="FUF9" s="15"/>
      <x:c r="FUG9" s="15"/>
      <x:c r="FUH9" s="15"/>
      <x:c r="FUI9" s="15"/>
      <x:c r="FUJ9" s="15"/>
      <x:c r="FUK9" s="15"/>
      <x:c r="FUL9" s="15"/>
      <x:c r="FUM9" s="15"/>
      <x:c r="FUN9" s="15"/>
      <x:c r="FUO9" s="15"/>
      <x:c r="FUP9" s="15"/>
      <x:c r="FUQ9" s="15"/>
      <x:c r="FUR9" s="15"/>
      <x:c r="FUS9" s="15"/>
      <x:c r="FUT9" s="15"/>
      <x:c r="FUU9" s="15"/>
      <x:c r="FUV9" s="15"/>
      <x:c r="FUW9" s="15"/>
      <x:c r="FUX9" s="15"/>
      <x:c r="FUY9" s="15"/>
      <x:c r="FUZ9" s="15"/>
      <x:c r="FVA9" s="15"/>
      <x:c r="FVB9" s="15"/>
      <x:c r="FVC9" s="15"/>
      <x:c r="FVD9" s="15"/>
      <x:c r="FVE9" s="15"/>
      <x:c r="FVF9" s="15"/>
      <x:c r="FVG9" s="15"/>
      <x:c r="FVH9" s="15"/>
      <x:c r="FVI9" s="15"/>
      <x:c r="FVJ9" s="15"/>
      <x:c r="FVK9" s="15"/>
      <x:c r="FVL9" s="15"/>
      <x:c r="FVM9" s="15"/>
      <x:c r="FVN9" s="15"/>
      <x:c r="FVO9" s="15"/>
      <x:c r="FVP9" s="15"/>
      <x:c r="FVQ9" s="15"/>
      <x:c r="FVR9" s="15"/>
      <x:c r="FVS9" s="15"/>
      <x:c r="FVT9" s="15"/>
      <x:c r="FVU9" s="15"/>
      <x:c r="FVV9" s="15"/>
      <x:c r="FVW9" s="15"/>
      <x:c r="FVX9" s="15"/>
      <x:c r="FVY9" s="15"/>
      <x:c r="FVZ9" s="15"/>
      <x:c r="FWA9" s="15"/>
      <x:c r="FWB9" s="15"/>
      <x:c r="FWC9" s="15"/>
      <x:c r="FWD9" s="15"/>
      <x:c r="FWE9" s="15"/>
      <x:c r="FWF9" s="15"/>
      <x:c r="FWG9" s="15"/>
      <x:c r="FWH9" s="15"/>
      <x:c r="FWI9" s="15"/>
      <x:c r="FWJ9" s="15"/>
      <x:c r="FWK9" s="15"/>
      <x:c r="FWL9" s="15"/>
      <x:c r="FWM9" s="15"/>
      <x:c r="FWN9" s="15"/>
      <x:c r="FWO9" s="15"/>
      <x:c r="FWP9" s="15"/>
      <x:c r="FWQ9" s="15"/>
      <x:c r="FWR9" s="15"/>
      <x:c r="FWS9" s="15"/>
      <x:c r="FWT9" s="15"/>
      <x:c r="FWU9" s="15"/>
      <x:c r="FWV9" s="15"/>
      <x:c r="FWW9" s="15"/>
      <x:c r="FWX9" s="15"/>
      <x:c r="FWY9" s="15"/>
      <x:c r="FWZ9" s="15"/>
      <x:c r="FXA9" s="15"/>
      <x:c r="FXB9" s="15"/>
      <x:c r="FXC9" s="15"/>
      <x:c r="FXD9" s="15"/>
      <x:c r="FXE9" s="15"/>
      <x:c r="FXF9" s="15"/>
      <x:c r="FXG9" s="15"/>
      <x:c r="FXH9" s="15"/>
      <x:c r="FXI9" s="15"/>
      <x:c r="FXJ9" s="15"/>
      <x:c r="FXK9" s="15"/>
      <x:c r="FXL9" s="15"/>
      <x:c r="FXM9" s="15"/>
      <x:c r="FXN9" s="15"/>
      <x:c r="FXO9" s="15"/>
      <x:c r="FXP9" s="15"/>
      <x:c r="FXQ9" s="15"/>
      <x:c r="FXR9" s="15"/>
      <x:c r="FXS9" s="15"/>
      <x:c r="FXT9" s="15"/>
      <x:c r="FXU9" s="15"/>
      <x:c r="FXV9" s="15"/>
      <x:c r="FXW9" s="15"/>
      <x:c r="FXX9" s="15"/>
      <x:c r="FXY9" s="15"/>
      <x:c r="FXZ9" s="15"/>
      <x:c r="FYA9" s="15"/>
      <x:c r="FYB9" s="15"/>
      <x:c r="FYC9" s="15"/>
      <x:c r="FYD9" s="15"/>
      <x:c r="FYE9" s="15"/>
      <x:c r="FYF9" s="15"/>
      <x:c r="FYG9" s="15"/>
      <x:c r="FYH9" s="15"/>
      <x:c r="FYI9" s="15"/>
      <x:c r="FYJ9" s="15"/>
      <x:c r="FYK9" s="15"/>
      <x:c r="FYL9" s="15"/>
      <x:c r="FYM9" s="15"/>
      <x:c r="FYN9" s="15"/>
      <x:c r="FYO9" s="15"/>
      <x:c r="FYP9" s="15"/>
      <x:c r="FYQ9" s="15"/>
      <x:c r="FYR9" s="15"/>
      <x:c r="FYS9" s="15"/>
      <x:c r="FYT9" s="15"/>
      <x:c r="FYU9" s="15"/>
      <x:c r="FYV9" s="15"/>
      <x:c r="FYW9" s="15"/>
      <x:c r="FYX9" s="15"/>
      <x:c r="FYY9" s="15"/>
      <x:c r="FYZ9" s="15"/>
      <x:c r="FZA9" s="15"/>
      <x:c r="FZB9" s="15"/>
      <x:c r="FZC9" s="15"/>
      <x:c r="FZD9" s="15"/>
      <x:c r="FZE9" s="15"/>
      <x:c r="FZF9" s="15"/>
      <x:c r="FZG9" s="15"/>
      <x:c r="FZH9" s="15"/>
      <x:c r="FZI9" s="15"/>
      <x:c r="FZJ9" s="15"/>
      <x:c r="FZK9" s="15"/>
      <x:c r="FZL9" s="15"/>
      <x:c r="FZM9" s="15"/>
      <x:c r="FZN9" s="15"/>
      <x:c r="FZO9" s="15"/>
      <x:c r="FZP9" s="15"/>
      <x:c r="FZQ9" s="15"/>
      <x:c r="FZR9" s="15"/>
      <x:c r="FZS9" s="15"/>
      <x:c r="FZT9" s="15"/>
      <x:c r="FZU9" s="15"/>
      <x:c r="FZV9" s="15"/>
      <x:c r="FZW9" s="15"/>
      <x:c r="FZX9" s="15"/>
      <x:c r="FZY9" s="15"/>
      <x:c r="FZZ9" s="15"/>
      <x:c r="GAA9" s="15"/>
      <x:c r="GAB9" s="15"/>
      <x:c r="GAC9" s="15"/>
      <x:c r="GAD9" s="15"/>
      <x:c r="GAE9" s="15"/>
      <x:c r="GAF9" s="15"/>
      <x:c r="GAG9" s="15"/>
      <x:c r="GAH9" s="15"/>
      <x:c r="GAI9" s="15"/>
      <x:c r="GAJ9" s="15"/>
      <x:c r="GAK9" s="15"/>
      <x:c r="GAL9" s="15"/>
      <x:c r="GAM9" s="15"/>
      <x:c r="GAN9" s="15"/>
      <x:c r="GAO9" s="15"/>
      <x:c r="GAP9" s="15"/>
      <x:c r="GAQ9" s="15"/>
      <x:c r="GAR9" s="15"/>
      <x:c r="GAS9" s="15"/>
      <x:c r="GAT9" s="15"/>
      <x:c r="GAU9" s="15"/>
      <x:c r="GAV9" s="15"/>
      <x:c r="GAW9" s="15"/>
      <x:c r="GAX9" s="15"/>
      <x:c r="GAY9" s="15"/>
      <x:c r="GAZ9" s="15"/>
      <x:c r="GBA9" s="15"/>
      <x:c r="GBB9" s="15"/>
      <x:c r="GBC9" s="15"/>
      <x:c r="GBD9" s="15"/>
      <x:c r="GBE9" s="15"/>
      <x:c r="GBF9" s="15"/>
      <x:c r="GBG9" s="15"/>
      <x:c r="GBH9" s="15"/>
      <x:c r="GBI9" s="15"/>
      <x:c r="GBJ9" s="15"/>
      <x:c r="GBK9" s="15"/>
      <x:c r="GBL9" s="15"/>
      <x:c r="GBM9" s="15"/>
      <x:c r="GBN9" s="15"/>
      <x:c r="GBO9" s="15"/>
      <x:c r="GBP9" s="15"/>
      <x:c r="GBQ9" s="15"/>
      <x:c r="GBR9" s="15"/>
      <x:c r="GBS9" s="15"/>
      <x:c r="GBT9" s="15"/>
      <x:c r="GBU9" s="15"/>
      <x:c r="GBV9" s="15"/>
      <x:c r="GBW9" s="15"/>
      <x:c r="GBX9" s="15"/>
      <x:c r="GBY9" s="15"/>
      <x:c r="GBZ9" s="15"/>
      <x:c r="GCA9" s="15"/>
      <x:c r="GCB9" s="15"/>
      <x:c r="GCC9" s="15"/>
      <x:c r="GCD9" s="15"/>
      <x:c r="GCE9" s="15"/>
      <x:c r="GCF9" s="15"/>
      <x:c r="GCG9" s="15"/>
      <x:c r="GCH9" s="15"/>
      <x:c r="GCI9" s="15"/>
      <x:c r="GCJ9" s="15"/>
      <x:c r="GCK9" s="15"/>
      <x:c r="GCL9" s="15"/>
      <x:c r="GCM9" s="15"/>
      <x:c r="GCN9" s="15"/>
      <x:c r="GCO9" s="15"/>
      <x:c r="GCP9" s="15"/>
      <x:c r="GCQ9" s="15"/>
      <x:c r="GCR9" s="15"/>
      <x:c r="GCS9" s="15"/>
      <x:c r="GCT9" s="15"/>
      <x:c r="GCU9" s="15"/>
      <x:c r="GCV9" s="15"/>
      <x:c r="GCW9" s="15"/>
      <x:c r="GCX9" s="15"/>
      <x:c r="GCY9" s="15"/>
      <x:c r="GCZ9" s="15"/>
      <x:c r="GDA9" s="15"/>
      <x:c r="GDB9" s="15"/>
      <x:c r="GDC9" s="15"/>
      <x:c r="GDD9" s="15"/>
      <x:c r="GDE9" s="15"/>
      <x:c r="GDF9" s="15"/>
      <x:c r="GDG9" s="15"/>
      <x:c r="GDH9" s="15"/>
      <x:c r="GDI9" s="15"/>
      <x:c r="GDJ9" s="15"/>
      <x:c r="GDK9" s="15"/>
      <x:c r="GDL9" s="15"/>
      <x:c r="GDM9" s="15"/>
      <x:c r="GDN9" s="15"/>
      <x:c r="GDO9" s="15"/>
      <x:c r="GDP9" s="15"/>
      <x:c r="GDQ9" s="15"/>
      <x:c r="GDR9" s="15"/>
      <x:c r="GDS9" s="15"/>
      <x:c r="GDT9" s="15"/>
      <x:c r="GDU9" s="15"/>
      <x:c r="GDV9" s="15"/>
      <x:c r="GDW9" s="15"/>
      <x:c r="GDX9" s="15"/>
      <x:c r="GDY9" s="15"/>
      <x:c r="GDZ9" s="15"/>
      <x:c r="GEA9" s="15"/>
      <x:c r="GEB9" s="15"/>
      <x:c r="GEC9" s="15"/>
      <x:c r="GED9" s="15"/>
      <x:c r="GEE9" s="15"/>
      <x:c r="GEF9" s="15"/>
      <x:c r="GEG9" s="15"/>
      <x:c r="GEH9" s="15"/>
      <x:c r="GEI9" s="15"/>
      <x:c r="GEJ9" s="15"/>
      <x:c r="GEK9" s="15"/>
      <x:c r="GEL9" s="15"/>
      <x:c r="GEM9" s="15"/>
      <x:c r="GEN9" s="15"/>
      <x:c r="GEO9" s="15"/>
      <x:c r="GEP9" s="15"/>
      <x:c r="GEQ9" s="15"/>
      <x:c r="GER9" s="15"/>
      <x:c r="GES9" s="15"/>
      <x:c r="GET9" s="15"/>
      <x:c r="GEU9" s="15"/>
      <x:c r="GEV9" s="15"/>
      <x:c r="GEW9" s="15"/>
      <x:c r="GEX9" s="15"/>
      <x:c r="GEY9" s="15"/>
      <x:c r="GEZ9" s="15"/>
      <x:c r="GFA9" s="15"/>
      <x:c r="GFB9" s="15"/>
      <x:c r="GFC9" s="15"/>
      <x:c r="GFD9" s="15"/>
      <x:c r="GFE9" s="15"/>
      <x:c r="GFF9" s="15"/>
      <x:c r="GFG9" s="15"/>
      <x:c r="GFH9" s="15"/>
      <x:c r="GFI9" s="15"/>
      <x:c r="GFJ9" s="15"/>
      <x:c r="GFK9" s="15"/>
      <x:c r="GFL9" s="15"/>
      <x:c r="GFM9" s="15"/>
      <x:c r="GFN9" s="15"/>
      <x:c r="GFO9" s="15"/>
      <x:c r="GFP9" s="15"/>
      <x:c r="GFQ9" s="15"/>
      <x:c r="GFR9" s="15"/>
      <x:c r="GFS9" s="15"/>
      <x:c r="GFT9" s="15"/>
      <x:c r="GFU9" s="15"/>
      <x:c r="GFV9" s="15"/>
      <x:c r="GFW9" s="15"/>
      <x:c r="GFX9" s="15"/>
      <x:c r="GFY9" s="15"/>
      <x:c r="GFZ9" s="15"/>
      <x:c r="GGA9" s="15"/>
      <x:c r="GGB9" s="15"/>
      <x:c r="GGC9" s="15"/>
      <x:c r="GGD9" s="15"/>
      <x:c r="GGE9" s="15"/>
      <x:c r="GGF9" s="15"/>
      <x:c r="GGG9" s="15"/>
      <x:c r="GGH9" s="15"/>
      <x:c r="GGI9" s="15"/>
      <x:c r="GGJ9" s="15"/>
      <x:c r="GGK9" s="15"/>
      <x:c r="GGL9" s="15"/>
      <x:c r="GGM9" s="15"/>
      <x:c r="GGN9" s="15"/>
      <x:c r="GGO9" s="15"/>
      <x:c r="GGP9" s="15"/>
      <x:c r="GGQ9" s="15"/>
      <x:c r="GGR9" s="15"/>
      <x:c r="GGS9" s="15"/>
      <x:c r="GGT9" s="15"/>
      <x:c r="GGU9" s="15"/>
      <x:c r="GGV9" s="15"/>
      <x:c r="GGW9" s="15"/>
      <x:c r="GGX9" s="15"/>
      <x:c r="GGY9" s="15"/>
      <x:c r="GGZ9" s="15"/>
      <x:c r="GHA9" s="15"/>
      <x:c r="GHB9" s="15"/>
      <x:c r="GHC9" s="15"/>
      <x:c r="GHD9" s="15"/>
      <x:c r="GHE9" s="15"/>
      <x:c r="GHF9" s="15"/>
      <x:c r="GHG9" s="15"/>
      <x:c r="GHH9" s="15"/>
      <x:c r="GHI9" s="15"/>
      <x:c r="GHJ9" s="15"/>
      <x:c r="GHK9" s="15"/>
      <x:c r="GHL9" s="15"/>
      <x:c r="GHM9" s="15"/>
      <x:c r="GHN9" s="15"/>
      <x:c r="GHO9" s="15"/>
      <x:c r="GHP9" s="15"/>
      <x:c r="GHQ9" s="15"/>
      <x:c r="GHR9" s="15"/>
      <x:c r="GHS9" s="15"/>
      <x:c r="GHT9" s="15"/>
      <x:c r="GHU9" s="15"/>
      <x:c r="GHV9" s="15"/>
      <x:c r="GHW9" s="15"/>
      <x:c r="GHX9" s="15"/>
      <x:c r="GHY9" s="15"/>
      <x:c r="GHZ9" s="15"/>
      <x:c r="GIA9" s="15"/>
      <x:c r="GIB9" s="15"/>
      <x:c r="GIC9" s="15"/>
      <x:c r="GID9" s="15"/>
      <x:c r="GIE9" s="15"/>
      <x:c r="GIF9" s="15"/>
      <x:c r="GIG9" s="15"/>
      <x:c r="GIH9" s="15"/>
      <x:c r="GII9" s="15"/>
      <x:c r="GIJ9" s="15"/>
      <x:c r="GIK9" s="15"/>
      <x:c r="GIL9" s="15"/>
      <x:c r="GIM9" s="15"/>
      <x:c r="GIN9" s="15"/>
      <x:c r="GIO9" s="15"/>
      <x:c r="GIP9" s="15"/>
      <x:c r="GIQ9" s="15"/>
      <x:c r="GIR9" s="15"/>
      <x:c r="GIS9" s="15"/>
      <x:c r="GIT9" s="15"/>
      <x:c r="GIU9" s="15"/>
      <x:c r="GIV9" s="15"/>
      <x:c r="GIW9" s="15"/>
      <x:c r="GIX9" s="15"/>
      <x:c r="GIY9" s="15"/>
      <x:c r="GIZ9" s="15"/>
      <x:c r="GJA9" s="15"/>
      <x:c r="GJB9" s="15"/>
      <x:c r="GJC9" s="15"/>
      <x:c r="GJD9" s="15"/>
      <x:c r="GJE9" s="15"/>
      <x:c r="GJF9" s="15"/>
      <x:c r="GJG9" s="15"/>
      <x:c r="GJH9" s="15"/>
      <x:c r="GJI9" s="15"/>
      <x:c r="GJJ9" s="15"/>
      <x:c r="GJK9" s="15"/>
      <x:c r="GJL9" s="15"/>
      <x:c r="GJM9" s="15"/>
      <x:c r="GJN9" s="15"/>
      <x:c r="GJO9" s="15"/>
      <x:c r="GJP9" s="15"/>
      <x:c r="GJQ9" s="15"/>
      <x:c r="GJR9" s="15"/>
      <x:c r="GJS9" s="15"/>
      <x:c r="GJT9" s="15"/>
      <x:c r="GJU9" s="15"/>
      <x:c r="GJV9" s="15"/>
      <x:c r="GJW9" s="15"/>
      <x:c r="GJX9" s="15"/>
      <x:c r="GJY9" s="15"/>
      <x:c r="GJZ9" s="15"/>
      <x:c r="GKA9" s="15"/>
      <x:c r="GKB9" s="15"/>
      <x:c r="GKC9" s="15"/>
      <x:c r="GKD9" s="15"/>
      <x:c r="GKE9" s="15"/>
      <x:c r="GKF9" s="15"/>
      <x:c r="GKG9" s="15"/>
      <x:c r="GKH9" s="15"/>
      <x:c r="GKI9" s="15"/>
      <x:c r="GKJ9" s="15"/>
      <x:c r="GKK9" s="15"/>
      <x:c r="GKL9" s="15"/>
      <x:c r="GKM9" s="15"/>
      <x:c r="GKN9" s="15"/>
      <x:c r="GKO9" s="15"/>
      <x:c r="GKP9" s="15"/>
      <x:c r="GKQ9" s="15"/>
      <x:c r="GKR9" s="15"/>
      <x:c r="GKS9" s="15"/>
      <x:c r="GKT9" s="15"/>
      <x:c r="GKU9" s="15"/>
      <x:c r="GKV9" s="15"/>
      <x:c r="GKW9" s="15"/>
      <x:c r="GKX9" s="15"/>
      <x:c r="GKY9" s="15"/>
      <x:c r="GKZ9" s="15"/>
      <x:c r="GLA9" s="15"/>
      <x:c r="GLB9" s="15"/>
      <x:c r="GLC9" s="15"/>
      <x:c r="GLD9" s="15"/>
      <x:c r="GLE9" s="15"/>
      <x:c r="GLF9" s="15"/>
      <x:c r="GLG9" s="15"/>
      <x:c r="GLH9" s="15"/>
      <x:c r="GLI9" s="15"/>
      <x:c r="GLJ9" s="15"/>
      <x:c r="GLK9" s="15"/>
      <x:c r="GLL9" s="15"/>
      <x:c r="GLM9" s="15"/>
      <x:c r="GLN9" s="15"/>
      <x:c r="GLO9" s="15"/>
      <x:c r="GLP9" s="15"/>
      <x:c r="GLQ9" s="15"/>
      <x:c r="GLR9" s="15"/>
      <x:c r="GLS9" s="15"/>
      <x:c r="GLT9" s="15"/>
      <x:c r="GLU9" s="15"/>
      <x:c r="GLV9" s="15"/>
      <x:c r="GLW9" s="15"/>
      <x:c r="GLX9" s="15"/>
      <x:c r="GLY9" s="15"/>
      <x:c r="GLZ9" s="15"/>
      <x:c r="GMA9" s="15"/>
      <x:c r="GMB9" s="15"/>
      <x:c r="GMC9" s="15"/>
      <x:c r="GMD9" s="15"/>
      <x:c r="GME9" s="15"/>
      <x:c r="GMF9" s="15"/>
      <x:c r="GMG9" s="15"/>
      <x:c r="GMH9" s="15"/>
      <x:c r="GMI9" s="15"/>
      <x:c r="GMJ9" s="15"/>
      <x:c r="GMK9" s="15"/>
      <x:c r="GML9" s="15"/>
      <x:c r="GMM9" s="15"/>
      <x:c r="GMN9" s="15"/>
      <x:c r="GMO9" s="15"/>
      <x:c r="GMP9" s="15"/>
      <x:c r="GMQ9" s="15"/>
      <x:c r="GMR9" s="15"/>
      <x:c r="GMS9" s="15"/>
      <x:c r="GMT9" s="15"/>
      <x:c r="GMU9" s="15"/>
      <x:c r="GMV9" s="15"/>
      <x:c r="GMW9" s="15"/>
      <x:c r="GMX9" s="15"/>
      <x:c r="GMY9" s="15"/>
      <x:c r="GMZ9" s="15"/>
      <x:c r="GNA9" s="15"/>
      <x:c r="GNB9" s="15"/>
      <x:c r="GNC9" s="15"/>
      <x:c r="GND9" s="15"/>
      <x:c r="GNE9" s="15"/>
      <x:c r="GNF9" s="15"/>
      <x:c r="GNG9" s="15"/>
      <x:c r="GNH9" s="15"/>
      <x:c r="GNI9" s="15"/>
      <x:c r="GNJ9" s="15"/>
      <x:c r="GNK9" s="15"/>
      <x:c r="GNL9" s="15"/>
      <x:c r="GNM9" s="15"/>
      <x:c r="GNN9" s="15"/>
      <x:c r="GNO9" s="15"/>
      <x:c r="GNP9" s="15"/>
      <x:c r="GNQ9" s="15"/>
      <x:c r="GNR9" s="15"/>
      <x:c r="GNS9" s="15"/>
      <x:c r="GNT9" s="15"/>
      <x:c r="GNU9" s="15"/>
      <x:c r="GNV9" s="15"/>
      <x:c r="GNW9" s="15"/>
      <x:c r="GNX9" s="15"/>
      <x:c r="GNY9" s="15"/>
      <x:c r="GNZ9" s="15"/>
      <x:c r="GOA9" s="15"/>
      <x:c r="GOB9" s="15"/>
      <x:c r="GOC9" s="15"/>
      <x:c r="GOD9" s="15"/>
      <x:c r="GOE9" s="15"/>
      <x:c r="GOF9" s="15"/>
      <x:c r="GOG9" s="15"/>
      <x:c r="GOH9" s="15"/>
      <x:c r="GOI9" s="15"/>
      <x:c r="GOJ9" s="15"/>
      <x:c r="GOK9" s="15"/>
      <x:c r="GOL9" s="15"/>
      <x:c r="GOM9" s="15"/>
      <x:c r="GON9" s="15"/>
      <x:c r="GOO9" s="15"/>
      <x:c r="GOP9" s="15"/>
      <x:c r="GOQ9" s="15"/>
      <x:c r="GOR9" s="15"/>
      <x:c r="GOS9" s="15"/>
      <x:c r="GOT9" s="15"/>
      <x:c r="GOU9" s="15"/>
      <x:c r="GOV9" s="15"/>
      <x:c r="GOW9" s="15"/>
      <x:c r="GOX9" s="15"/>
      <x:c r="GOY9" s="15"/>
      <x:c r="GOZ9" s="15"/>
      <x:c r="GPA9" s="15"/>
      <x:c r="GPB9" s="15"/>
      <x:c r="GPC9" s="15"/>
      <x:c r="GPD9" s="15"/>
      <x:c r="GPE9" s="15"/>
      <x:c r="GPF9" s="15"/>
      <x:c r="GPG9" s="15"/>
      <x:c r="GPH9" s="15"/>
      <x:c r="GPI9" s="15"/>
      <x:c r="GPJ9" s="15"/>
      <x:c r="GPK9" s="15"/>
      <x:c r="GPL9" s="15"/>
      <x:c r="GPM9" s="15"/>
      <x:c r="GPN9" s="15"/>
      <x:c r="GPO9" s="15"/>
      <x:c r="GPP9" s="15"/>
      <x:c r="GPQ9" s="15"/>
      <x:c r="GPR9" s="15"/>
      <x:c r="GPS9" s="15"/>
      <x:c r="GPT9" s="15"/>
      <x:c r="GPU9" s="15"/>
      <x:c r="GPV9" s="15"/>
      <x:c r="GPW9" s="15"/>
      <x:c r="GPX9" s="15"/>
      <x:c r="GPY9" s="15"/>
      <x:c r="GPZ9" s="15"/>
      <x:c r="GQA9" s="15"/>
      <x:c r="GQB9" s="15"/>
      <x:c r="GQC9" s="15"/>
      <x:c r="GQD9" s="15"/>
      <x:c r="GQE9" s="15"/>
      <x:c r="GQF9" s="15"/>
      <x:c r="GQG9" s="15"/>
      <x:c r="GQH9" s="15"/>
      <x:c r="GQI9" s="15"/>
      <x:c r="GQJ9" s="15"/>
      <x:c r="GQK9" s="15"/>
      <x:c r="GQL9" s="15"/>
      <x:c r="GQM9" s="15"/>
      <x:c r="GQN9" s="15"/>
      <x:c r="GQO9" s="15"/>
      <x:c r="GQP9" s="15"/>
      <x:c r="GQQ9" s="15"/>
      <x:c r="GQR9" s="15"/>
      <x:c r="GQS9" s="15"/>
      <x:c r="GQT9" s="15"/>
      <x:c r="GQU9" s="15"/>
      <x:c r="GQV9" s="15"/>
      <x:c r="GQW9" s="15"/>
      <x:c r="GQX9" s="15"/>
      <x:c r="GQY9" s="15"/>
      <x:c r="GQZ9" s="15"/>
      <x:c r="GRA9" s="15"/>
      <x:c r="GRB9" s="15"/>
      <x:c r="GRC9" s="15"/>
      <x:c r="GRD9" s="15"/>
      <x:c r="GRE9" s="15"/>
      <x:c r="GRF9" s="15"/>
      <x:c r="GRG9" s="15"/>
      <x:c r="GRH9" s="15"/>
      <x:c r="GRI9" s="15"/>
      <x:c r="GRJ9" s="15"/>
      <x:c r="GRK9" s="15"/>
      <x:c r="GRL9" s="15"/>
      <x:c r="GRM9" s="15"/>
      <x:c r="GRN9" s="15"/>
      <x:c r="GRO9" s="15"/>
      <x:c r="GRP9" s="15"/>
      <x:c r="GRQ9" s="15"/>
      <x:c r="GRR9" s="15"/>
      <x:c r="GRS9" s="15"/>
      <x:c r="GRT9" s="15"/>
      <x:c r="GRU9" s="15"/>
      <x:c r="GRV9" s="15"/>
      <x:c r="GRW9" s="15"/>
      <x:c r="GRX9" s="15"/>
      <x:c r="GRY9" s="15"/>
      <x:c r="GRZ9" s="15"/>
      <x:c r="GSA9" s="15"/>
      <x:c r="GSB9" s="15"/>
      <x:c r="GSC9" s="15"/>
      <x:c r="GSD9" s="15"/>
      <x:c r="GSE9" s="15"/>
      <x:c r="GSF9" s="15"/>
      <x:c r="GSG9" s="15"/>
      <x:c r="GSH9" s="15"/>
      <x:c r="GSI9" s="15"/>
      <x:c r="GSJ9" s="15"/>
      <x:c r="GSK9" s="15"/>
      <x:c r="GSL9" s="15"/>
      <x:c r="GSM9" s="15"/>
      <x:c r="GSN9" s="15"/>
      <x:c r="GSO9" s="15"/>
      <x:c r="GSP9" s="15"/>
      <x:c r="GSQ9" s="15"/>
      <x:c r="GSR9" s="15"/>
      <x:c r="GSS9" s="15"/>
      <x:c r="GST9" s="15"/>
      <x:c r="GSU9" s="15"/>
      <x:c r="GSV9" s="15"/>
      <x:c r="GSW9" s="15"/>
      <x:c r="GSX9" s="15"/>
      <x:c r="GSY9" s="15"/>
      <x:c r="GSZ9" s="15"/>
      <x:c r="GTA9" s="15"/>
      <x:c r="GTB9" s="15"/>
      <x:c r="GTC9" s="15"/>
      <x:c r="GTD9" s="15"/>
      <x:c r="GTE9" s="15"/>
      <x:c r="GTF9" s="15"/>
      <x:c r="GTG9" s="15"/>
      <x:c r="GTH9" s="15"/>
      <x:c r="GTI9" s="15"/>
      <x:c r="GTJ9" s="15"/>
      <x:c r="GTK9" s="15"/>
      <x:c r="GTL9" s="15"/>
      <x:c r="GTM9" s="15"/>
      <x:c r="GTN9" s="15"/>
      <x:c r="GTO9" s="15"/>
      <x:c r="GTP9" s="15"/>
      <x:c r="GTQ9" s="15"/>
      <x:c r="GTR9" s="15"/>
      <x:c r="GTS9" s="15"/>
      <x:c r="GTT9" s="15"/>
      <x:c r="GTU9" s="15"/>
      <x:c r="GTV9" s="15"/>
      <x:c r="GTW9" s="15"/>
      <x:c r="GTX9" s="15"/>
      <x:c r="GTY9" s="15"/>
      <x:c r="GTZ9" s="15"/>
      <x:c r="GUA9" s="15"/>
      <x:c r="GUB9" s="15"/>
      <x:c r="GUC9" s="15"/>
      <x:c r="GUD9" s="15"/>
      <x:c r="GUE9" s="15"/>
      <x:c r="GUF9" s="15"/>
      <x:c r="GUG9" s="15"/>
      <x:c r="GUH9" s="15"/>
      <x:c r="GUI9" s="15"/>
      <x:c r="GUJ9" s="15"/>
      <x:c r="GUK9" s="15"/>
      <x:c r="GUL9" s="15"/>
      <x:c r="GUM9" s="15"/>
      <x:c r="GUN9" s="15"/>
      <x:c r="GUO9" s="15"/>
      <x:c r="GUP9" s="15"/>
      <x:c r="GUQ9" s="15"/>
      <x:c r="GUR9" s="15"/>
      <x:c r="GUS9" s="15"/>
      <x:c r="GUT9" s="15"/>
      <x:c r="GUU9" s="15"/>
      <x:c r="GUV9" s="15"/>
      <x:c r="GUW9" s="15"/>
      <x:c r="GUX9" s="15"/>
      <x:c r="GUY9" s="15"/>
      <x:c r="GUZ9" s="15"/>
      <x:c r="GVA9" s="15"/>
      <x:c r="GVB9" s="15"/>
      <x:c r="GVC9" s="15"/>
      <x:c r="GVD9" s="15"/>
      <x:c r="GVE9" s="15"/>
      <x:c r="GVF9" s="15"/>
      <x:c r="GVG9" s="15"/>
      <x:c r="GVH9" s="15"/>
      <x:c r="GVI9" s="15"/>
      <x:c r="GVJ9" s="15"/>
      <x:c r="GVK9" s="15"/>
      <x:c r="GVL9" s="15"/>
      <x:c r="GVM9" s="15"/>
      <x:c r="GVN9" s="15"/>
      <x:c r="GVO9" s="15"/>
      <x:c r="GVP9" s="15"/>
      <x:c r="GVQ9" s="15"/>
      <x:c r="GVR9" s="15"/>
      <x:c r="GVS9" s="15"/>
      <x:c r="GVT9" s="15"/>
      <x:c r="GVU9" s="15"/>
      <x:c r="GVV9" s="15"/>
      <x:c r="GVW9" s="15"/>
      <x:c r="GVX9" s="15"/>
      <x:c r="GVY9" s="15"/>
      <x:c r="GVZ9" s="15"/>
      <x:c r="GWA9" s="15"/>
      <x:c r="GWB9" s="15"/>
      <x:c r="GWC9" s="15"/>
      <x:c r="GWD9" s="15"/>
      <x:c r="GWE9" s="15"/>
      <x:c r="GWF9" s="15"/>
      <x:c r="GWG9" s="15"/>
      <x:c r="GWH9" s="15"/>
      <x:c r="GWI9" s="15"/>
      <x:c r="GWJ9" s="15"/>
      <x:c r="GWK9" s="15"/>
      <x:c r="GWL9" s="15"/>
      <x:c r="GWM9" s="15"/>
      <x:c r="GWN9" s="15"/>
      <x:c r="GWO9" s="15"/>
      <x:c r="GWP9" s="15"/>
      <x:c r="GWQ9" s="15"/>
      <x:c r="GWR9" s="15"/>
      <x:c r="GWS9" s="15"/>
      <x:c r="GWT9" s="15"/>
      <x:c r="GWU9" s="15"/>
      <x:c r="GWV9" s="15"/>
      <x:c r="GWW9" s="15"/>
      <x:c r="GWX9" s="15"/>
      <x:c r="GWY9" s="15"/>
      <x:c r="GWZ9" s="15"/>
      <x:c r="GXA9" s="15"/>
      <x:c r="GXB9" s="15"/>
      <x:c r="GXC9" s="15"/>
      <x:c r="GXD9" s="15"/>
      <x:c r="GXE9" s="15"/>
      <x:c r="GXF9" s="15"/>
      <x:c r="GXG9" s="15"/>
      <x:c r="GXH9" s="15"/>
      <x:c r="GXI9" s="15"/>
      <x:c r="GXJ9" s="15"/>
      <x:c r="GXK9" s="15"/>
      <x:c r="GXL9" s="15"/>
      <x:c r="GXM9" s="15"/>
      <x:c r="GXN9" s="15"/>
      <x:c r="GXO9" s="15"/>
      <x:c r="GXP9" s="15"/>
      <x:c r="GXQ9" s="15"/>
      <x:c r="GXR9" s="15"/>
      <x:c r="GXS9" s="15"/>
      <x:c r="GXT9" s="15"/>
      <x:c r="GXU9" s="15"/>
      <x:c r="GXV9" s="15"/>
      <x:c r="GXW9" s="15"/>
      <x:c r="GXX9" s="15"/>
      <x:c r="GXY9" s="15"/>
      <x:c r="GXZ9" s="15"/>
      <x:c r="GYA9" s="15"/>
      <x:c r="GYB9" s="15"/>
      <x:c r="GYC9" s="15"/>
      <x:c r="GYD9" s="15"/>
      <x:c r="GYE9" s="15"/>
      <x:c r="GYF9" s="15"/>
      <x:c r="GYG9" s="15"/>
      <x:c r="GYH9" s="15"/>
      <x:c r="GYI9" s="15"/>
      <x:c r="GYJ9" s="15"/>
      <x:c r="GYK9" s="15"/>
      <x:c r="GYL9" s="15"/>
      <x:c r="GYM9" s="15"/>
      <x:c r="GYN9" s="15"/>
      <x:c r="GYO9" s="15"/>
      <x:c r="GYP9" s="15"/>
      <x:c r="GYQ9" s="15"/>
      <x:c r="GYR9" s="15"/>
      <x:c r="GYS9" s="15"/>
      <x:c r="GYT9" s="15"/>
      <x:c r="GYU9" s="15"/>
      <x:c r="GYV9" s="15"/>
      <x:c r="GYW9" s="15"/>
      <x:c r="GYX9" s="15"/>
      <x:c r="GYY9" s="15"/>
      <x:c r="GYZ9" s="15"/>
      <x:c r="GZA9" s="15"/>
      <x:c r="GZB9" s="15"/>
      <x:c r="GZC9" s="15"/>
      <x:c r="GZD9" s="15"/>
      <x:c r="GZE9" s="15"/>
      <x:c r="GZF9" s="15"/>
      <x:c r="GZG9" s="15"/>
      <x:c r="GZH9" s="15"/>
      <x:c r="GZI9" s="15"/>
      <x:c r="GZJ9" s="15"/>
      <x:c r="GZK9" s="15"/>
      <x:c r="GZL9" s="15"/>
      <x:c r="GZM9" s="15"/>
      <x:c r="GZN9" s="15"/>
      <x:c r="GZO9" s="15"/>
      <x:c r="GZP9" s="15"/>
      <x:c r="GZQ9" s="15"/>
      <x:c r="GZR9" s="15"/>
      <x:c r="GZS9" s="15"/>
      <x:c r="GZT9" s="15"/>
      <x:c r="GZU9" s="15"/>
      <x:c r="GZV9" s="15"/>
      <x:c r="GZW9" s="15"/>
      <x:c r="GZX9" s="15"/>
      <x:c r="GZY9" s="15"/>
      <x:c r="GZZ9" s="15"/>
      <x:c r="HAA9" s="15"/>
      <x:c r="HAB9" s="15"/>
      <x:c r="HAC9" s="15"/>
      <x:c r="HAD9" s="15"/>
      <x:c r="HAE9" s="15"/>
      <x:c r="HAF9" s="15"/>
      <x:c r="HAG9" s="15"/>
      <x:c r="HAH9" s="15"/>
      <x:c r="HAI9" s="15"/>
      <x:c r="HAJ9" s="15"/>
      <x:c r="HAK9" s="15"/>
      <x:c r="HAL9" s="15"/>
      <x:c r="HAM9" s="15"/>
      <x:c r="HAN9" s="15"/>
      <x:c r="HAO9" s="15"/>
      <x:c r="HAP9" s="15"/>
      <x:c r="HAQ9" s="15"/>
      <x:c r="HAR9" s="15"/>
      <x:c r="HAS9" s="15"/>
      <x:c r="HAT9" s="15"/>
      <x:c r="HAU9" s="15"/>
      <x:c r="HAV9" s="15"/>
      <x:c r="HAW9" s="15"/>
      <x:c r="HAX9" s="15"/>
      <x:c r="HAY9" s="15"/>
      <x:c r="HAZ9" s="15"/>
      <x:c r="HBA9" s="15"/>
      <x:c r="HBB9" s="15"/>
      <x:c r="HBC9" s="15"/>
      <x:c r="HBD9" s="15"/>
      <x:c r="HBE9" s="15"/>
      <x:c r="HBF9" s="15"/>
      <x:c r="HBG9" s="15"/>
      <x:c r="HBH9" s="15"/>
      <x:c r="HBI9" s="15"/>
      <x:c r="HBJ9" s="15"/>
      <x:c r="HBK9" s="15"/>
      <x:c r="HBL9" s="15"/>
      <x:c r="HBM9" s="15"/>
      <x:c r="HBN9" s="15"/>
      <x:c r="HBO9" s="15"/>
      <x:c r="HBP9" s="15"/>
      <x:c r="HBQ9" s="15"/>
      <x:c r="HBR9" s="15"/>
      <x:c r="HBS9" s="15"/>
      <x:c r="HBT9" s="15"/>
      <x:c r="HBU9" s="15"/>
      <x:c r="HBV9" s="15"/>
      <x:c r="HBW9" s="15"/>
      <x:c r="HBX9" s="15"/>
      <x:c r="HBY9" s="15"/>
      <x:c r="HBZ9" s="15"/>
      <x:c r="HCA9" s="15"/>
      <x:c r="HCB9" s="15"/>
      <x:c r="HCC9" s="15"/>
      <x:c r="HCD9" s="15"/>
      <x:c r="HCE9" s="15"/>
      <x:c r="HCF9" s="15"/>
      <x:c r="HCG9" s="15"/>
      <x:c r="HCH9" s="15"/>
      <x:c r="HCI9" s="15"/>
      <x:c r="HCJ9" s="15"/>
      <x:c r="HCK9" s="15"/>
      <x:c r="HCL9" s="15"/>
      <x:c r="HCM9" s="15"/>
      <x:c r="HCN9" s="15"/>
      <x:c r="HCO9" s="15"/>
      <x:c r="HCP9" s="15"/>
      <x:c r="HCQ9" s="15"/>
      <x:c r="HCR9" s="15"/>
      <x:c r="HCS9" s="15"/>
      <x:c r="HCT9" s="15"/>
      <x:c r="HCU9" s="15"/>
      <x:c r="HCV9" s="15"/>
      <x:c r="HCW9" s="15"/>
      <x:c r="HCX9" s="15"/>
      <x:c r="HCY9" s="15"/>
      <x:c r="HCZ9" s="15"/>
      <x:c r="HDA9" s="15"/>
      <x:c r="HDB9" s="15"/>
      <x:c r="HDC9" s="15"/>
      <x:c r="HDD9" s="15"/>
      <x:c r="HDE9" s="15"/>
      <x:c r="HDF9" s="15"/>
      <x:c r="HDG9" s="15"/>
      <x:c r="HDH9" s="15"/>
      <x:c r="HDI9" s="15"/>
      <x:c r="HDJ9" s="15"/>
      <x:c r="HDK9" s="15"/>
      <x:c r="HDL9" s="15"/>
      <x:c r="HDM9" s="15"/>
      <x:c r="HDN9" s="15"/>
      <x:c r="HDO9" s="15"/>
      <x:c r="HDP9" s="15"/>
      <x:c r="HDQ9" s="15"/>
      <x:c r="HDR9" s="15"/>
      <x:c r="HDS9" s="15"/>
      <x:c r="HDT9" s="15"/>
      <x:c r="HDU9" s="15"/>
      <x:c r="HDV9" s="15"/>
      <x:c r="HDW9" s="15"/>
      <x:c r="HDX9" s="15"/>
      <x:c r="HDY9" s="15"/>
      <x:c r="HDZ9" s="15"/>
      <x:c r="HEA9" s="15"/>
      <x:c r="HEB9" s="15"/>
      <x:c r="HEC9" s="15"/>
      <x:c r="HED9" s="15"/>
      <x:c r="HEE9" s="15"/>
      <x:c r="HEF9" s="15"/>
      <x:c r="HEG9" s="15"/>
      <x:c r="HEH9" s="15"/>
      <x:c r="HEI9" s="15"/>
      <x:c r="HEJ9" s="15"/>
      <x:c r="HEK9" s="15"/>
      <x:c r="HEL9" s="15"/>
      <x:c r="HEM9" s="15"/>
      <x:c r="HEN9" s="15"/>
      <x:c r="HEO9" s="15"/>
      <x:c r="HEP9" s="15"/>
      <x:c r="HEQ9" s="15"/>
      <x:c r="HER9" s="15"/>
      <x:c r="HES9" s="15"/>
      <x:c r="HET9" s="15"/>
      <x:c r="HEU9" s="15"/>
      <x:c r="HEV9" s="15"/>
      <x:c r="HEW9" s="15"/>
      <x:c r="HEX9" s="15"/>
      <x:c r="HEY9" s="15"/>
      <x:c r="HEZ9" s="15"/>
      <x:c r="HFA9" s="15"/>
      <x:c r="HFB9" s="15"/>
      <x:c r="HFC9" s="15"/>
      <x:c r="HFD9" s="15"/>
      <x:c r="HFE9" s="15"/>
      <x:c r="HFF9" s="15"/>
      <x:c r="HFG9" s="15"/>
      <x:c r="HFH9" s="15"/>
      <x:c r="HFI9" s="15"/>
      <x:c r="HFJ9" s="15"/>
      <x:c r="HFK9" s="15"/>
      <x:c r="HFL9" s="15"/>
      <x:c r="HFM9" s="15"/>
      <x:c r="HFN9" s="15"/>
      <x:c r="HFO9" s="15"/>
      <x:c r="HFP9" s="15"/>
      <x:c r="HFQ9" s="15"/>
      <x:c r="HFR9" s="15"/>
      <x:c r="HFS9" s="15"/>
      <x:c r="HFT9" s="15"/>
      <x:c r="HFU9" s="15"/>
      <x:c r="HFV9" s="15"/>
      <x:c r="HFW9" s="15"/>
      <x:c r="HFX9" s="15"/>
      <x:c r="HFY9" s="15"/>
      <x:c r="HFZ9" s="15"/>
      <x:c r="HGA9" s="15"/>
      <x:c r="HGB9" s="15"/>
      <x:c r="HGC9" s="15"/>
      <x:c r="HGD9" s="15"/>
      <x:c r="HGE9" s="15"/>
      <x:c r="HGF9" s="15"/>
      <x:c r="HGG9" s="15"/>
      <x:c r="HGH9" s="15"/>
      <x:c r="HGI9" s="15"/>
      <x:c r="HGJ9" s="15"/>
      <x:c r="HGK9" s="15"/>
      <x:c r="HGL9" s="15"/>
      <x:c r="HGM9" s="15"/>
      <x:c r="HGN9" s="15"/>
      <x:c r="HGO9" s="15"/>
      <x:c r="HGP9" s="15"/>
      <x:c r="HGQ9" s="15"/>
      <x:c r="HGR9" s="15"/>
      <x:c r="HGS9" s="15"/>
      <x:c r="HGT9" s="15"/>
      <x:c r="HGU9" s="15"/>
      <x:c r="HGV9" s="15"/>
      <x:c r="HGW9" s="15"/>
      <x:c r="HGX9" s="15"/>
      <x:c r="HGY9" s="15"/>
      <x:c r="HGZ9" s="15"/>
      <x:c r="HHA9" s="15"/>
      <x:c r="HHB9" s="15"/>
      <x:c r="HHC9" s="15"/>
      <x:c r="HHD9" s="15"/>
      <x:c r="HHE9" s="15"/>
      <x:c r="HHF9" s="15"/>
      <x:c r="HHG9" s="15"/>
      <x:c r="HHH9" s="15"/>
      <x:c r="HHI9" s="15"/>
      <x:c r="HHJ9" s="15"/>
      <x:c r="HHK9" s="15"/>
      <x:c r="HHL9" s="15"/>
      <x:c r="HHM9" s="15"/>
      <x:c r="HHN9" s="15"/>
      <x:c r="HHO9" s="15"/>
      <x:c r="HHP9" s="15"/>
      <x:c r="HHQ9" s="15"/>
      <x:c r="HHR9" s="15"/>
      <x:c r="HHS9" s="15"/>
      <x:c r="HHT9" s="15"/>
      <x:c r="HHU9" s="15"/>
      <x:c r="HHV9" s="15"/>
      <x:c r="HHW9" s="15"/>
      <x:c r="HHX9" s="15"/>
      <x:c r="HHY9" s="15"/>
      <x:c r="HHZ9" s="15"/>
      <x:c r="HIA9" s="15"/>
      <x:c r="HIB9" s="15"/>
      <x:c r="HIC9" s="15"/>
      <x:c r="HID9" s="15"/>
      <x:c r="HIE9" s="15"/>
      <x:c r="HIF9" s="15"/>
      <x:c r="HIG9" s="15"/>
      <x:c r="HIH9" s="15"/>
      <x:c r="HII9" s="15"/>
      <x:c r="HIJ9" s="15"/>
      <x:c r="HIK9" s="15"/>
      <x:c r="HIL9" s="15"/>
      <x:c r="HIM9" s="15"/>
      <x:c r="HIN9" s="15"/>
      <x:c r="HIO9" s="15"/>
      <x:c r="HIP9" s="15"/>
      <x:c r="HIQ9" s="15"/>
      <x:c r="HIR9" s="15"/>
      <x:c r="HIS9" s="15"/>
      <x:c r="HIT9" s="15"/>
      <x:c r="HIU9" s="15"/>
      <x:c r="HIV9" s="15"/>
      <x:c r="HIW9" s="15"/>
      <x:c r="HIX9" s="15"/>
      <x:c r="HIY9" s="15"/>
      <x:c r="HIZ9" s="15"/>
      <x:c r="HJA9" s="15"/>
      <x:c r="HJB9" s="15"/>
      <x:c r="HJC9" s="15"/>
      <x:c r="HJD9" s="15"/>
      <x:c r="HJE9" s="15"/>
      <x:c r="HJF9" s="15"/>
      <x:c r="HJG9" s="15"/>
      <x:c r="HJH9" s="15"/>
      <x:c r="HJI9" s="15"/>
      <x:c r="HJJ9" s="15"/>
      <x:c r="HJK9" s="15"/>
      <x:c r="HJL9" s="15"/>
      <x:c r="HJM9" s="15"/>
      <x:c r="HJN9" s="15"/>
      <x:c r="HJO9" s="15"/>
      <x:c r="HJP9" s="15"/>
      <x:c r="HJQ9" s="15"/>
      <x:c r="HJR9" s="15"/>
      <x:c r="HJS9" s="15"/>
      <x:c r="HJT9" s="15"/>
      <x:c r="HJU9" s="15"/>
      <x:c r="HJV9" s="15"/>
      <x:c r="HJW9" s="15"/>
      <x:c r="HJX9" s="15"/>
      <x:c r="HJY9" s="15"/>
      <x:c r="HJZ9" s="15"/>
      <x:c r="HKA9" s="15"/>
      <x:c r="HKB9" s="15"/>
      <x:c r="HKC9" s="15"/>
      <x:c r="HKD9" s="15"/>
      <x:c r="HKE9" s="15"/>
      <x:c r="HKF9" s="15"/>
      <x:c r="HKG9" s="15"/>
      <x:c r="HKH9" s="15"/>
      <x:c r="HKI9" s="15"/>
      <x:c r="HKJ9" s="15"/>
      <x:c r="HKK9" s="15"/>
      <x:c r="HKL9" s="15"/>
      <x:c r="HKM9" s="15"/>
      <x:c r="HKN9" s="15"/>
      <x:c r="HKO9" s="15"/>
      <x:c r="HKP9" s="15"/>
      <x:c r="HKQ9" s="15"/>
      <x:c r="HKR9" s="15"/>
      <x:c r="HKS9" s="15"/>
      <x:c r="HKT9" s="15"/>
      <x:c r="HKU9" s="15"/>
      <x:c r="HKV9" s="15"/>
      <x:c r="HKW9" s="15"/>
      <x:c r="HKX9" s="15"/>
      <x:c r="HKY9" s="15"/>
      <x:c r="HKZ9" s="15"/>
      <x:c r="HLA9" s="15"/>
      <x:c r="HLB9" s="15"/>
      <x:c r="HLC9" s="15"/>
      <x:c r="HLD9" s="15"/>
      <x:c r="HLE9" s="15"/>
      <x:c r="HLF9" s="15"/>
      <x:c r="HLG9" s="15"/>
      <x:c r="HLH9" s="15"/>
      <x:c r="HLI9" s="15"/>
      <x:c r="HLJ9" s="15"/>
      <x:c r="HLK9" s="15"/>
      <x:c r="HLL9" s="15"/>
      <x:c r="HLM9" s="15"/>
      <x:c r="HLN9" s="15"/>
      <x:c r="HLO9" s="15"/>
      <x:c r="HLP9" s="15"/>
      <x:c r="HLQ9" s="15"/>
      <x:c r="HLR9" s="15"/>
      <x:c r="HLS9" s="15"/>
      <x:c r="HLT9" s="15"/>
      <x:c r="HLU9" s="15"/>
      <x:c r="HLV9" s="15"/>
      <x:c r="HLW9" s="15"/>
      <x:c r="HLX9" s="15"/>
      <x:c r="HLY9" s="15"/>
      <x:c r="HLZ9" s="15"/>
      <x:c r="HMA9" s="15"/>
      <x:c r="HMB9" s="15"/>
      <x:c r="HMC9" s="15"/>
      <x:c r="HMD9" s="15"/>
      <x:c r="HME9" s="15"/>
      <x:c r="HMF9" s="15"/>
      <x:c r="HMG9" s="15"/>
      <x:c r="HMH9" s="15"/>
      <x:c r="HMI9" s="15"/>
      <x:c r="HMJ9" s="15"/>
      <x:c r="HMK9" s="15"/>
      <x:c r="HML9" s="15"/>
      <x:c r="HMM9" s="15"/>
      <x:c r="HMN9" s="15"/>
      <x:c r="HMO9" s="15"/>
      <x:c r="HMP9" s="15"/>
      <x:c r="HMQ9" s="15"/>
      <x:c r="HMR9" s="15"/>
      <x:c r="HMS9" s="15"/>
      <x:c r="HMT9" s="15"/>
      <x:c r="HMU9" s="15"/>
      <x:c r="HMV9" s="15"/>
      <x:c r="HMW9" s="15"/>
      <x:c r="HMX9" s="15"/>
      <x:c r="HMY9" s="15"/>
      <x:c r="HMZ9" s="15"/>
      <x:c r="HNA9" s="15"/>
      <x:c r="HNB9" s="15"/>
      <x:c r="HNC9" s="15"/>
      <x:c r="HND9" s="15"/>
      <x:c r="HNE9" s="15"/>
      <x:c r="HNF9" s="15"/>
      <x:c r="HNG9" s="15"/>
      <x:c r="HNH9" s="15"/>
      <x:c r="HNI9" s="15"/>
      <x:c r="HNJ9" s="15"/>
      <x:c r="HNK9" s="15"/>
      <x:c r="HNL9" s="15"/>
      <x:c r="HNM9" s="15"/>
      <x:c r="HNN9" s="15"/>
      <x:c r="HNO9" s="15"/>
      <x:c r="HNP9" s="15"/>
      <x:c r="HNQ9" s="15"/>
      <x:c r="HNR9" s="15"/>
      <x:c r="HNS9" s="15"/>
      <x:c r="HNT9" s="15"/>
      <x:c r="HNU9" s="15"/>
      <x:c r="HNV9" s="15"/>
      <x:c r="HNW9" s="15"/>
      <x:c r="HNX9" s="15"/>
      <x:c r="HNY9" s="15"/>
      <x:c r="HNZ9" s="15"/>
      <x:c r="HOA9" s="15"/>
      <x:c r="HOB9" s="15"/>
      <x:c r="HOC9" s="15"/>
      <x:c r="HOD9" s="15"/>
      <x:c r="HOE9" s="15"/>
      <x:c r="HOF9" s="15"/>
      <x:c r="HOG9" s="15"/>
      <x:c r="HOH9" s="15"/>
      <x:c r="HOI9" s="15"/>
      <x:c r="HOJ9" s="15"/>
      <x:c r="HOK9" s="15"/>
      <x:c r="HOL9" s="15"/>
      <x:c r="HOM9" s="15"/>
      <x:c r="HON9" s="15"/>
      <x:c r="HOO9" s="15"/>
      <x:c r="HOP9" s="15"/>
      <x:c r="HOQ9" s="15"/>
      <x:c r="HOR9" s="15"/>
      <x:c r="HOS9" s="15"/>
      <x:c r="HOT9" s="15"/>
      <x:c r="HOU9" s="15"/>
      <x:c r="HOV9" s="15"/>
      <x:c r="HOW9" s="15"/>
      <x:c r="HOX9" s="15"/>
      <x:c r="HOY9" s="15"/>
      <x:c r="HOZ9" s="15"/>
      <x:c r="HPA9" s="15"/>
      <x:c r="HPB9" s="15"/>
      <x:c r="HPC9" s="15"/>
      <x:c r="HPD9" s="15"/>
      <x:c r="HPE9" s="15"/>
      <x:c r="HPF9" s="15"/>
      <x:c r="HPG9" s="15"/>
      <x:c r="HPH9" s="15"/>
      <x:c r="HPI9" s="15"/>
      <x:c r="HPJ9" s="15"/>
      <x:c r="HPK9" s="15"/>
      <x:c r="HPL9" s="15"/>
      <x:c r="HPM9" s="15"/>
      <x:c r="HPN9" s="15"/>
      <x:c r="HPO9" s="15"/>
      <x:c r="HPP9" s="15"/>
      <x:c r="HPQ9" s="15"/>
      <x:c r="HPR9" s="15"/>
      <x:c r="HPS9" s="15"/>
      <x:c r="HPT9" s="15"/>
      <x:c r="HPU9" s="15"/>
      <x:c r="HPV9" s="15"/>
      <x:c r="HPW9" s="15"/>
      <x:c r="HPX9" s="15"/>
      <x:c r="HPY9" s="15"/>
      <x:c r="HPZ9" s="15"/>
      <x:c r="HQA9" s="15"/>
      <x:c r="HQB9" s="15"/>
      <x:c r="HQC9" s="15"/>
      <x:c r="HQD9" s="15"/>
      <x:c r="HQE9" s="15"/>
      <x:c r="HQF9" s="15"/>
      <x:c r="HQG9" s="15"/>
      <x:c r="HQH9" s="15"/>
      <x:c r="HQI9" s="15"/>
      <x:c r="HQJ9" s="15"/>
      <x:c r="HQK9" s="15"/>
      <x:c r="HQL9" s="15"/>
      <x:c r="HQM9" s="15"/>
      <x:c r="HQN9" s="15"/>
      <x:c r="HQO9" s="15"/>
      <x:c r="HQP9" s="15"/>
      <x:c r="HQQ9" s="15"/>
      <x:c r="HQR9" s="15"/>
      <x:c r="HQS9" s="15"/>
      <x:c r="HQT9" s="15"/>
      <x:c r="HQU9" s="15"/>
      <x:c r="HQV9" s="15"/>
      <x:c r="HQW9" s="15"/>
      <x:c r="HQX9" s="15"/>
      <x:c r="HQY9" s="15"/>
      <x:c r="HQZ9" s="15"/>
      <x:c r="HRA9" s="15"/>
      <x:c r="HRB9" s="15"/>
      <x:c r="HRC9" s="15"/>
      <x:c r="HRD9" s="15"/>
      <x:c r="HRE9" s="15"/>
      <x:c r="HRF9" s="15"/>
      <x:c r="HRG9" s="15"/>
      <x:c r="HRH9" s="15"/>
      <x:c r="HRI9" s="15"/>
      <x:c r="HRJ9" s="15"/>
      <x:c r="HRK9" s="15"/>
      <x:c r="HRL9" s="15"/>
      <x:c r="HRM9" s="15"/>
      <x:c r="HRN9" s="15"/>
      <x:c r="HRO9" s="15"/>
      <x:c r="HRP9" s="15"/>
      <x:c r="HRQ9" s="15"/>
      <x:c r="HRR9" s="15"/>
      <x:c r="HRS9" s="15"/>
      <x:c r="HRT9" s="15"/>
      <x:c r="HRU9" s="15"/>
      <x:c r="HRV9" s="15"/>
      <x:c r="HRW9" s="15"/>
      <x:c r="HRX9" s="15"/>
      <x:c r="HRY9" s="15"/>
      <x:c r="HRZ9" s="15"/>
      <x:c r="HSA9" s="15"/>
      <x:c r="HSB9" s="15"/>
      <x:c r="HSC9" s="15"/>
      <x:c r="HSD9" s="15"/>
      <x:c r="HSE9" s="15"/>
      <x:c r="HSF9" s="15"/>
      <x:c r="HSG9" s="15"/>
      <x:c r="HSH9" s="15"/>
      <x:c r="HSI9" s="15"/>
      <x:c r="HSJ9" s="15"/>
      <x:c r="HSK9" s="15"/>
      <x:c r="HSL9" s="15"/>
      <x:c r="HSM9" s="15"/>
      <x:c r="HSN9" s="15"/>
      <x:c r="HSO9" s="15"/>
      <x:c r="HSP9" s="15"/>
      <x:c r="HSQ9" s="15"/>
      <x:c r="HSR9" s="15"/>
      <x:c r="HSS9" s="15"/>
      <x:c r="HST9" s="15"/>
      <x:c r="HSU9" s="15"/>
      <x:c r="HSV9" s="15"/>
      <x:c r="HSW9" s="15"/>
      <x:c r="HSX9" s="15"/>
      <x:c r="HSY9" s="15"/>
      <x:c r="HSZ9" s="15"/>
      <x:c r="HTA9" s="15"/>
      <x:c r="HTB9" s="15"/>
      <x:c r="HTC9" s="15"/>
      <x:c r="HTD9" s="15"/>
      <x:c r="HTE9" s="15"/>
      <x:c r="HTF9" s="15"/>
      <x:c r="HTG9" s="15"/>
      <x:c r="HTH9" s="15"/>
      <x:c r="HTI9" s="15"/>
      <x:c r="HTJ9" s="15"/>
      <x:c r="HTK9" s="15"/>
      <x:c r="HTL9" s="15"/>
      <x:c r="HTM9" s="15"/>
      <x:c r="HTN9" s="15"/>
      <x:c r="HTO9" s="15"/>
      <x:c r="HTP9" s="15"/>
      <x:c r="HTQ9" s="15"/>
      <x:c r="HTR9" s="15"/>
      <x:c r="HTS9" s="15"/>
      <x:c r="HTT9" s="15"/>
      <x:c r="HTU9" s="15"/>
      <x:c r="HTV9" s="15"/>
      <x:c r="HTW9" s="15"/>
      <x:c r="HTX9" s="15"/>
      <x:c r="HTY9" s="15"/>
      <x:c r="HTZ9" s="15"/>
      <x:c r="HUA9" s="15"/>
      <x:c r="HUB9" s="15"/>
      <x:c r="HUC9" s="15"/>
      <x:c r="HUD9" s="15"/>
      <x:c r="HUE9" s="15"/>
      <x:c r="HUF9" s="15"/>
      <x:c r="HUG9" s="15"/>
      <x:c r="HUH9" s="15"/>
      <x:c r="HUI9" s="15"/>
      <x:c r="HUJ9" s="15"/>
      <x:c r="HUK9" s="15"/>
      <x:c r="HUL9" s="15"/>
      <x:c r="HUM9" s="15"/>
      <x:c r="HUN9" s="15"/>
      <x:c r="HUO9" s="15"/>
      <x:c r="HUP9" s="15"/>
      <x:c r="HUQ9" s="15"/>
      <x:c r="HUR9" s="15"/>
      <x:c r="HUS9" s="15"/>
      <x:c r="HUT9" s="15"/>
      <x:c r="HUU9" s="15"/>
      <x:c r="HUV9" s="15"/>
      <x:c r="HUW9" s="15"/>
      <x:c r="HUX9" s="15"/>
      <x:c r="HUY9" s="15"/>
      <x:c r="HUZ9" s="15"/>
      <x:c r="HVA9" s="15"/>
      <x:c r="HVB9" s="15"/>
      <x:c r="HVC9" s="15"/>
      <x:c r="HVD9" s="15"/>
      <x:c r="HVE9" s="15"/>
      <x:c r="HVF9" s="15"/>
      <x:c r="HVG9" s="15"/>
      <x:c r="HVH9" s="15"/>
      <x:c r="HVI9" s="15"/>
      <x:c r="HVJ9" s="15"/>
      <x:c r="HVK9" s="15"/>
      <x:c r="HVL9" s="15"/>
      <x:c r="HVM9" s="15"/>
      <x:c r="HVN9" s="15"/>
      <x:c r="HVO9" s="15"/>
      <x:c r="HVP9" s="15"/>
      <x:c r="HVQ9" s="15"/>
      <x:c r="HVR9" s="15"/>
      <x:c r="HVS9" s="15"/>
      <x:c r="HVT9" s="15"/>
      <x:c r="HVU9" s="15"/>
      <x:c r="HVV9" s="15"/>
      <x:c r="HVW9" s="15"/>
      <x:c r="HVX9" s="15"/>
      <x:c r="HVY9" s="15"/>
      <x:c r="HVZ9" s="15"/>
      <x:c r="HWA9" s="15"/>
      <x:c r="HWB9" s="15"/>
      <x:c r="HWC9" s="15"/>
      <x:c r="HWD9" s="15"/>
      <x:c r="HWE9" s="15"/>
      <x:c r="HWF9" s="15"/>
      <x:c r="HWG9" s="15"/>
      <x:c r="HWH9" s="15"/>
      <x:c r="HWI9" s="15"/>
      <x:c r="HWJ9" s="15"/>
      <x:c r="HWK9" s="15"/>
      <x:c r="HWL9" s="15"/>
      <x:c r="HWM9" s="15"/>
      <x:c r="HWN9" s="15"/>
      <x:c r="HWO9" s="15"/>
      <x:c r="HWP9" s="15"/>
      <x:c r="HWQ9" s="15"/>
      <x:c r="HWR9" s="15"/>
      <x:c r="HWS9" s="15"/>
      <x:c r="HWT9" s="15"/>
      <x:c r="HWU9" s="15"/>
      <x:c r="HWV9" s="15"/>
      <x:c r="HWW9" s="15"/>
      <x:c r="HWX9" s="15"/>
      <x:c r="HWY9" s="15"/>
      <x:c r="HWZ9" s="15"/>
      <x:c r="HXA9" s="15"/>
      <x:c r="HXB9" s="15"/>
      <x:c r="HXC9" s="15"/>
      <x:c r="HXD9" s="15"/>
      <x:c r="HXE9" s="15"/>
      <x:c r="HXF9" s="15"/>
      <x:c r="HXG9" s="15"/>
      <x:c r="HXH9" s="15"/>
      <x:c r="HXI9" s="15"/>
      <x:c r="HXJ9" s="15"/>
      <x:c r="HXK9" s="15"/>
      <x:c r="HXL9" s="15"/>
      <x:c r="HXM9" s="15"/>
      <x:c r="HXN9" s="15"/>
      <x:c r="HXO9" s="15"/>
      <x:c r="HXP9" s="15"/>
      <x:c r="HXQ9" s="15"/>
      <x:c r="HXR9" s="15"/>
      <x:c r="HXS9" s="15"/>
      <x:c r="HXT9" s="15"/>
      <x:c r="HXU9" s="15"/>
      <x:c r="HXV9" s="15"/>
      <x:c r="HXW9" s="15"/>
      <x:c r="HXX9" s="15"/>
      <x:c r="HXY9" s="15"/>
      <x:c r="HXZ9" s="15"/>
      <x:c r="HYA9" s="15"/>
      <x:c r="HYB9" s="15"/>
      <x:c r="HYC9" s="15"/>
      <x:c r="HYD9" s="15"/>
      <x:c r="HYE9" s="15"/>
      <x:c r="HYF9" s="15"/>
      <x:c r="HYG9" s="15"/>
      <x:c r="HYH9" s="15"/>
      <x:c r="HYI9" s="15"/>
      <x:c r="HYJ9" s="15"/>
      <x:c r="HYK9" s="15"/>
      <x:c r="HYL9" s="15"/>
      <x:c r="HYM9" s="15"/>
      <x:c r="HYN9" s="15"/>
      <x:c r="HYO9" s="15"/>
      <x:c r="HYP9" s="15"/>
      <x:c r="HYQ9" s="15"/>
      <x:c r="HYR9" s="15"/>
      <x:c r="HYS9" s="15"/>
      <x:c r="HYT9" s="15"/>
      <x:c r="HYU9" s="15"/>
      <x:c r="HYV9" s="15"/>
      <x:c r="HYW9" s="15"/>
      <x:c r="HYX9" s="15"/>
      <x:c r="HYY9" s="15"/>
      <x:c r="HYZ9" s="15"/>
      <x:c r="HZA9" s="15"/>
      <x:c r="HZB9" s="15"/>
      <x:c r="HZC9" s="15"/>
      <x:c r="HZD9" s="15"/>
      <x:c r="HZE9" s="15"/>
      <x:c r="HZF9" s="15"/>
      <x:c r="HZG9" s="15"/>
      <x:c r="HZH9" s="15"/>
      <x:c r="HZI9" s="15"/>
      <x:c r="HZJ9" s="15"/>
      <x:c r="HZK9" s="15"/>
      <x:c r="HZL9" s="15"/>
      <x:c r="HZM9" s="15"/>
      <x:c r="HZN9" s="15"/>
      <x:c r="HZO9" s="15"/>
      <x:c r="HZP9" s="15"/>
      <x:c r="HZQ9" s="15"/>
      <x:c r="HZR9" s="15"/>
      <x:c r="HZS9" s="15"/>
      <x:c r="HZT9" s="15"/>
      <x:c r="HZU9" s="15"/>
      <x:c r="HZV9" s="15"/>
      <x:c r="HZW9" s="15"/>
      <x:c r="HZX9" s="15"/>
      <x:c r="HZY9" s="15"/>
      <x:c r="HZZ9" s="15"/>
      <x:c r="IAA9" s="15"/>
      <x:c r="IAB9" s="15"/>
      <x:c r="IAC9" s="15"/>
      <x:c r="IAD9" s="15"/>
      <x:c r="IAE9" s="15"/>
      <x:c r="IAF9" s="15"/>
      <x:c r="IAG9" s="15"/>
      <x:c r="IAH9" s="15"/>
      <x:c r="IAI9" s="15"/>
      <x:c r="IAJ9" s="15"/>
      <x:c r="IAK9" s="15"/>
      <x:c r="IAL9" s="15"/>
      <x:c r="IAM9" s="15"/>
      <x:c r="IAN9" s="15"/>
      <x:c r="IAO9" s="15"/>
      <x:c r="IAP9" s="15"/>
      <x:c r="IAQ9" s="15"/>
      <x:c r="IAR9" s="15"/>
      <x:c r="IAS9" s="15"/>
      <x:c r="IAT9" s="15"/>
      <x:c r="IAU9" s="15"/>
      <x:c r="IAV9" s="15"/>
      <x:c r="IAW9" s="15"/>
      <x:c r="IAX9" s="15"/>
      <x:c r="IAY9" s="15"/>
      <x:c r="IAZ9" s="15"/>
      <x:c r="IBA9" s="15"/>
      <x:c r="IBB9" s="15"/>
      <x:c r="IBC9" s="15"/>
      <x:c r="IBD9" s="15"/>
      <x:c r="IBE9" s="15"/>
      <x:c r="IBF9" s="15"/>
      <x:c r="IBG9" s="15"/>
      <x:c r="IBH9" s="15"/>
      <x:c r="IBI9" s="15"/>
      <x:c r="IBJ9" s="15"/>
      <x:c r="IBK9" s="15"/>
      <x:c r="IBL9" s="15"/>
      <x:c r="IBM9" s="15"/>
      <x:c r="IBN9" s="15"/>
      <x:c r="IBO9" s="15"/>
      <x:c r="IBP9" s="15"/>
      <x:c r="IBQ9" s="15"/>
      <x:c r="IBR9" s="15"/>
      <x:c r="IBS9" s="15"/>
      <x:c r="IBT9" s="15"/>
      <x:c r="IBU9" s="15"/>
      <x:c r="IBV9" s="15"/>
      <x:c r="IBW9" s="15"/>
      <x:c r="IBX9" s="15"/>
      <x:c r="IBY9" s="15"/>
      <x:c r="IBZ9" s="15"/>
      <x:c r="ICA9" s="15"/>
      <x:c r="ICB9" s="15"/>
      <x:c r="ICC9" s="15"/>
      <x:c r="ICD9" s="15"/>
      <x:c r="ICE9" s="15"/>
      <x:c r="ICF9" s="15"/>
      <x:c r="ICG9" s="15"/>
      <x:c r="ICH9" s="15"/>
      <x:c r="ICI9" s="15"/>
      <x:c r="ICJ9" s="15"/>
      <x:c r="ICK9" s="15"/>
      <x:c r="ICL9" s="15"/>
      <x:c r="ICM9" s="15"/>
      <x:c r="ICN9" s="15"/>
      <x:c r="ICO9" s="15"/>
      <x:c r="ICP9" s="15"/>
      <x:c r="ICQ9" s="15"/>
      <x:c r="ICR9" s="15"/>
      <x:c r="ICS9" s="15"/>
      <x:c r="ICT9" s="15"/>
      <x:c r="ICU9" s="15"/>
      <x:c r="ICV9" s="15"/>
      <x:c r="ICW9" s="15"/>
      <x:c r="ICX9" s="15"/>
      <x:c r="ICY9" s="15"/>
      <x:c r="ICZ9" s="15"/>
      <x:c r="IDA9" s="15"/>
      <x:c r="IDB9" s="15"/>
      <x:c r="IDC9" s="15"/>
      <x:c r="IDD9" s="15"/>
      <x:c r="IDE9" s="15"/>
      <x:c r="IDF9" s="15"/>
      <x:c r="IDG9" s="15"/>
      <x:c r="IDH9" s="15"/>
      <x:c r="IDI9" s="15"/>
      <x:c r="IDJ9" s="15"/>
      <x:c r="IDK9" s="15"/>
      <x:c r="IDL9" s="15"/>
      <x:c r="IDM9" s="15"/>
      <x:c r="IDN9" s="15"/>
      <x:c r="IDO9" s="15"/>
      <x:c r="IDP9" s="15"/>
      <x:c r="IDQ9" s="15"/>
      <x:c r="IDR9" s="15"/>
      <x:c r="IDS9" s="15"/>
      <x:c r="IDT9" s="15"/>
      <x:c r="IDU9" s="15"/>
      <x:c r="IDV9" s="15"/>
      <x:c r="IDW9" s="15"/>
      <x:c r="IDX9" s="15"/>
      <x:c r="IDY9" s="15"/>
      <x:c r="IDZ9" s="15"/>
      <x:c r="IEA9" s="15"/>
      <x:c r="IEB9" s="15"/>
      <x:c r="IEC9" s="15"/>
      <x:c r="IED9" s="15"/>
      <x:c r="IEE9" s="15"/>
      <x:c r="IEF9" s="15"/>
      <x:c r="IEG9" s="15"/>
      <x:c r="IEH9" s="15"/>
      <x:c r="IEI9" s="15"/>
      <x:c r="IEJ9" s="15"/>
      <x:c r="IEK9" s="15"/>
      <x:c r="IEL9" s="15"/>
      <x:c r="IEM9" s="15"/>
      <x:c r="IEN9" s="15"/>
      <x:c r="IEO9" s="15"/>
      <x:c r="IEP9" s="15"/>
      <x:c r="IEQ9" s="15"/>
      <x:c r="IER9" s="15"/>
      <x:c r="IES9" s="15"/>
      <x:c r="IET9" s="15"/>
      <x:c r="IEU9" s="15"/>
      <x:c r="IEV9" s="15"/>
      <x:c r="IEW9" s="15"/>
      <x:c r="IEX9" s="15"/>
      <x:c r="IEY9" s="15"/>
      <x:c r="IEZ9" s="15"/>
      <x:c r="IFA9" s="15"/>
      <x:c r="IFB9" s="15"/>
      <x:c r="IFC9" s="15"/>
      <x:c r="IFD9" s="15"/>
      <x:c r="IFE9" s="15"/>
      <x:c r="IFF9" s="15"/>
      <x:c r="IFG9" s="15"/>
      <x:c r="IFH9" s="15"/>
      <x:c r="IFI9" s="15"/>
      <x:c r="IFJ9" s="15"/>
      <x:c r="IFK9" s="15"/>
      <x:c r="IFL9" s="15"/>
      <x:c r="IFM9" s="15"/>
      <x:c r="IFN9" s="15"/>
      <x:c r="IFO9" s="15"/>
      <x:c r="IFP9" s="15"/>
      <x:c r="IFQ9" s="15"/>
      <x:c r="IFR9" s="15"/>
      <x:c r="IFS9" s="15"/>
      <x:c r="IFT9" s="15"/>
      <x:c r="IFU9" s="15"/>
      <x:c r="IFV9" s="15"/>
      <x:c r="IFW9" s="15"/>
      <x:c r="IFX9" s="15"/>
      <x:c r="IFY9" s="15"/>
      <x:c r="IFZ9" s="15"/>
      <x:c r="IGA9" s="15"/>
      <x:c r="IGB9" s="15"/>
      <x:c r="IGC9" s="15"/>
      <x:c r="IGD9" s="15"/>
      <x:c r="IGE9" s="15"/>
      <x:c r="IGF9" s="15"/>
      <x:c r="IGG9" s="15"/>
      <x:c r="IGH9" s="15"/>
      <x:c r="IGI9" s="15"/>
      <x:c r="IGJ9" s="15"/>
      <x:c r="IGK9" s="15"/>
      <x:c r="IGL9" s="15"/>
      <x:c r="IGM9" s="15"/>
      <x:c r="IGN9" s="15"/>
      <x:c r="IGO9" s="15"/>
      <x:c r="IGP9" s="15"/>
      <x:c r="IGQ9" s="15"/>
      <x:c r="IGR9" s="15"/>
      <x:c r="IGS9" s="15"/>
      <x:c r="IGT9" s="15"/>
      <x:c r="IGU9" s="15"/>
      <x:c r="IGV9" s="15"/>
      <x:c r="IGW9" s="15"/>
      <x:c r="IGX9" s="15"/>
      <x:c r="IGY9" s="15"/>
      <x:c r="IGZ9" s="15"/>
      <x:c r="IHA9" s="15"/>
      <x:c r="IHB9" s="15"/>
      <x:c r="IHC9" s="15"/>
      <x:c r="IHD9" s="15"/>
      <x:c r="IHE9" s="15"/>
      <x:c r="IHF9" s="15"/>
      <x:c r="IHG9" s="15"/>
      <x:c r="IHH9" s="15"/>
      <x:c r="IHI9" s="15"/>
      <x:c r="IHJ9" s="15"/>
      <x:c r="IHK9" s="15"/>
      <x:c r="IHL9" s="15"/>
      <x:c r="IHM9" s="15"/>
      <x:c r="IHN9" s="15"/>
      <x:c r="IHO9" s="15"/>
      <x:c r="IHP9" s="15"/>
      <x:c r="IHQ9" s="15"/>
      <x:c r="IHR9" s="15"/>
      <x:c r="IHS9" s="15"/>
      <x:c r="IHT9" s="15"/>
      <x:c r="IHU9" s="15"/>
      <x:c r="IHV9" s="15"/>
      <x:c r="IHW9" s="15"/>
      <x:c r="IHX9" s="15"/>
      <x:c r="IHY9" s="15"/>
      <x:c r="IHZ9" s="15"/>
      <x:c r="IIA9" s="15"/>
      <x:c r="IIB9" s="15"/>
      <x:c r="IIC9" s="15"/>
      <x:c r="IID9" s="15"/>
      <x:c r="IIE9" s="15"/>
      <x:c r="IIF9" s="15"/>
      <x:c r="IIG9" s="15"/>
      <x:c r="IIH9" s="15"/>
      <x:c r="III9" s="15"/>
      <x:c r="IIJ9" s="15"/>
      <x:c r="IIK9" s="15"/>
      <x:c r="IIL9" s="15"/>
      <x:c r="IIM9" s="15"/>
      <x:c r="IIN9" s="15"/>
      <x:c r="IIO9" s="15"/>
      <x:c r="IIP9" s="15"/>
      <x:c r="IIQ9" s="15"/>
      <x:c r="IIR9" s="15"/>
      <x:c r="IIS9" s="15"/>
      <x:c r="IIT9" s="15"/>
      <x:c r="IIU9" s="15"/>
      <x:c r="IIV9" s="15"/>
      <x:c r="IIW9" s="15"/>
      <x:c r="IIX9" s="15"/>
      <x:c r="IIY9" s="15"/>
      <x:c r="IIZ9" s="15"/>
      <x:c r="IJA9" s="15"/>
      <x:c r="IJB9" s="15"/>
      <x:c r="IJC9" s="15"/>
      <x:c r="IJD9" s="15"/>
      <x:c r="IJE9" s="15"/>
      <x:c r="IJF9" s="15"/>
      <x:c r="IJG9" s="15"/>
      <x:c r="IJH9" s="15"/>
      <x:c r="IJI9" s="15"/>
      <x:c r="IJJ9" s="15"/>
      <x:c r="IJK9" s="15"/>
      <x:c r="IJL9" s="15"/>
      <x:c r="IJM9" s="15"/>
      <x:c r="IJN9" s="15"/>
      <x:c r="IJO9" s="15"/>
      <x:c r="IJP9" s="15"/>
      <x:c r="IJQ9" s="15"/>
      <x:c r="IJR9" s="15"/>
      <x:c r="IJS9" s="15"/>
      <x:c r="IJT9" s="15"/>
      <x:c r="IJU9" s="15"/>
      <x:c r="IJV9" s="15"/>
      <x:c r="IJW9" s="15"/>
      <x:c r="IJX9" s="15"/>
      <x:c r="IJY9" s="15"/>
      <x:c r="IJZ9" s="15"/>
      <x:c r="IKA9" s="15"/>
      <x:c r="IKB9" s="15"/>
      <x:c r="IKC9" s="15"/>
      <x:c r="IKD9" s="15"/>
      <x:c r="IKE9" s="15"/>
      <x:c r="IKF9" s="15"/>
      <x:c r="IKG9" s="15"/>
      <x:c r="IKH9" s="15"/>
      <x:c r="IKI9" s="15"/>
      <x:c r="IKJ9" s="15"/>
      <x:c r="IKK9" s="15"/>
      <x:c r="IKL9" s="15"/>
      <x:c r="IKM9" s="15"/>
      <x:c r="IKN9" s="15"/>
      <x:c r="IKO9" s="15"/>
      <x:c r="IKP9" s="15"/>
      <x:c r="IKQ9" s="15"/>
      <x:c r="IKR9" s="15"/>
      <x:c r="IKS9" s="15"/>
      <x:c r="IKT9" s="15"/>
      <x:c r="IKU9" s="15"/>
      <x:c r="IKV9" s="15"/>
      <x:c r="IKW9" s="15"/>
      <x:c r="IKX9" s="15"/>
      <x:c r="IKY9" s="15"/>
      <x:c r="IKZ9" s="15"/>
      <x:c r="ILA9" s="15"/>
      <x:c r="ILB9" s="15"/>
      <x:c r="ILC9" s="15"/>
      <x:c r="ILD9" s="15"/>
      <x:c r="ILE9" s="15"/>
      <x:c r="ILF9" s="15"/>
      <x:c r="ILG9" s="15"/>
      <x:c r="ILH9" s="15"/>
      <x:c r="ILI9" s="15"/>
      <x:c r="ILJ9" s="15"/>
      <x:c r="ILK9" s="15"/>
      <x:c r="ILL9" s="15"/>
      <x:c r="ILM9" s="15"/>
      <x:c r="ILN9" s="15"/>
      <x:c r="ILO9" s="15"/>
      <x:c r="ILP9" s="15"/>
      <x:c r="ILQ9" s="15"/>
      <x:c r="ILR9" s="15"/>
      <x:c r="ILS9" s="15"/>
      <x:c r="ILT9" s="15"/>
      <x:c r="ILU9" s="15"/>
      <x:c r="ILV9" s="15"/>
      <x:c r="ILW9" s="15"/>
      <x:c r="ILX9" s="15"/>
      <x:c r="ILY9" s="15"/>
      <x:c r="ILZ9" s="15"/>
      <x:c r="IMA9" s="15"/>
      <x:c r="IMB9" s="15"/>
      <x:c r="IMC9" s="15"/>
      <x:c r="IMD9" s="15"/>
      <x:c r="IME9" s="15"/>
      <x:c r="IMF9" s="15"/>
      <x:c r="IMG9" s="15"/>
      <x:c r="IMH9" s="15"/>
      <x:c r="IMI9" s="15"/>
      <x:c r="IMJ9" s="15"/>
      <x:c r="IMK9" s="15"/>
      <x:c r="IML9" s="15"/>
      <x:c r="IMM9" s="15"/>
      <x:c r="IMN9" s="15"/>
      <x:c r="IMO9" s="15"/>
      <x:c r="IMP9" s="15"/>
      <x:c r="IMQ9" s="15"/>
      <x:c r="IMR9" s="15"/>
      <x:c r="IMS9" s="15"/>
      <x:c r="IMT9" s="15"/>
      <x:c r="IMU9" s="15"/>
      <x:c r="IMV9" s="15"/>
      <x:c r="IMW9" s="15"/>
      <x:c r="IMX9" s="15"/>
      <x:c r="IMY9" s="15"/>
      <x:c r="IMZ9" s="15"/>
      <x:c r="INA9" s="15"/>
      <x:c r="INB9" s="15"/>
      <x:c r="INC9" s="15"/>
      <x:c r="IND9" s="15"/>
      <x:c r="INE9" s="15"/>
      <x:c r="INF9" s="15"/>
      <x:c r="ING9" s="15"/>
      <x:c r="INH9" s="15"/>
      <x:c r="INI9" s="15"/>
      <x:c r="INJ9" s="15"/>
      <x:c r="INK9" s="15"/>
      <x:c r="INL9" s="15"/>
      <x:c r="INM9" s="15"/>
      <x:c r="INN9" s="15"/>
      <x:c r="INO9" s="15"/>
      <x:c r="INP9" s="15"/>
      <x:c r="INQ9" s="15"/>
      <x:c r="INR9" s="15"/>
      <x:c r="INS9" s="15"/>
      <x:c r="INT9" s="15"/>
      <x:c r="INU9" s="15"/>
      <x:c r="INV9" s="15"/>
      <x:c r="INW9" s="15"/>
      <x:c r="INX9" s="15"/>
      <x:c r="INY9" s="15"/>
      <x:c r="INZ9" s="15"/>
      <x:c r="IOA9" s="15"/>
      <x:c r="IOB9" s="15"/>
      <x:c r="IOC9" s="15"/>
      <x:c r="IOD9" s="15"/>
      <x:c r="IOE9" s="15"/>
      <x:c r="IOF9" s="15"/>
      <x:c r="IOG9" s="15"/>
      <x:c r="IOH9" s="15"/>
      <x:c r="IOI9" s="15"/>
      <x:c r="IOJ9" s="15"/>
      <x:c r="IOK9" s="15"/>
      <x:c r="IOL9" s="15"/>
      <x:c r="IOM9" s="15"/>
      <x:c r="ION9" s="15"/>
      <x:c r="IOO9" s="15"/>
      <x:c r="IOP9" s="15"/>
      <x:c r="IOQ9" s="15"/>
      <x:c r="IOR9" s="15"/>
      <x:c r="IOS9" s="15"/>
      <x:c r="IOT9" s="15"/>
      <x:c r="IOU9" s="15"/>
      <x:c r="IOV9" s="15"/>
      <x:c r="IOW9" s="15"/>
      <x:c r="IOX9" s="15"/>
      <x:c r="IOY9" s="15"/>
      <x:c r="IOZ9" s="15"/>
      <x:c r="IPA9" s="15"/>
      <x:c r="IPB9" s="15"/>
      <x:c r="IPC9" s="15"/>
      <x:c r="IPD9" s="15"/>
      <x:c r="IPE9" s="15"/>
      <x:c r="IPF9" s="15"/>
      <x:c r="IPG9" s="15"/>
      <x:c r="IPH9" s="15"/>
      <x:c r="IPI9" s="15"/>
      <x:c r="IPJ9" s="15"/>
      <x:c r="IPK9" s="15"/>
      <x:c r="IPL9" s="15"/>
      <x:c r="IPM9" s="15"/>
      <x:c r="IPN9" s="15"/>
      <x:c r="IPO9" s="15"/>
      <x:c r="IPP9" s="15"/>
      <x:c r="IPQ9" s="15"/>
      <x:c r="IPR9" s="15"/>
      <x:c r="IPS9" s="15"/>
      <x:c r="IPT9" s="15"/>
      <x:c r="IPU9" s="15"/>
      <x:c r="IPV9" s="15"/>
      <x:c r="IPW9" s="15"/>
      <x:c r="IPX9" s="15"/>
      <x:c r="IPY9" s="15"/>
      <x:c r="IPZ9" s="15"/>
      <x:c r="IQA9" s="15"/>
      <x:c r="IQB9" s="15"/>
      <x:c r="IQC9" s="15"/>
      <x:c r="IQD9" s="15"/>
      <x:c r="IQE9" s="15"/>
      <x:c r="IQF9" s="15"/>
      <x:c r="IQG9" s="15"/>
      <x:c r="IQH9" s="15"/>
      <x:c r="IQI9" s="15"/>
      <x:c r="IQJ9" s="15"/>
      <x:c r="IQK9" s="15"/>
      <x:c r="IQL9" s="15"/>
      <x:c r="IQM9" s="15"/>
      <x:c r="IQN9" s="15"/>
      <x:c r="IQO9" s="15"/>
      <x:c r="IQP9" s="15"/>
      <x:c r="IQQ9" s="15"/>
      <x:c r="IQR9" s="15"/>
      <x:c r="IQS9" s="15"/>
      <x:c r="IQT9" s="15"/>
      <x:c r="IQU9" s="15"/>
      <x:c r="IQV9" s="15"/>
      <x:c r="IQW9" s="15"/>
      <x:c r="IQX9" s="15"/>
      <x:c r="IQY9" s="15"/>
      <x:c r="IQZ9" s="15"/>
      <x:c r="IRA9" s="15"/>
      <x:c r="IRB9" s="15"/>
      <x:c r="IRC9" s="15"/>
      <x:c r="IRD9" s="15"/>
      <x:c r="IRE9" s="15"/>
      <x:c r="IRF9" s="15"/>
      <x:c r="IRG9" s="15"/>
      <x:c r="IRH9" s="15"/>
      <x:c r="IRI9" s="15"/>
      <x:c r="IRJ9" s="15"/>
      <x:c r="IRK9" s="15"/>
      <x:c r="IRL9" s="15"/>
      <x:c r="IRM9" s="15"/>
      <x:c r="IRN9" s="15"/>
      <x:c r="IRO9" s="15"/>
      <x:c r="IRP9" s="15"/>
      <x:c r="IRQ9" s="15"/>
      <x:c r="IRR9" s="15"/>
      <x:c r="IRS9" s="15"/>
      <x:c r="IRT9" s="15"/>
      <x:c r="IRU9" s="15"/>
      <x:c r="IRV9" s="15"/>
      <x:c r="IRW9" s="15"/>
      <x:c r="IRX9" s="15"/>
      <x:c r="IRY9" s="15"/>
      <x:c r="IRZ9" s="15"/>
      <x:c r="ISA9" s="15"/>
      <x:c r="ISB9" s="15"/>
      <x:c r="ISC9" s="15"/>
      <x:c r="ISD9" s="15"/>
      <x:c r="ISE9" s="15"/>
      <x:c r="ISF9" s="15"/>
      <x:c r="ISG9" s="15"/>
      <x:c r="ISH9" s="15"/>
      <x:c r="ISI9" s="15"/>
      <x:c r="ISJ9" s="15"/>
      <x:c r="ISK9" s="15"/>
      <x:c r="ISL9" s="15"/>
      <x:c r="ISM9" s="15"/>
      <x:c r="ISN9" s="15"/>
      <x:c r="ISO9" s="15"/>
      <x:c r="ISP9" s="15"/>
      <x:c r="ISQ9" s="15"/>
      <x:c r="ISR9" s="15"/>
      <x:c r="ISS9" s="15"/>
      <x:c r="IST9" s="15"/>
      <x:c r="ISU9" s="15"/>
      <x:c r="ISV9" s="15"/>
      <x:c r="ISW9" s="15"/>
      <x:c r="ISX9" s="15"/>
      <x:c r="ISY9" s="15"/>
      <x:c r="ISZ9" s="15"/>
      <x:c r="ITA9" s="15"/>
      <x:c r="ITB9" s="15"/>
      <x:c r="ITC9" s="15"/>
      <x:c r="ITD9" s="15"/>
      <x:c r="ITE9" s="15"/>
      <x:c r="ITF9" s="15"/>
      <x:c r="ITG9" s="15"/>
      <x:c r="ITH9" s="15"/>
      <x:c r="ITI9" s="15"/>
      <x:c r="ITJ9" s="15"/>
      <x:c r="ITK9" s="15"/>
      <x:c r="ITL9" s="15"/>
      <x:c r="ITM9" s="15"/>
      <x:c r="ITN9" s="15"/>
      <x:c r="ITO9" s="15"/>
      <x:c r="ITP9" s="15"/>
      <x:c r="ITQ9" s="15"/>
      <x:c r="ITR9" s="15"/>
      <x:c r="ITS9" s="15"/>
      <x:c r="ITT9" s="15"/>
      <x:c r="ITU9" s="15"/>
      <x:c r="ITV9" s="15"/>
      <x:c r="ITW9" s="15"/>
      <x:c r="ITX9" s="15"/>
      <x:c r="ITY9" s="15"/>
      <x:c r="ITZ9" s="15"/>
      <x:c r="IUA9" s="15"/>
      <x:c r="IUB9" s="15"/>
      <x:c r="IUC9" s="15"/>
      <x:c r="IUD9" s="15"/>
      <x:c r="IUE9" s="15"/>
      <x:c r="IUF9" s="15"/>
      <x:c r="IUG9" s="15"/>
      <x:c r="IUH9" s="15"/>
      <x:c r="IUI9" s="15"/>
      <x:c r="IUJ9" s="15"/>
      <x:c r="IUK9" s="15"/>
      <x:c r="IUL9" s="15"/>
      <x:c r="IUM9" s="15"/>
      <x:c r="IUN9" s="15"/>
      <x:c r="IUO9" s="15"/>
      <x:c r="IUP9" s="15"/>
      <x:c r="IUQ9" s="15"/>
      <x:c r="IUR9" s="15"/>
      <x:c r="IUS9" s="15"/>
      <x:c r="IUT9" s="15"/>
      <x:c r="IUU9" s="15"/>
      <x:c r="IUV9" s="15"/>
      <x:c r="IUW9" s="15"/>
      <x:c r="IUX9" s="15"/>
      <x:c r="IUY9" s="15"/>
      <x:c r="IUZ9" s="15"/>
      <x:c r="IVA9" s="15"/>
      <x:c r="IVB9" s="15"/>
      <x:c r="IVC9" s="15"/>
      <x:c r="IVD9" s="15"/>
      <x:c r="IVE9" s="15"/>
      <x:c r="IVF9" s="15"/>
      <x:c r="IVG9" s="15"/>
      <x:c r="IVH9" s="15"/>
      <x:c r="IVI9" s="15"/>
      <x:c r="IVJ9" s="15"/>
      <x:c r="IVK9" s="15"/>
      <x:c r="IVL9" s="15"/>
      <x:c r="IVM9" s="15"/>
      <x:c r="IVN9" s="15"/>
      <x:c r="IVO9" s="15"/>
      <x:c r="IVP9" s="15"/>
      <x:c r="IVQ9" s="15"/>
      <x:c r="IVR9" s="15"/>
      <x:c r="IVS9" s="15"/>
      <x:c r="IVT9" s="15"/>
      <x:c r="IVU9" s="15"/>
      <x:c r="IVV9" s="15"/>
      <x:c r="IVW9" s="15"/>
      <x:c r="IVX9" s="15"/>
      <x:c r="IVY9" s="15"/>
      <x:c r="IVZ9" s="15"/>
      <x:c r="IWA9" s="15"/>
      <x:c r="IWB9" s="15"/>
      <x:c r="IWC9" s="15"/>
      <x:c r="IWD9" s="15"/>
      <x:c r="IWE9" s="15"/>
      <x:c r="IWF9" s="15"/>
      <x:c r="IWG9" s="15"/>
      <x:c r="IWH9" s="15"/>
      <x:c r="IWI9" s="15"/>
      <x:c r="IWJ9" s="15"/>
      <x:c r="IWK9" s="15"/>
      <x:c r="IWL9" s="15"/>
      <x:c r="IWM9" s="15"/>
      <x:c r="IWN9" s="15"/>
      <x:c r="IWO9" s="15"/>
      <x:c r="IWP9" s="15"/>
      <x:c r="IWQ9" s="15"/>
      <x:c r="IWR9" s="15"/>
      <x:c r="IWS9" s="15"/>
      <x:c r="IWT9" s="15"/>
      <x:c r="IWU9" s="15"/>
      <x:c r="IWV9" s="15"/>
      <x:c r="IWW9" s="15"/>
      <x:c r="IWX9" s="15"/>
      <x:c r="IWY9" s="15"/>
      <x:c r="IWZ9" s="15"/>
      <x:c r="IXA9" s="15"/>
      <x:c r="IXB9" s="15"/>
      <x:c r="IXC9" s="15"/>
      <x:c r="IXD9" s="15"/>
      <x:c r="IXE9" s="15"/>
      <x:c r="IXF9" s="15"/>
      <x:c r="IXG9" s="15"/>
      <x:c r="IXH9" s="15"/>
      <x:c r="IXI9" s="15"/>
      <x:c r="IXJ9" s="15"/>
      <x:c r="IXK9" s="15"/>
      <x:c r="IXL9" s="15"/>
      <x:c r="IXM9" s="15"/>
      <x:c r="IXN9" s="15"/>
      <x:c r="IXO9" s="15"/>
      <x:c r="IXP9" s="15"/>
      <x:c r="IXQ9" s="15"/>
      <x:c r="IXR9" s="15"/>
      <x:c r="IXS9" s="15"/>
      <x:c r="IXT9" s="15"/>
      <x:c r="IXU9" s="15"/>
      <x:c r="IXV9" s="15"/>
      <x:c r="IXW9" s="15"/>
      <x:c r="IXX9" s="15"/>
      <x:c r="IXY9" s="15"/>
      <x:c r="IXZ9" s="15"/>
      <x:c r="IYA9" s="15"/>
      <x:c r="IYB9" s="15"/>
      <x:c r="IYC9" s="15"/>
      <x:c r="IYD9" s="15"/>
      <x:c r="IYE9" s="15"/>
      <x:c r="IYF9" s="15"/>
      <x:c r="IYG9" s="15"/>
      <x:c r="IYH9" s="15"/>
      <x:c r="IYI9" s="15"/>
      <x:c r="IYJ9" s="15"/>
      <x:c r="IYK9" s="15"/>
      <x:c r="IYL9" s="15"/>
      <x:c r="IYM9" s="15"/>
      <x:c r="IYN9" s="15"/>
      <x:c r="IYO9" s="15"/>
      <x:c r="IYP9" s="15"/>
      <x:c r="IYQ9" s="15"/>
      <x:c r="IYR9" s="15"/>
      <x:c r="IYS9" s="15"/>
      <x:c r="IYT9" s="15"/>
      <x:c r="IYU9" s="15"/>
      <x:c r="IYV9" s="15"/>
      <x:c r="IYW9" s="15"/>
      <x:c r="IYX9" s="15"/>
      <x:c r="IYY9" s="15"/>
      <x:c r="IYZ9" s="15"/>
      <x:c r="IZA9" s="15"/>
      <x:c r="IZB9" s="15"/>
      <x:c r="IZC9" s="15"/>
      <x:c r="IZD9" s="15"/>
      <x:c r="IZE9" s="15"/>
      <x:c r="IZF9" s="15"/>
      <x:c r="IZG9" s="15"/>
      <x:c r="IZH9" s="15"/>
      <x:c r="IZI9" s="15"/>
      <x:c r="IZJ9" s="15"/>
      <x:c r="IZK9" s="15"/>
      <x:c r="IZL9" s="15"/>
      <x:c r="IZM9" s="15"/>
      <x:c r="IZN9" s="15"/>
      <x:c r="IZO9" s="15"/>
      <x:c r="IZP9" s="15"/>
      <x:c r="IZQ9" s="15"/>
      <x:c r="IZR9" s="15"/>
      <x:c r="IZS9" s="15"/>
      <x:c r="IZT9" s="15"/>
      <x:c r="IZU9" s="15"/>
      <x:c r="IZV9" s="15"/>
      <x:c r="IZW9" s="15"/>
      <x:c r="IZX9" s="15"/>
      <x:c r="IZY9" s="15"/>
      <x:c r="IZZ9" s="15"/>
      <x:c r="JAA9" s="15"/>
      <x:c r="JAB9" s="15"/>
      <x:c r="JAC9" s="15"/>
      <x:c r="JAD9" s="15"/>
      <x:c r="JAE9" s="15"/>
      <x:c r="JAF9" s="15"/>
      <x:c r="JAG9" s="15"/>
      <x:c r="JAH9" s="15"/>
      <x:c r="JAI9" s="15"/>
      <x:c r="JAJ9" s="15"/>
      <x:c r="JAK9" s="15"/>
      <x:c r="JAL9" s="15"/>
      <x:c r="JAM9" s="15"/>
      <x:c r="JAN9" s="15"/>
      <x:c r="JAO9" s="15"/>
      <x:c r="JAP9" s="15"/>
      <x:c r="JAQ9" s="15"/>
      <x:c r="JAR9" s="15"/>
      <x:c r="JAS9" s="15"/>
      <x:c r="JAT9" s="15"/>
      <x:c r="JAU9" s="15"/>
      <x:c r="JAV9" s="15"/>
      <x:c r="JAW9" s="15"/>
      <x:c r="JAX9" s="15"/>
      <x:c r="JAY9" s="15"/>
      <x:c r="JAZ9" s="15"/>
      <x:c r="JBA9" s="15"/>
      <x:c r="JBB9" s="15"/>
      <x:c r="JBC9" s="15"/>
      <x:c r="JBD9" s="15"/>
      <x:c r="JBE9" s="15"/>
      <x:c r="JBF9" s="15"/>
      <x:c r="JBG9" s="15"/>
      <x:c r="JBH9" s="15"/>
      <x:c r="JBI9" s="15"/>
      <x:c r="JBJ9" s="15"/>
      <x:c r="JBK9" s="15"/>
      <x:c r="JBL9" s="15"/>
      <x:c r="JBM9" s="15"/>
      <x:c r="JBN9" s="15"/>
      <x:c r="JBO9" s="15"/>
      <x:c r="JBP9" s="15"/>
      <x:c r="JBQ9" s="15"/>
      <x:c r="JBR9" s="15"/>
      <x:c r="JBS9" s="15"/>
      <x:c r="JBT9" s="15"/>
      <x:c r="JBU9" s="15"/>
      <x:c r="JBV9" s="15"/>
      <x:c r="JBW9" s="15"/>
      <x:c r="JBX9" s="15"/>
      <x:c r="JBY9" s="15"/>
      <x:c r="JBZ9" s="15"/>
      <x:c r="JCA9" s="15"/>
      <x:c r="JCB9" s="15"/>
      <x:c r="JCC9" s="15"/>
      <x:c r="JCD9" s="15"/>
      <x:c r="JCE9" s="15"/>
      <x:c r="JCF9" s="15"/>
      <x:c r="JCG9" s="15"/>
      <x:c r="JCH9" s="15"/>
      <x:c r="JCI9" s="15"/>
      <x:c r="JCJ9" s="15"/>
      <x:c r="JCK9" s="15"/>
      <x:c r="JCL9" s="15"/>
      <x:c r="JCM9" s="15"/>
      <x:c r="JCN9" s="15"/>
      <x:c r="JCO9" s="15"/>
      <x:c r="JCP9" s="15"/>
      <x:c r="JCQ9" s="15"/>
      <x:c r="JCR9" s="15"/>
      <x:c r="JCS9" s="15"/>
      <x:c r="JCT9" s="15"/>
      <x:c r="JCU9" s="15"/>
      <x:c r="JCV9" s="15"/>
      <x:c r="JCW9" s="15"/>
      <x:c r="JCX9" s="15"/>
      <x:c r="JCY9" s="15"/>
      <x:c r="JCZ9" s="15"/>
      <x:c r="JDA9" s="15"/>
      <x:c r="JDB9" s="15"/>
      <x:c r="JDC9" s="15"/>
      <x:c r="JDD9" s="15"/>
      <x:c r="JDE9" s="15"/>
      <x:c r="JDF9" s="15"/>
      <x:c r="JDG9" s="15"/>
      <x:c r="JDH9" s="15"/>
      <x:c r="JDI9" s="15"/>
      <x:c r="JDJ9" s="15"/>
      <x:c r="JDK9" s="15"/>
      <x:c r="JDL9" s="15"/>
      <x:c r="JDM9" s="15"/>
      <x:c r="JDN9" s="15"/>
      <x:c r="JDO9" s="15"/>
      <x:c r="JDP9" s="15"/>
      <x:c r="JDQ9" s="15"/>
      <x:c r="JDR9" s="15"/>
      <x:c r="JDS9" s="15"/>
      <x:c r="JDT9" s="15"/>
      <x:c r="JDU9" s="15"/>
      <x:c r="JDV9" s="15"/>
      <x:c r="JDW9" s="15"/>
      <x:c r="JDX9" s="15"/>
      <x:c r="JDY9" s="15"/>
      <x:c r="JDZ9" s="15"/>
      <x:c r="JEA9" s="15"/>
      <x:c r="JEB9" s="15"/>
      <x:c r="JEC9" s="15"/>
      <x:c r="JED9" s="15"/>
      <x:c r="JEE9" s="15"/>
      <x:c r="JEF9" s="15"/>
      <x:c r="JEG9" s="15"/>
      <x:c r="JEH9" s="15"/>
      <x:c r="JEI9" s="15"/>
      <x:c r="JEJ9" s="15"/>
      <x:c r="JEK9" s="15"/>
      <x:c r="JEL9" s="15"/>
      <x:c r="JEM9" s="15"/>
      <x:c r="JEN9" s="15"/>
      <x:c r="JEO9" s="15"/>
      <x:c r="JEP9" s="15"/>
      <x:c r="JEQ9" s="15"/>
      <x:c r="JER9" s="15"/>
      <x:c r="JES9" s="15"/>
      <x:c r="JET9" s="15"/>
      <x:c r="JEU9" s="15"/>
      <x:c r="JEV9" s="15"/>
      <x:c r="JEW9" s="15"/>
      <x:c r="JEX9" s="15"/>
      <x:c r="JEY9" s="15"/>
      <x:c r="JEZ9" s="15"/>
      <x:c r="JFA9" s="15"/>
      <x:c r="JFB9" s="15"/>
      <x:c r="JFC9" s="15"/>
      <x:c r="JFD9" s="15"/>
      <x:c r="JFE9" s="15"/>
      <x:c r="JFF9" s="15"/>
      <x:c r="JFG9" s="15"/>
      <x:c r="JFH9" s="15"/>
      <x:c r="JFI9" s="15"/>
      <x:c r="JFJ9" s="15"/>
      <x:c r="JFK9" s="15"/>
      <x:c r="JFL9" s="15"/>
      <x:c r="JFM9" s="15"/>
      <x:c r="JFN9" s="15"/>
      <x:c r="JFO9" s="15"/>
      <x:c r="JFP9" s="15"/>
      <x:c r="JFQ9" s="15"/>
      <x:c r="JFR9" s="15"/>
      <x:c r="JFS9" s="15"/>
      <x:c r="JFT9" s="15"/>
      <x:c r="JFU9" s="15"/>
      <x:c r="JFV9" s="15"/>
      <x:c r="JFW9" s="15"/>
      <x:c r="JFX9" s="15"/>
      <x:c r="JFY9" s="15"/>
      <x:c r="JFZ9" s="15"/>
      <x:c r="JGA9" s="15"/>
      <x:c r="JGB9" s="15"/>
      <x:c r="JGC9" s="15"/>
      <x:c r="JGD9" s="15"/>
      <x:c r="JGE9" s="15"/>
      <x:c r="JGF9" s="15"/>
      <x:c r="JGG9" s="15"/>
      <x:c r="JGH9" s="15"/>
      <x:c r="JGI9" s="15"/>
      <x:c r="JGJ9" s="15"/>
      <x:c r="JGK9" s="15"/>
      <x:c r="JGL9" s="15"/>
      <x:c r="JGM9" s="15"/>
      <x:c r="JGN9" s="15"/>
      <x:c r="JGO9" s="15"/>
      <x:c r="JGP9" s="15"/>
      <x:c r="JGQ9" s="15"/>
      <x:c r="JGR9" s="15"/>
      <x:c r="JGS9" s="15"/>
      <x:c r="JGT9" s="15"/>
      <x:c r="JGU9" s="15"/>
      <x:c r="JGV9" s="15"/>
      <x:c r="JGW9" s="15"/>
      <x:c r="JGX9" s="15"/>
      <x:c r="JGY9" s="15"/>
      <x:c r="JGZ9" s="15"/>
      <x:c r="JHA9" s="15"/>
      <x:c r="JHB9" s="15"/>
      <x:c r="JHC9" s="15"/>
      <x:c r="JHD9" s="15"/>
      <x:c r="JHE9" s="15"/>
      <x:c r="JHF9" s="15"/>
      <x:c r="JHG9" s="15"/>
      <x:c r="JHH9" s="15"/>
      <x:c r="JHI9" s="15"/>
      <x:c r="JHJ9" s="15"/>
      <x:c r="JHK9" s="15"/>
      <x:c r="JHL9" s="15"/>
      <x:c r="JHM9" s="15"/>
      <x:c r="JHN9" s="15"/>
      <x:c r="JHO9" s="15"/>
      <x:c r="JHP9" s="15"/>
      <x:c r="JHQ9" s="15"/>
      <x:c r="JHR9" s="15"/>
      <x:c r="JHS9" s="15"/>
      <x:c r="JHT9" s="15"/>
      <x:c r="JHU9" s="15"/>
      <x:c r="JHV9" s="15"/>
      <x:c r="JHW9" s="15"/>
      <x:c r="JHX9" s="15"/>
      <x:c r="JHY9" s="15"/>
      <x:c r="JHZ9" s="15"/>
      <x:c r="JIA9" s="15"/>
      <x:c r="JIB9" s="15"/>
      <x:c r="JIC9" s="15"/>
      <x:c r="JID9" s="15"/>
      <x:c r="JIE9" s="15"/>
      <x:c r="JIF9" s="15"/>
      <x:c r="JIG9" s="15"/>
      <x:c r="JIH9" s="15"/>
      <x:c r="JII9" s="15"/>
      <x:c r="JIJ9" s="15"/>
      <x:c r="JIK9" s="15"/>
      <x:c r="JIL9" s="15"/>
      <x:c r="JIM9" s="15"/>
      <x:c r="JIN9" s="15"/>
      <x:c r="JIO9" s="15"/>
      <x:c r="JIP9" s="15"/>
      <x:c r="JIQ9" s="15"/>
      <x:c r="JIR9" s="15"/>
      <x:c r="JIS9" s="15"/>
      <x:c r="JIT9" s="15"/>
      <x:c r="JIU9" s="15"/>
      <x:c r="JIV9" s="15"/>
      <x:c r="JIW9" s="15"/>
      <x:c r="JIX9" s="15"/>
      <x:c r="JIY9" s="15"/>
      <x:c r="JIZ9" s="15"/>
      <x:c r="JJA9" s="15"/>
      <x:c r="JJB9" s="15"/>
      <x:c r="JJC9" s="15"/>
      <x:c r="JJD9" s="15"/>
      <x:c r="JJE9" s="15"/>
      <x:c r="JJF9" s="15"/>
      <x:c r="JJG9" s="15"/>
      <x:c r="JJH9" s="15"/>
      <x:c r="JJI9" s="15"/>
      <x:c r="JJJ9" s="15"/>
      <x:c r="JJK9" s="15"/>
      <x:c r="JJL9" s="15"/>
      <x:c r="JJM9" s="15"/>
      <x:c r="JJN9" s="15"/>
      <x:c r="JJO9" s="15"/>
      <x:c r="JJP9" s="15"/>
      <x:c r="JJQ9" s="15"/>
      <x:c r="JJR9" s="15"/>
      <x:c r="JJS9" s="15"/>
      <x:c r="JJT9" s="15"/>
      <x:c r="JJU9" s="15"/>
      <x:c r="JJV9" s="15"/>
      <x:c r="JJW9" s="15"/>
      <x:c r="JJX9" s="15"/>
      <x:c r="JJY9" s="15"/>
      <x:c r="JJZ9" s="15"/>
      <x:c r="JKA9" s="15"/>
      <x:c r="JKB9" s="15"/>
      <x:c r="JKC9" s="15"/>
      <x:c r="JKD9" s="15"/>
      <x:c r="JKE9" s="15"/>
      <x:c r="JKF9" s="15"/>
      <x:c r="JKG9" s="15"/>
      <x:c r="JKH9" s="15"/>
      <x:c r="JKI9" s="15"/>
      <x:c r="JKJ9" s="15"/>
      <x:c r="JKK9" s="15"/>
      <x:c r="JKL9" s="15"/>
      <x:c r="JKM9" s="15"/>
      <x:c r="JKN9" s="15"/>
      <x:c r="JKO9" s="15"/>
      <x:c r="JKP9" s="15"/>
      <x:c r="JKQ9" s="15"/>
      <x:c r="JKR9" s="15"/>
      <x:c r="JKS9" s="15"/>
      <x:c r="JKT9" s="15"/>
      <x:c r="JKU9" s="15"/>
      <x:c r="JKV9" s="15"/>
      <x:c r="JKW9" s="15"/>
      <x:c r="JKX9" s="15"/>
      <x:c r="JKY9" s="15"/>
      <x:c r="JKZ9" s="15"/>
      <x:c r="JLA9" s="15"/>
      <x:c r="JLB9" s="15"/>
      <x:c r="JLC9" s="15"/>
      <x:c r="JLD9" s="15"/>
      <x:c r="JLE9" s="15"/>
      <x:c r="JLF9" s="15"/>
      <x:c r="JLG9" s="15"/>
      <x:c r="JLH9" s="15"/>
      <x:c r="JLI9" s="15"/>
      <x:c r="JLJ9" s="15"/>
      <x:c r="JLK9" s="15"/>
      <x:c r="JLL9" s="15"/>
      <x:c r="JLM9" s="15"/>
      <x:c r="JLN9" s="15"/>
      <x:c r="JLO9" s="15"/>
      <x:c r="JLP9" s="15"/>
      <x:c r="JLQ9" s="15"/>
      <x:c r="JLR9" s="15"/>
      <x:c r="JLS9" s="15"/>
      <x:c r="JLT9" s="15"/>
      <x:c r="JLU9" s="15"/>
      <x:c r="JLV9" s="15"/>
      <x:c r="JLW9" s="15"/>
      <x:c r="JLX9" s="15"/>
      <x:c r="JLY9" s="15"/>
      <x:c r="JLZ9" s="15"/>
      <x:c r="JMA9" s="15"/>
      <x:c r="JMB9" s="15"/>
      <x:c r="JMC9" s="15"/>
      <x:c r="JMD9" s="15"/>
      <x:c r="JME9" s="15"/>
      <x:c r="JMF9" s="15"/>
      <x:c r="JMG9" s="15"/>
      <x:c r="JMH9" s="15"/>
      <x:c r="JMI9" s="15"/>
      <x:c r="JMJ9" s="15"/>
      <x:c r="JMK9" s="15"/>
      <x:c r="JML9" s="15"/>
      <x:c r="JMM9" s="15"/>
      <x:c r="JMN9" s="15"/>
      <x:c r="JMO9" s="15"/>
      <x:c r="JMP9" s="15"/>
      <x:c r="JMQ9" s="15"/>
      <x:c r="JMR9" s="15"/>
      <x:c r="JMS9" s="15"/>
      <x:c r="JMT9" s="15"/>
      <x:c r="JMU9" s="15"/>
      <x:c r="JMV9" s="15"/>
      <x:c r="JMW9" s="15"/>
      <x:c r="JMX9" s="15"/>
      <x:c r="JMY9" s="15"/>
      <x:c r="JMZ9" s="15"/>
      <x:c r="JNA9" s="15"/>
      <x:c r="JNB9" s="15"/>
      <x:c r="JNC9" s="15"/>
      <x:c r="JND9" s="15"/>
      <x:c r="JNE9" s="15"/>
      <x:c r="JNF9" s="15"/>
      <x:c r="JNG9" s="15"/>
      <x:c r="JNH9" s="15"/>
      <x:c r="JNI9" s="15"/>
      <x:c r="JNJ9" s="15"/>
      <x:c r="JNK9" s="15"/>
      <x:c r="JNL9" s="15"/>
      <x:c r="JNM9" s="15"/>
      <x:c r="JNN9" s="15"/>
      <x:c r="JNO9" s="15"/>
      <x:c r="JNP9" s="15"/>
      <x:c r="JNQ9" s="15"/>
      <x:c r="JNR9" s="15"/>
      <x:c r="JNS9" s="15"/>
      <x:c r="JNT9" s="15"/>
      <x:c r="JNU9" s="15"/>
      <x:c r="JNV9" s="15"/>
      <x:c r="JNW9" s="15"/>
      <x:c r="JNX9" s="15"/>
      <x:c r="JNY9" s="15"/>
      <x:c r="JNZ9" s="15"/>
      <x:c r="JOA9" s="15"/>
      <x:c r="JOB9" s="15"/>
      <x:c r="JOC9" s="15"/>
      <x:c r="JOD9" s="15"/>
      <x:c r="JOE9" s="15"/>
      <x:c r="JOF9" s="15"/>
      <x:c r="JOG9" s="15"/>
      <x:c r="JOH9" s="15"/>
      <x:c r="JOI9" s="15"/>
      <x:c r="JOJ9" s="15"/>
      <x:c r="JOK9" s="15"/>
      <x:c r="JOL9" s="15"/>
      <x:c r="JOM9" s="15"/>
      <x:c r="JON9" s="15"/>
      <x:c r="JOO9" s="15"/>
      <x:c r="JOP9" s="15"/>
      <x:c r="JOQ9" s="15"/>
      <x:c r="JOR9" s="15"/>
      <x:c r="JOS9" s="15"/>
      <x:c r="JOT9" s="15"/>
      <x:c r="JOU9" s="15"/>
      <x:c r="JOV9" s="15"/>
      <x:c r="JOW9" s="15"/>
      <x:c r="JOX9" s="15"/>
      <x:c r="JOY9" s="15"/>
      <x:c r="JOZ9" s="15"/>
      <x:c r="JPA9" s="15"/>
      <x:c r="JPB9" s="15"/>
      <x:c r="JPC9" s="15"/>
      <x:c r="JPD9" s="15"/>
      <x:c r="JPE9" s="15"/>
      <x:c r="JPF9" s="15"/>
      <x:c r="JPG9" s="15"/>
      <x:c r="JPH9" s="15"/>
      <x:c r="JPI9" s="15"/>
      <x:c r="JPJ9" s="15"/>
      <x:c r="JPK9" s="15"/>
      <x:c r="JPL9" s="15"/>
      <x:c r="JPM9" s="15"/>
      <x:c r="JPN9" s="15"/>
      <x:c r="JPO9" s="15"/>
      <x:c r="JPP9" s="15"/>
      <x:c r="JPQ9" s="15"/>
      <x:c r="JPR9" s="15"/>
      <x:c r="JPS9" s="15"/>
      <x:c r="JPT9" s="15"/>
      <x:c r="JPU9" s="15"/>
      <x:c r="JPV9" s="15"/>
      <x:c r="JPW9" s="15"/>
      <x:c r="JPX9" s="15"/>
      <x:c r="JPY9" s="15"/>
      <x:c r="JPZ9" s="15"/>
      <x:c r="JQA9" s="15"/>
      <x:c r="JQB9" s="15"/>
      <x:c r="JQC9" s="15"/>
      <x:c r="JQD9" s="15"/>
      <x:c r="JQE9" s="15"/>
      <x:c r="JQF9" s="15"/>
      <x:c r="JQG9" s="15"/>
      <x:c r="JQH9" s="15"/>
      <x:c r="JQI9" s="15"/>
      <x:c r="JQJ9" s="15"/>
      <x:c r="JQK9" s="15"/>
      <x:c r="JQL9" s="15"/>
      <x:c r="JQM9" s="15"/>
      <x:c r="JQN9" s="15"/>
      <x:c r="JQO9" s="15"/>
      <x:c r="JQP9" s="15"/>
      <x:c r="JQQ9" s="15"/>
      <x:c r="JQR9" s="15"/>
      <x:c r="JQS9" s="15"/>
      <x:c r="JQT9" s="15"/>
      <x:c r="JQU9" s="15"/>
      <x:c r="JQV9" s="15"/>
      <x:c r="JQW9" s="15"/>
      <x:c r="JQX9" s="15"/>
      <x:c r="JQY9" s="15"/>
      <x:c r="JQZ9" s="15"/>
      <x:c r="JRA9" s="15"/>
      <x:c r="JRB9" s="15"/>
      <x:c r="JRC9" s="15"/>
      <x:c r="JRD9" s="15"/>
      <x:c r="JRE9" s="15"/>
      <x:c r="JRF9" s="15"/>
      <x:c r="JRG9" s="15"/>
      <x:c r="JRH9" s="15"/>
      <x:c r="JRI9" s="15"/>
      <x:c r="JRJ9" s="15"/>
      <x:c r="JRK9" s="15"/>
      <x:c r="JRL9" s="15"/>
      <x:c r="JRM9" s="15"/>
      <x:c r="JRN9" s="15"/>
      <x:c r="JRO9" s="15"/>
      <x:c r="JRP9" s="15"/>
      <x:c r="JRQ9" s="15"/>
      <x:c r="JRR9" s="15"/>
      <x:c r="JRS9" s="15"/>
      <x:c r="JRT9" s="15"/>
      <x:c r="JRU9" s="15"/>
      <x:c r="JRV9" s="15"/>
      <x:c r="JRW9" s="15"/>
      <x:c r="JRX9" s="15"/>
      <x:c r="JRY9" s="15"/>
      <x:c r="JRZ9" s="15"/>
      <x:c r="JSA9" s="15"/>
      <x:c r="JSB9" s="15"/>
      <x:c r="JSC9" s="15"/>
      <x:c r="JSD9" s="15"/>
      <x:c r="JSE9" s="15"/>
      <x:c r="JSF9" s="15"/>
      <x:c r="JSG9" s="15"/>
      <x:c r="JSH9" s="15"/>
      <x:c r="JSI9" s="15"/>
      <x:c r="JSJ9" s="15"/>
      <x:c r="JSK9" s="15"/>
      <x:c r="JSL9" s="15"/>
      <x:c r="JSM9" s="15"/>
      <x:c r="JSN9" s="15"/>
      <x:c r="JSO9" s="15"/>
      <x:c r="JSP9" s="15"/>
      <x:c r="JSQ9" s="15"/>
      <x:c r="JSR9" s="15"/>
      <x:c r="JSS9" s="15"/>
      <x:c r="JST9" s="15"/>
      <x:c r="JSU9" s="15"/>
      <x:c r="JSV9" s="15"/>
      <x:c r="JSW9" s="15"/>
      <x:c r="JSX9" s="15"/>
      <x:c r="JSY9" s="15"/>
      <x:c r="JSZ9" s="15"/>
      <x:c r="JTA9" s="15"/>
      <x:c r="JTB9" s="15"/>
      <x:c r="JTC9" s="15"/>
      <x:c r="JTD9" s="15"/>
      <x:c r="JTE9" s="15"/>
      <x:c r="JTF9" s="15"/>
      <x:c r="JTG9" s="15"/>
      <x:c r="JTH9" s="15"/>
      <x:c r="JTI9" s="15"/>
      <x:c r="JTJ9" s="15"/>
      <x:c r="JTK9" s="15"/>
      <x:c r="JTL9" s="15"/>
      <x:c r="JTM9" s="15"/>
      <x:c r="JTN9" s="15"/>
      <x:c r="JTO9" s="15"/>
      <x:c r="JTP9" s="15"/>
      <x:c r="JTQ9" s="15"/>
      <x:c r="JTR9" s="15"/>
      <x:c r="JTS9" s="15"/>
      <x:c r="JTT9" s="15"/>
      <x:c r="JTU9" s="15"/>
      <x:c r="JTV9" s="15"/>
      <x:c r="JTW9" s="15"/>
      <x:c r="JTX9" s="15"/>
      <x:c r="JTY9" s="15"/>
      <x:c r="JTZ9" s="15"/>
      <x:c r="JUA9" s="15"/>
      <x:c r="JUB9" s="15"/>
      <x:c r="JUC9" s="15"/>
      <x:c r="JUD9" s="15"/>
      <x:c r="JUE9" s="15"/>
      <x:c r="JUF9" s="15"/>
      <x:c r="JUG9" s="15"/>
      <x:c r="JUH9" s="15"/>
      <x:c r="JUI9" s="15"/>
      <x:c r="JUJ9" s="15"/>
      <x:c r="JUK9" s="15"/>
      <x:c r="JUL9" s="15"/>
      <x:c r="JUM9" s="15"/>
      <x:c r="JUN9" s="15"/>
      <x:c r="JUO9" s="15"/>
      <x:c r="JUP9" s="15"/>
      <x:c r="JUQ9" s="15"/>
      <x:c r="JUR9" s="15"/>
      <x:c r="JUS9" s="15"/>
      <x:c r="JUT9" s="15"/>
      <x:c r="JUU9" s="15"/>
      <x:c r="JUV9" s="15"/>
      <x:c r="JUW9" s="15"/>
      <x:c r="JUX9" s="15"/>
      <x:c r="JUY9" s="15"/>
      <x:c r="JUZ9" s="15"/>
      <x:c r="JVA9" s="15"/>
      <x:c r="JVB9" s="15"/>
      <x:c r="JVC9" s="15"/>
      <x:c r="JVD9" s="15"/>
      <x:c r="JVE9" s="15"/>
      <x:c r="JVF9" s="15"/>
      <x:c r="JVG9" s="15"/>
      <x:c r="JVH9" s="15"/>
      <x:c r="JVI9" s="15"/>
      <x:c r="JVJ9" s="15"/>
      <x:c r="JVK9" s="15"/>
      <x:c r="JVL9" s="15"/>
      <x:c r="JVM9" s="15"/>
      <x:c r="JVN9" s="15"/>
      <x:c r="JVO9" s="15"/>
      <x:c r="JVP9" s="15"/>
      <x:c r="JVQ9" s="15"/>
      <x:c r="JVR9" s="15"/>
      <x:c r="JVS9" s="15"/>
      <x:c r="JVT9" s="15"/>
      <x:c r="JVU9" s="15"/>
      <x:c r="JVV9" s="15"/>
      <x:c r="JVW9" s="15"/>
      <x:c r="JVX9" s="15"/>
      <x:c r="JVY9" s="15"/>
      <x:c r="JVZ9" s="15"/>
      <x:c r="JWA9" s="15"/>
      <x:c r="JWB9" s="15"/>
      <x:c r="JWC9" s="15"/>
      <x:c r="JWD9" s="15"/>
      <x:c r="JWE9" s="15"/>
      <x:c r="JWF9" s="15"/>
      <x:c r="JWG9" s="15"/>
      <x:c r="JWH9" s="15"/>
      <x:c r="JWI9" s="15"/>
      <x:c r="JWJ9" s="15"/>
      <x:c r="JWK9" s="15"/>
      <x:c r="JWL9" s="15"/>
      <x:c r="JWM9" s="15"/>
      <x:c r="JWN9" s="15"/>
      <x:c r="JWO9" s="15"/>
      <x:c r="JWP9" s="15"/>
      <x:c r="JWQ9" s="15"/>
      <x:c r="JWR9" s="15"/>
      <x:c r="JWS9" s="15"/>
      <x:c r="JWT9" s="15"/>
      <x:c r="JWU9" s="15"/>
      <x:c r="JWV9" s="15"/>
      <x:c r="JWW9" s="15"/>
      <x:c r="JWX9" s="15"/>
      <x:c r="JWY9" s="15"/>
      <x:c r="JWZ9" s="15"/>
      <x:c r="JXA9" s="15"/>
      <x:c r="JXB9" s="15"/>
      <x:c r="JXC9" s="15"/>
      <x:c r="JXD9" s="15"/>
      <x:c r="JXE9" s="15"/>
      <x:c r="JXF9" s="15"/>
      <x:c r="JXG9" s="15"/>
      <x:c r="JXH9" s="15"/>
      <x:c r="JXI9" s="15"/>
      <x:c r="JXJ9" s="15"/>
      <x:c r="JXK9" s="15"/>
      <x:c r="JXL9" s="15"/>
      <x:c r="JXM9" s="15"/>
      <x:c r="JXN9" s="15"/>
      <x:c r="JXO9" s="15"/>
      <x:c r="JXP9" s="15"/>
      <x:c r="JXQ9" s="15"/>
      <x:c r="JXR9" s="15"/>
      <x:c r="JXS9" s="15"/>
      <x:c r="JXT9" s="15"/>
      <x:c r="JXU9" s="15"/>
      <x:c r="JXV9" s="15"/>
      <x:c r="JXW9" s="15"/>
      <x:c r="JXX9" s="15"/>
      <x:c r="JXY9" s="15"/>
      <x:c r="JXZ9" s="15"/>
      <x:c r="JYA9" s="15"/>
      <x:c r="JYB9" s="15"/>
      <x:c r="JYC9" s="15"/>
      <x:c r="JYD9" s="15"/>
      <x:c r="JYE9" s="15"/>
      <x:c r="JYF9" s="15"/>
      <x:c r="JYG9" s="15"/>
      <x:c r="JYH9" s="15"/>
      <x:c r="JYI9" s="15"/>
      <x:c r="JYJ9" s="15"/>
      <x:c r="JYK9" s="15"/>
      <x:c r="JYL9" s="15"/>
      <x:c r="JYM9" s="15"/>
      <x:c r="JYN9" s="15"/>
      <x:c r="JYO9" s="15"/>
      <x:c r="JYP9" s="15"/>
      <x:c r="JYQ9" s="15"/>
      <x:c r="JYR9" s="15"/>
      <x:c r="JYS9" s="15"/>
      <x:c r="JYT9" s="15"/>
      <x:c r="JYU9" s="15"/>
      <x:c r="JYV9" s="15"/>
      <x:c r="JYW9" s="15"/>
      <x:c r="JYX9" s="15"/>
      <x:c r="JYY9" s="15"/>
      <x:c r="JYZ9" s="15"/>
      <x:c r="JZA9" s="15"/>
      <x:c r="JZB9" s="15"/>
      <x:c r="JZC9" s="15"/>
      <x:c r="JZD9" s="15"/>
      <x:c r="JZE9" s="15"/>
      <x:c r="JZF9" s="15"/>
      <x:c r="JZG9" s="15"/>
      <x:c r="JZH9" s="15"/>
      <x:c r="JZI9" s="15"/>
      <x:c r="JZJ9" s="15"/>
      <x:c r="JZK9" s="15"/>
      <x:c r="JZL9" s="15"/>
      <x:c r="JZM9" s="15"/>
      <x:c r="JZN9" s="15"/>
      <x:c r="JZO9" s="15"/>
      <x:c r="JZP9" s="15"/>
      <x:c r="JZQ9" s="15"/>
      <x:c r="JZR9" s="15"/>
      <x:c r="JZS9" s="15"/>
      <x:c r="JZT9" s="15"/>
      <x:c r="JZU9" s="15"/>
      <x:c r="JZV9" s="15"/>
      <x:c r="JZW9" s="15"/>
      <x:c r="JZX9" s="15"/>
      <x:c r="JZY9" s="15"/>
      <x:c r="JZZ9" s="15"/>
      <x:c r="KAA9" s="15"/>
      <x:c r="KAB9" s="15"/>
      <x:c r="KAC9" s="15"/>
      <x:c r="KAD9" s="15"/>
      <x:c r="KAE9" s="15"/>
      <x:c r="KAF9" s="15"/>
      <x:c r="KAG9" s="15"/>
      <x:c r="KAH9" s="15"/>
      <x:c r="KAI9" s="15"/>
      <x:c r="KAJ9" s="15"/>
      <x:c r="KAK9" s="15"/>
      <x:c r="KAL9" s="15"/>
      <x:c r="KAM9" s="15"/>
      <x:c r="KAN9" s="15"/>
      <x:c r="KAO9" s="15"/>
      <x:c r="KAP9" s="15"/>
      <x:c r="KAQ9" s="15"/>
      <x:c r="KAR9" s="15"/>
      <x:c r="KAS9" s="15"/>
      <x:c r="KAT9" s="15"/>
      <x:c r="KAU9" s="15"/>
      <x:c r="KAV9" s="15"/>
      <x:c r="KAW9" s="15"/>
      <x:c r="KAX9" s="15"/>
      <x:c r="KAY9" s="15"/>
      <x:c r="KAZ9" s="15"/>
      <x:c r="KBA9" s="15"/>
      <x:c r="KBB9" s="15"/>
      <x:c r="KBC9" s="15"/>
      <x:c r="KBD9" s="15"/>
      <x:c r="KBE9" s="15"/>
      <x:c r="KBF9" s="15"/>
      <x:c r="KBG9" s="15"/>
      <x:c r="KBH9" s="15"/>
      <x:c r="KBI9" s="15"/>
      <x:c r="KBJ9" s="15"/>
      <x:c r="KBK9" s="15"/>
      <x:c r="KBL9" s="15"/>
      <x:c r="KBM9" s="15"/>
      <x:c r="KBN9" s="15"/>
      <x:c r="KBO9" s="15"/>
      <x:c r="KBP9" s="15"/>
      <x:c r="KBQ9" s="15"/>
      <x:c r="KBR9" s="15"/>
      <x:c r="KBS9" s="15"/>
      <x:c r="KBT9" s="15"/>
      <x:c r="KBU9" s="15"/>
      <x:c r="KBV9" s="15"/>
      <x:c r="KBW9" s="15"/>
      <x:c r="KBX9" s="15"/>
      <x:c r="KBY9" s="15"/>
      <x:c r="KBZ9" s="15"/>
      <x:c r="KCA9" s="15"/>
      <x:c r="KCB9" s="15"/>
      <x:c r="KCC9" s="15"/>
      <x:c r="KCD9" s="15"/>
      <x:c r="KCE9" s="15"/>
      <x:c r="KCF9" s="15"/>
      <x:c r="KCG9" s="15"/>
      <x:c r="KCH9" s="15"/>
      <x:c r="KCI9" s="15"/>
      <x:c r="KCJ9" s="15"/>
      <x:c r="KCK9" s="15"/>
      <x:c r="KCL9" s="15"/>
      <x:c r="KCM9" s="15"/>
      <x:c r="KCN9" s="15"/>
      <x:c r="KCO9" s="15"/>
      <x:c r="KCP9" s="15"/>
      <x:c r="KCQ9" s="15"/>
      <x:c r="KCR9" s="15"/>
      <x:c r="KCS9" s="15"/>
      <x:c r="KCT9" s="15"/>
      <x:c r="KCU9" s="15"/>
      <x:c r="KCV9" s="15"/>
      <x:c r="KCW9" s="15"/>
      <x:c r="KCX9" s="15"/>
      <x:c r="KCY9" s="15"/>
      <x:c r="KCZ9" s="15"/>
      <x:c r="KDA9" s="15"/>
      <x:c r="KDB9" s="15"/>
      <x:c r="KDC9" s="15"/>
      <x:c r="KDD9" s="15"/>
      <x:c r="KDE9" s="15"/>
      <x:c r="KDF9" s="15"/>
      <x:c r="KDG9" s="15"/>
      <x:c r="KDH9" s="15"/>
      <x:c r="KDI9" s="15"/>
      <x:c r="KDJ9" s="15"/>
      <x:c r="KDK9" s="15"/>
      <x:c r="KDL9" s="15"/>
      <x:c r="KDM9" s="15"/>
      <x:c r="KDN9" s="15"/>
      <x:c r="KDO9" s="15"/>
      <x:c r="KDP9" s="15"/>
      <x:c r="KDQ9" s="15"/>
      <x:c r="KDR9" s="15"/>
      <x:c r="KDS9" s="15"/>
      <x:c r="KDT9" s="15"/>
      <x:c r="KDU9" s="15"/>
      <x:c r="KDV9" s="15"/>
      <x:c r="KDW9" s="15"/>
      <x:c r="KDX9" s="15"/>
      <x:c r="KDY9" s="15"/>
      <x:c r="KDZ9" s="15"/>
      <x:c r="KEA9" s="15"/>
      <x:c r="KEB9" s="15"/>
      <x:c r="KEC9" s="15"/>
      <x:c r="KED9" s="15"/>
      <x:c r="KEE9" s="15"/>
      <x:c r="KEF9" s="15"/>
      <x:c r="KEG9" s="15"/>
      <x:c r="KEH9" s="15"/>
      <x:c r="KEI9" s="15"/>
      <x:c r="KEJ9" s="15"/>
      <x:c r="KEK9" s="15"/>
      <x:c r="KEL9" s="15"/>
      <x:c r="KEM9" s="15"/>
      <x:c r="KEN9" s="15"/>
      <x:c r="KEO9" s="15"/>
      <x:c r="KEP9" s="15"/>
      <x:c r="KEQ9" s="15"/>
      <x:c r="KER9" s="15"/>
      <x:c r="KES9" s="15"/>
      <x:c r="KET9" s="15"/>
      <x:c r="KEU9" s="15"/>
      <x:c r="KEV9" s="15"/>
      <x:c r="KEW9" s="15"/>
      <x:c r="KEX9" s="15"/>
      <x:c r="KEY9" s="15"/>
      <x:c r="KEZ9" s="15"/>
      <x:c r="KFA9" s="15"/>
      <x:c r="KFB9" s="15"/>
      <x:c r="KFC9" s="15"/>
      <x:c r="KFD9" s="15"/>
      <x:c r="KFE9" s="15"/>
      <x:c r="KFF9" s="15"/>
      <x:c r="KFG9" s="15"/>
      <x:c r="KFH9" s="15"/>
      <x:c r="KFI9" s="15"/>
      <x:c r="KFJ9" s="15"/>
      <x:c r="KFK9" s="15"/>
      <x:c r="KFL9" s="15"/>
      <x:c r="KFM9" s="15"/>
      <x:c r="KFN9" s="15"/>
      <x:c r="KFO9" s="15"/>
      <x:c r="KFP9" s="15"/>
      <x:c r="KFQ9" s="15"/>
      <x:c r="KFR9" s="15"/>
      <x:c r="KFS9" s="15"/>
      <x:c r="KFT9" s="15"/>
      <x:c r="KFU9" s="15"/>
      <x:c r="KFV9" s="15"/>
      <x:c r="KFW9" s="15"/>
      <x:c r="KFX9" s="15"/>
      <x:c r="KFY9" s="15"/>
      <x:c r="KFZ9" s="15"/>
      <x:c r="KGA9" s="15"/>
      <x:c r="KGB9" s="15"/>
      <x:c r="KGC9" s="15"/>
      <x:c r="KGD9" s="15"/>
      <x:c r="KGE9" s="15"/>
      <x:c r="KGF9" s="15"/>
      <x:c r="KGG9" s="15"/>
      <x:c r="KGH9" s="15"/>
      <x:c r="KGI9" s="15"/>
      <x:c r="KGJ9" s="15"/>
      <x:c r="KGK9" s="15"/>
      <x:c r="KGL9" s="15"/>
      <x:c r="KGM9" s="15"/>
      <x:c r="KGN9" s="15"/>
      <x:c r="KGO9" s="15"/>
      <x:c r="KGP9" s="15"/>
      <x:c r="KGQ9" s="15"/>
      <x:c r="KGR9" s="15"/>
      <x:c r="KGS9" s="15"/>
      <x:c r="KGT9" s="15"/>
      <x:c r="KGU9" s="15"/>
      <x:c r="KGV9" s="15"/>
      <x:c r="KGW9" s="15"/>
      <x:c r="KGX9" s="15"/>
      <x:c r="KGY9" s="15"/>
      <x:c r="KGZ9" s="15"/>
      <x:c r="KHA9" s="15"/>
      <x:c r="KHB9" s="15"/>
      <x:c r="KHC9" s="15"/>
      <x:c r="KHD9" s="15"/>
      <x:c r="KHE9" s="15"/>
      <x:c r="KHF9" s="15"/>
      <x:c r="KHG9" s="15"/>
      <x:c r="KHH9" s="15"/>
      <x:c r="KHI9" s="15"/>
      <x:c r="KHJ9" s="15"/>
      <x:c r="KHK9" s="15"/>
      <x:c r="KHL9" s="15"/>
      <x:c r="KHM9" s="15"/>
      <x:c r="KHN9" s="15"/>
      <x:c r="KHO9" s="15"/>
      <x:c r="KHP9" s="15"/>
      <x:c r="KHQ9" s="15"/>
      <x:c r="KHR9" s="15"/>
      <x:c r="KHS9" s="15"/>
      <x:c r="KHT9" s="15"/>
      <x:c r="KHU9" s="15"/>
      <x:c r="KHV9" s="15"/>
      <x:c r="KHW9" s="15"/>
      <x:c r="KHX9" s="15"/>
      <x:c r="KHY9" s="15"/>
      <x:c r="KHZ9" s="15"/>
      <x:c r="KIA9" s="15"/>
      <x:c r="KIB9" s="15"/>
      <x:c r="KIC9" s="15"/>
      <x:c r="KID9" s="15"/>
      <x:c r="KIE9" s="15"/>
      <x:c r="KIF9" s="15"/>
      <x:c r="KIG9" s="15"/>
      <x:c r="KIH9" s="15"/>
      <x:c r="KII9" s="15"/>
      <x:c r="KIJ9" s="15"/>
      <x:c r="KIK9" s="15"/>
      <x:c r="KIL9" s="15"/>
      <x:c r="KIM9" s="15"/>
      <x:c r="KIN9" s="15"/>
      <x:c r="KIO9" s="15"/>
      <x:c r="KIP9" s="15"/>
      <x:c r="KIQ9" s="15"/>
      <x:c r="KIR9" s="15"/>
      <x:c r="KIS9" s="15"/>
      <x:c r="KIT9" s="15"/>
      <x:c r="KIU9" s="15"/>
      <x:c r="KIV9" s="15"/>
      <x:c r="KIW9" s="15"/>
      <x:c r="KIX9" s="15"/>
      <x:c r="KIY9" s="15"/>
      <x:c r="KIZ9" s="15"/>
      <x:c r="KJA9" s="15"/>
      <x:c r="KJB9" s="15"/>
      <x:c r="KJC9" s="15"/>
      <x:c r="KJD9" s="15"/>
      <x:c r="KJE9" s="15"/>
      <x:c r="KJF9" s="15"/>
      <x:c r="KJG9" s="15"/>
      <x:c r="KJH9" s="15"/>
      <x:c r="KJI9" s="15"/>
      <x:c r="KJJ9" s="15"/>
      <x:c r="KJK9" s="15"/>
      <x:c r="KJL9" s="15"/>
      <x:c r="KJM9" s="15"/>
      <x:c r="KJN9" s="15"/>
      <x:c r="KJO9" s="15"/>
      <x:c r="KJP9" s="15"/>
      <x:c r="KJQ9" s="15"/>
      <x:c r="KJR9" s="15"/>
      <x:c r="KJS9" s="15"/>
      <x:c r="KJT9" s="15"/>
      <x:c r="KJU9" s="15"/>
      <x:c r="KJV9" s="15"/>
      <x:c r="KJW9" s="15"/>
      <x:c r="KJX9" s="15"/>
      <x:c r="KJY9" s="15"/>
      <x:c r="KJZ9" s="15"/>
      <x:c r="KKA9" s="15"/>
      <x:c r="KKB9" s="15"/>
      <x:c r="KKC9" s="15"/>
      <x:c r="KKD9" s="15"/>
      <x:c r="KKE9" s="15"/>
      <x:c r="KKF9" s="15"/>
      <x:c r="KKG9" s="15"/>
      <x:c r="KKH9" s="15"/>
      <x:c r="KKI9" s="15"/>
      <x:c r="KKJ9" s="15"/>
      <x:c r="KKK9" s="15"/>
      <x:c r="KKL9" s="15"/>
      <x:c r="KKM9" s="15"/>
      <x:c r="KKN9" s="15"/>
      <x:c r="KKO9" s="15"/>
      <x:c r="KKP9" s="15"/>
      <x:c r="KKQ9" s="15"/>
      <x:c r="KKR9" s="15"/>
      <x:c r="KKS9" s="15"/>
      <x:c r="KKT9" s="15"/>
      <x:c r="KKU9" s="15"/>
      <x:c r="KKV9" s="15"/>
      <x:c r="KKW9" s="15"/>
      <x:c r="KKX9" s="15"/>
      <x:c r="KKY9" s="15"/>
      <x:c r="KKZ9" s="15"/>
      <x:c r="KLA9" s="15"/>
      <x:c r="KLB9" s="15"/>
      <x:c r="KLC9" s="15"/>
      <x:c r="KLD9" s="15"/>
      <x:c r="KLE9" s="15"/>
      <x:c r="KLF9" s="15"/>
      <x:c r="KLG9" s="15"/>
      <x:c r="KLH9" s="15"/>
      <x:c r="KLI9" s="15"/>
      <x:c r="KLJ9" s="15"/>
      <x:c r="KLK9" s="15"/>
      <x:c r="KLL9" s="15"/>
      <x:c r="KLM9" s="15"/>
      <x:c r="KLN9" s="15"/>
      <x:c r="KLO9" s="15"/>
      <x:c r="KLP9" s="15"/>
      <x:c r="KLQ9" s="15"/>
      <x:c r="KLR9" s="15"/>
      <x:c r="KLS9" s="15"/>
      <x:c r="KLT9" s="15"/>
      <x:c r="KLU9" s="15"/>
      <x:c r="KLV9" s="15"/>
      <x:c r="KLW9" s="15"/>
      <x:c r="KLX9" s="15"/>
      <x:c r="KLY9" s="15"/>
      <x:c r="KLZ9" s="15"/>
      <x:c r="KMA9" s="15"/>
      <x:c r="KMB9" s="15"/>
      <x:c r="KMC9" s="15"/>
      <x:c r="KMD9" s="15"/>
      <x:c r="KME9" s="15"/>
      <x:c r="KMF9" s="15"/>
      <x:c r="KMG9" s="15"/>
      <x:c r="KMH9" s="15"/>
      <x:c r="KMI9" s="15"/>
      <x:c r="KMJ9" s="15"/>
      <x:c r="KMK9" s="15"/>
      <x:c r="KML9" s="15"/>
      <x:c r="KMM9" s="15"/>
      <x:c r="KMN9" s="15"/>
      <x:c r="KMO9" s="15"/>
      <x:c r="KMP9" s="15"/>
      <x:c r="KMQ9" s="15"/>
      <x:c r="KMR9" s="15"/>
      <x:c r="KMS9" s="15"/>
      <x:c r="KMT9" s="15"/>
      <x:c r="KMU9" s="15"/>
      <x:c r="KMV9" s="15"/>
      <x:c r="KMW9" s="15"/>
      <x:c r="KMX9" s="15"/>
      <x:c r="KMY9" s="15"/>
      <x:c r="KMZ9" s="15"/>
      <x:c r="KNA9" s="15"/>
      <x:c r="KNB9" s="15"/>
      <x:c r="KNC9" s="15"/>
      <x:c r="KND9" s="15"/>
      <x:c r="KNE9" s="15"/>
      <x:c r="KNF9" s="15"/>
      <x:c r="KNG9" s="15"/>
      <x:c r="KNH9" s="15"/>
      <x:c r="KNI9" s="15"/>
      <x:c r="KNJ9" s="15"/>
      <x:c r="KNK9" s="15"/>
      <x:c r="KNL9" s="15"/>
      <x:c r="KNM9" s="15"/>
      <x:c r="KNN9" s="15"/>
      <x:c r="KNO9" s="15"/>
      <x:c r="KNP9" s="15"/>
      <x:c r="KNQ9" s="15"/>
      <x:c r="KNR9" s="15"/>
      <x:c r="KNS9" s="15"/>
      <x:c r="KNT9" s="15"/>
      <x:c r="KNU9" s="15"/>
      <x:c r="KNV9" s="15"/>
      <x:c r="KNW9" s="15"/>
      <x:c r="KNX9" s="15"/>
      <x:c r="KNY9" s="15"/>
      <x:c r="KNZ9" s="15"/>
      <x:c r="KOA9" s="15"/>
      <x:c r="KOB9" s="15"/>
      <x:c r="KOC9" s="15"/>
      <x:c r="KOD9" s="15"/>
      <x:c r="KOE9" s="15"/>
      <x:c r="KOF9" s="15"/>
      <x:c r="KOG9" s="15"/>
      <x:c r="KOH9" s="15"/>
      <x:c r="KOI9" s="15"/>
      <x:c r="KOJ9" s="15"/>
      <x:c r="KOK9" s="15"/>
      <x:c r="KOL9" s="15"/>
      <x:c r="KOM9" s="15"/>
      <x:c r="KON9" s="15"/>
      <x:c r="KOO9" s="15"/>
      <x:c r="KOP9" s="15"/>
      <x:c r="KOQ9" s="15"/>
      <x:c r="KOR9" s="15"/>
      <x:c r="KOS9" s="15"/>
      <x:c r="KOT9" s="15"/>
      <x:c r="KOU9" s="15"/>
      <x:c r="KOV9" s="15"/>
      <x:c r="KOW9" s="15"/>
      <x:c r="KOX9" s="15"/>
      <x:c r="KOY9" s="15"/>
      <x:c r="KOZ9" s="15"/>
      <x:c r="KPA9" s="15"/>
      <x:c r="KPB9" s="15"/>
      <x:c r="KPC9" s="15"/>
      <x:c r="KPD9" s="15"/>
      <x:c r="KPE9" s="15"/>
      <x:c r="KPF9" s="15"/>
      <x:c r="KPG9" s="15"/>
      <x:c r="KPH9" s="15"/>
      <x:c r="KPI9" s="15"/>
      <x:c r="KPJ9" s="15"/>
      <x:c r="KPK9" s="15"/>
      <x:c r="KPL9" s="15"/>
      <x:c r="KPM9" s="15"/>
      <x:c r="KPN9" s="15"/>
      <x:c r="KPO9" s="15"/>
      <x:c r="KPP9" s="15"/>
      <x:c r="KPQ9" s="15"/>
      <x:c r="KPR9" s="15"/>
      <x:c r="KPS9" s="15"/>
      <x:c r="KPT9" s="15"/>
      <x:c r="KPU9" s="15"/>
      <x:c r="KPV9" s="15"/>
      <x:c r="KPW9" s="15"/>
      <x:c r="KPX9" s="15"/>
      <x:c r="KPY9" s="15"/>
      <x:c r="KPZ9" s="15"/>
      <x:c r="KQA9" s="15"/>
      <x:c r="KQB9" s="15"/>
      <x:c r="KQC9" s="15"/>
      <x:c r="KQD9" s="15"/>
      <x:c r="KQE9" s="15"/>
      <x:c r="KQF9" s="15"/>
      <x:c r="KQG9" s="15"/>
      <x:c r="KQH9" s="15"/>
      <x:c r="KQI9" s="15"/>
      <x:c r="KQJ9" s="15"/>
      <x:c r="KQK9" s="15"/>
      <x:c r="KQL9" s="15"/>
      <x:c r="KQM9" s="15"/>
      <x:c r="KQN9" s="15"/>
      <x:c r="KQO9" s="15"/>
      <x:c r="KQP9" s="15"/>
      <x:c r="KQQ9" s="15"/>
      <x:c r="KQR9" s="15"/>
      <x:c r="KQS9" s="15"/>
      <x:c r="KQT9" s="15"/>
      <x:c r="KQU9" s="15"/>
      <x:c r="KQV9" s="15"/>
      <x:c r="KQW9" s="15"/>
      <x:c r="KQX9" s="15"/>
      <x:c r="KQY9" s="15"/>
      <x:c r="KQZ9" s="15"/>
      <x:c r="KRA9" s="15"/>
      <x:c r="KRB9" s="15"/>
      <x:c r="KRC9" s="15"/>
      <x:c r="KRD9" s="15"/>
      <x:c r="KRE9" s="15"/>
      <x:c r="KRF9" s="15"/>
      <x:c r="KRG9" s="15"/>
      <x:c r="KRH9" s="15"/>
      <x:c r="KRI9" s="15"/>
      <x:c r="KRJ9" s="15"/>
      <x:c r="KRK9" s="15"/>
      <x:c r="KRL9" s="15"/>
      <x:c r="KRM9" s="15"/>
      <x:c r="KRN9" s="15"/>
      <x:c r="KRO9" s="15"/>
      <x:c r="KRP9" s="15"/>
      <x:c r="KRQ9" s="15"/>
      <x:c r="KRR9" s="15"/>
      <x:c r="KRS9" s="15"/>
      <x:c r="KRT9" s="15"/>
      <x:c r="KRU9" s="15"/>
      <x:c r="KRV9" s="15"/>
      <x:c r="KRW9" s="15"/>
      <x:c r="KRX9" s="15"/>
      <x:c r="KRY9" s="15"/>
      <x:c r="KRZ9" s="15"/>
      <x:c r="KSA9" s="15"/>
      <x:c r="KSB9" s="15"/>
      <x:c r="KSC9" s="15"/>
      <x:c r="KSD9" s="15"/>
      <x:c r="KSE9" s="15"/>
      <x:c r="KSF9" s="15"/>
      <x:c r="KSG9" s="15"/>
      <x:c r="KSH9" s="15"/>
      <x:c r="KSI9" s="15"/>
      <x:c r="KSJ9" s="15"/>
      <x:c r="KSK9" s="15"/>
      <x:c r="KSL9" s="15"/>
      <x:c r="KSM9" s="15"/>
      <x:c r="KSN9" s="15"/>
      <x:c r="KSO9" s="15"/>
      <x:c r="KSP9" s="15"/>
      <x:c r="KSQ9" s="15"/>
      <x:c r="KSR9" s="15"/>
      <x:c r="KSS9" s="15"/>
      <x:c r="KST9" s="15"/>
      <x:c r="KSU9" s="15"/>
      <x:c r="KSV9" s="15"/>
      <x:c r="KSW9" s="15"/>
      <x:c r="KSX9" s="15"/>
      <x:c r="KSY9" s="15"/>
      <x:c r="KSZ9" s="15"/>
      <x:c r="KTA9" s="15"/>
      <x:c r="KTB9" s="15"/>
      <x:c r="KTC9" s="15"/>
      <x:c r="KTD9" s="15"/>
      <x:c r="KTE9" s="15"/>
      <x:c r="KTF9" s="15"/>
      <x:c r="KTG9" s="15"/>
      <x:c r="KTH9" s="15"/>
      <x:c r="KTI9" s="15"/>
      <x:c r="KTJ9" s="15"/>
      <x:c r="KTK9" s="15"/>
      <x:c r="KTL9" s="15"/>
      <x:c r="KTM9" s="15"/>
      <x:c r="KTN9" s="15"/>
      <x:c r="KTO9" s="15"/>
      <x:c r="KTP9" s="15"/>
      <x:c r="KTQ9" s="15"/>
      <x:c r="KTR9" s="15"/>
      <x:c r="KTS9" s="15"/>
      <x:c r="KTT9" s="15"/>
      <x:c r="KTU9" s="15"/>
      <x:c r="KTV9" s="15"/>
      <x:c r="KTW9" s="15"/>
      <x:c r="KTX9" s="15"/>
      <x:c r="KTY9" s="15"/>
      <x:c r="KTZ9" s="15"/>
      <x:c r="KUA9" s="15"/>
      <x:c r="KUB9" s="15"/>
      <x:c r="KUC9" s="15"/>
      <x:c r="KUD9" s="15"/>
      <x:c r="KUE9" s="15"/>
      <x:c r="KUF9" s="15"/>
      <x:c r="KUG9" s="15"/>
      <x:c r="KUH9" s="15"/>
      <x:c r="KUI9" s="15"/>
      <x:c r="KUJ9" s="15"/>
      <x:c r="KUK9" s="15"/>
      <x:c r="KUL9" s="15"/>
      <x:c r="KUM9" s="15"/>
      <x:c r="KUN9" s="15"/>
      <x:c r="KUO9" s="15"/>
      <x:c r="KUP9" s="15"/>
      <x:c r="KUQ9" s="15"/>
      <x:c r="KUR9" s="15"/>
      <x:c r="KUS9" s="15"/>
      <x:c r="KUT9" s="15"/>
      <x:c r="KUU9" s="15"/>
      <x:c r="KUV9" s="15"/>
      <x:c r="KUW9" s="15"/>
      <x:c r="KUX9" s="15"/>
      <x:c r="KUY9" s="15"/>
      <x:c r="KUZ9" s="15"/>
      <x:c r="KVA9" s="15"/>
      <x:c r="KVB9" s="15"/>
      <x:c r="KVC9" s="15"/>
      <x:c r="KVD9" s="15"/>
      <x:c r="KVE9" s="15"/>
      <x:c r="KVF9" s="15"/>
      <x:c r="KVG9" s="15"/>
      <x:c r="KVH9" s="15"/>
      <x:c r="KVI9" s="15"/>
      <x:c r="KVJ9" s="15"/>
      <x:c r="KVK9" s="15"/>
      <x:c r="KVL9" s="15"/>
      <x:c r="KVM9" s="15"/>
      <x:c r="KVN9" s="15"/>
      <x:c r="KVO9" s="15"/>
      <x:c r="KVP9" s="15"/>
      <x:c r="KVQ9" s="15"/>
      <x:c r="KVR9" s="15"/>
      <x:c r="KVS9" s="15"/>
      <x:c r="KVT9" s="15"/>
      <x:c r="KVU9" s="15"/>
      <x:c r="KVV9" s="15"/>
      <x:c r="KVW9" s="15"/>
      <x:c r="KVX9" s="15"/>
      <x:c r="KVY9" s="15"/>
      <x:c r="KVZ9" s="15"/>
      <x:c r="KWA9" s="15"/>
      <x:c r="KWB9" s="15"/>
      <x:c r="KWC9" s="15"/>
      <x:c r="KWD9" s="15"/>
      <x:c r="KWE9" s="15"/>
      <x:c r="KWF9" s="15"/>
      <x:c r="KWG9" s="15"/>
      <x:c r="KWH9" s="15"/>
      <x:c r="KWI9" s="15"/>
      <x:c r="KWJ9" s="15"/>
      <x:c r="KWK9" s="15"/>
      <x:c r="KWL9" s="15"/>
      <x:c r="KWM9" s="15"/>
      <x:c r="KWN9" s="15"/>
      <x:c r="KWO9" s="15"/>
      <x:c r="KWP9" s="15"/>
      <x:c r="KWQ9" s="15"/>
      <x:c r="KWR9" s="15"/>
      <x:c r="KWS9" s="15"/>
      <x:c r="KWT9" s="15"/>
      <x:c r="KWU9" s="15"/>
      <x:c r="KWV9" s="15"/>
      <x:c r="KWW9" s="15"/>
      <x:c r="KWX9" s="15"/>
      <x:c r="KWY9" s="15"/>
      <x:c r="KWZ9" s="15"/>
      <x:c r="KXA9" s="15"/>
      <x:c r="KXB9" s="15"/>
      <x:c r="KXC9" s="15"/>
      <x:c r="KXD9" s="15"/>
      <x:c r="KXE9" s="15"/>
      <x:c r="KXF9" s="15"/>
      <x:c r="KXG9" s="15"/>
      <x:c r="KXH9" s="15"/>
      <x:c r="KXI9" s="15"/>
      <x:c r="KXJ9" s="15"/>
      <x:c r="KXK9" s="15"/>
      <x:c r="KXL9" s="15"/>
      <x:c r="KXM9" s="15"/>
      <x:c r="KXN9" s="15"/>
      <x:c r="KXO9" s="15"/>
      <x:c r="KXP9" s="15"/>
      <x:c r="KXQ9" s="15"/>
      <x:c r="KXR9" s="15"/>
      <x:c r="KXS9" s="15"/>
      <x:c r="KXT9" s="15"/>
      <x:c r="KXU9" s="15"/>
      <x:c r="KXV9" s="15"/>
      <x:c r="KXW9" s="15"/>
      <x:c r="KXX9" s="15"/>
      <x:c r="KXY9" s="15"/>
      <x:c r="KXZ9" s="15"/>
      <x:c r="KYA9" s="15"/>
      <x:c r="KYB9" s="15"/>
      <x:c r="KYC9" s="15"/>
      <x:c r="KYD9" s="15"/>
      <x:c r="KYE9" s="15"/>
      <x:c r="KYF9" s="15"/>
      <x:c r="KYG9" s="15"/>
      <x:c r="KYH9" s="15"/>
      <x:c r="KYI9" s="15"/>
      <x:c r="KYJ9" s="15"/>
      <x:c r="KYK9" s="15"/>
      <x:c r="KYL9" s="15"/>
      <x:c r="KYM9" s="15"/>
      <x:c r="KYN9" s="15"/>
      <x:c r="KYO9" s="15"/>
      <x:c r="KYP9" s="15"/>
      <x:c r="KYQ9" s="15"/>
      <x:c r="KYR9" s="15"/>
      <x:c r="KYS9" s="15"/>
      <x:c r="KYT9" s="15"/>
      <x:c r="KYU9" s="15"/>
      <x:c r="KYV9" s="15"/>
      <x:c r="KYW9" s="15"/>
      <x:c r="KYX9" s="15"/>
      <x:c r="KYY9" s="15"/>
      <x:c r="KYZ9" s="15"/>
      <x:c r="KZA9" s="15"/>
      <x:c r="KZB9" s="15"/>
      <x:c r="KZC9" s="15"/>
      <x:c r="KZD9" s="15"/>
      <x:c r="KZE9" s="15"/>
      <x:c r="KZF9" s="15"/>
      <x:c r="KZG9" s="15"/>
      <x:c r="KZH9" s="15"/>
      <x:c r="KZI9" s="15"/>
      <x:c r="KZJ9" s="15"/>
      <x:c r="KZK9" s="15"/>
      <x:c r="KZL9" s="15"/>
      <x:c r="KZM9" s="15"/>
      <x:c r="KZN9" s="15"/>
      <x:c r="KZO9" s="15"/>
      <x:c r="KZP9" s="15"/>
      <x:c r="KZQ9" s="15"/>
      <x:c r="KZR9" s="15"/>
      <x:c r="KZS9" s="15"/>
      <x:c r="KZT9" s="15"/>
      <x:c r="KZU9" s="15"/>
      <x:c r="KZV9" s="15"/>
      <x:c r="KZW9" s="15"/>
      <x:c r="KZX9" s="15"/>
      <x:c r="KZY9" s="15"/>
      <x:c r="KZZ9" s="15"/>
      <x:c r="LAA9" s="15"/>
      <x:c r="LAB9" s="15"/>
      <x:c r="LAC9" s="15"/>
      <x:c r="LAD9" s="15"/>
      <x:c r="LAE9" s="15"/>
      <x:c r="LAF9" s="15"/>
      <x:c r="LAG9" s="15"/>
      <x:c r="LAH9" s="15"/>
      <x:c r="LAI9" s="15"/>
      <x:c r="LAJ9" s="15"/>
      <x:c r="LAK9" s="15"/>
      <x:c r="LAL9" s="15"/>
      <x:c r="LAM9" s="15"/>
      <x:c r="LAN9" s="15"/>
      <x:c r="LAO9" s="15"/>
      <x:c r="LAP9" s="15"/>
      <x:c r="LAQ9" s="15"/>
      <x:c r="LAR9" s="15"/>
      <x:c r="LAS9" s="15"/>
      <x:c r="LAT9" s="15"/>
      <x:c r="LAU9" s="15"/>
      <x:c r="LAV9" s="15"/>
      <x:c r="LAW9" s="15"/>
      <x:c r="LAX9" s="15"/>
      <x:c r="LAY9" s="15"/>
      <x:c r="LAZ9" s="15"/>
      <x:c r="LBA9" s="15"/>
      <x:c r="LBB9" s="15"/>
      <x:c r="LBC9" s="15"/>
      <x:c r="LBD9" s="15"/>
      <x:c r="LBE9" s="15"/>
      <x:c r="LBF9" s="15"/>
      <x:c r="LBG9" s="15"/>
      <x:c r="LBH9" s="15"/>
      <x:c r="LBI9" s="15"/>
      <x:c r="LBJ9" s="15"/>
      <x:c r="LBK9" s="15"/>
      <x:c r="LBL9" s="15"/>
      <x:c r="LBM9" s="15"/>
      <x:c r="LBN9" s="15"/>
      <x:c r="LBO9" s="15"/>
      <x:c r="LBP9" s="15"/>
      <x:c r="LBQ9" s="15"/>
      <x:c r="LBR9" s="15"/>
      <x:c r="LBS9" s="15"/>
      <x:c r="LBT9" s="15"/>
      <x:c r="LBU9" s="15"/>
      <x:c r="LBV9" s="15"/>
      <x:c r="LBW9" s="15"/>
      <x:c r="LBX9" s="15"/>
      <x:c r="LBY9" s="15"/>
      <x:c r="LBZ9" s="15"/>
      <x:c r="LCA9" s="15"/>
      <x:c r="LCB9" s="15"/>
      <x:c r="LCC9" s="15"/>
      <x:c r="LCD9" s="15"/>
      <x:c r="LCE9" s="15"/>
      <x:c r="LCF9" s="15"/>
      <x:c r="LCG9" s="15"/>
      <x:c r="LCH9" s="15"/>
      <x:c r="LCI9" s="15"/>
      <x:c r="LCJ9" s="15"/>
      <x:c r="LCK9" s="15"/>
      <x:c r="LCL9" s="15"/>
      <x:c r="LCM9" s="15"/>
      <x:c r="LCN9" s="15"/>
      <x:c r="LCO9" s="15"/>
      <x:c r="LCP9" s="15"/>
      <x:c r="LCQ9" s="15"/>
      <x:c r="LCR9" s="15"/>
      <x:c r="LCS9" s="15"/>
      <x:c r="LCT9" s="15"/>
      <x:c r="LCU9" s="15"/>
      <x:c r="LCV9" s="15"/>
      <x:c r="LCW9" s="15"/>
      <x:c r="LCX9" s="15"/>
      <x:c r="LCY9" s="15"/>
      <x:c r="LCZ9" s="15"/>
      <x:c r="LDA9" s="15"/>
      <x:c r="LDB9" s="15"/>
      <x:c r="LDC9" s="15"/>
      <x:c r="LDD9" s="15"/>
      <x:c r="LDE9" s="15"/>
      <x:c r="LDF9" s="15"/>
      <x:c r="LDG9" s="15"/>
      <x:c r="LDH9" s="15"/>
      <x:c r="LDI9" s="15"/>
      <x:c r="LDJ9" s="15"/>
      <x:c r="LDK9" s="15"/>
      <x:c r="LDL9" s="15"/>
      <x:c r="LDM9" s="15"/>
      <x:c r="LDN9" s="15"/>
      <x:c r="LDO9" s="15"/>
      <x:c r="LDP9" s="15"/>
      <x:c r="LDQ9" s="15"/>
      <x:c r="LDR9" s="15"/>
      <x:c r="LDS9" s="15"/>
      <x:c r="LDT9" s="15"/>
      <x:c r="LDU9" s="15"/>
      <x:c r="LDV9" s="15"/>
      <x:c r="LDW9" s="15"/>
      <x:c r="LDX9" s="15"/>
      <x:c r="LDY9" s="15"/>
      <x:c r="LDZ9" s="15"/>
      <x:c r="LEA9" s="15"/>
      <x:c r="LEB9" s="15"/>
      <x:c r="LEC9" s="15"/>
      <x:c r="LED9" s="15"/>
      <x:c r="LEE9" s="15"/>
      <x:c r="LEF9" s="15"/>
      <x:c r="LEG9" s="15"/>
      <x:c r="LEH9" s="15"/>
      <x:c r="LEI9" s="15"/>
      <x:c r="LEJ9" s="15"/>
      <x:c r="LEK9" s="15"/>
      <x:c r="LEL9" s="15"/>
      <x:c r="LEM9" s="15"/>
      <x:c r="LEN9" s="15"/>
      <x:c r="LEO9" s="15"/>
      <x:c r="LEP9" s="15"/>
      <x:c r="LEQ9" s="15"/>
      <x:c r="LER9" s="15"/>
      <x:c r="LES9" s="15"/>
      <x:c r="LET9" s="15"/>
      <x:c r="LEU9" s="15"/>
      <x:c r="LEV9" s="15"/>
      <x:c r="LEW9" s="15"/>
      <x:c r="LEX9" s="15"/>
      <x:c r="LEY9" s="15"/>
      <x:c r="LEZ9" s="15"/>
      <x:c r="LFA9" s="15"/>
      <x:c r="LFB9" s="15"/>
      <x:c r="LFC9" s="15"/>
      <x:c r="LFD9" s="15"/>
      <x:c r="LFE9" s="15"/>
      <x:c r="LFF9" s="15"/>
      <x:c r="LFG9" s="15"/>
      <x:c r="LFH9" s="15"/>
      <x:c r="LFI9" s="15"/>
      <x:c r="LFJ9" s="15"/>
      <x:c r="LFK9" s="15"/>
      <x:c r="LFL9" s="15"/>
      <x:c r="LFM9" s="15"/>
      <x:c r="LFN9" s="15"/>
      <x:c r="LFO9" s="15"/>
      <x:c r="LFP9" s="15"/>
      <x:c r="LFQ9" s="15"/>
      <x:c r="LFR9" s="15"/>
      <x:c r="LFS9" s="15"/>
      <x:c r="LFT9" s="15"/>
      <x:c r="LFU9" s="15"/>
      <x:c r="LFV9" s="15"/>
      <x:c r="LFW9" s="15"/>
      <x:c r="LFX9" s="15"/>
      <x:c r="LFY9" s="15"/>
      <x:c r="LFZ9" s="15"/>
      <x:c r="LGA9" s="15"/>
      <x:c r="LGB9" s="15"/>
      <x:c r="LGC9" s="15"/>
      <x:c r="LGD9" s="15"/>
      <x:c r="LGE9" s="15"/>
      <x:c r="LGF9" s="15"/>
      <x:c r="LGG9" s="15"/>
      <x:c r="LGH9" s="15"/>
      <x:c r="LGI9" s="15"/>
      <x:c r="LGJ9" s="15"/>
      <x:c r="LGK9" s="15"/>
      <x:c r="LGL9" s="15"/>
      <x:c r="LGM9" s="15"/>
      <x:c r="LGN9" s="15"/>
      <x:c r="LGO9" s="15"/>
      <x:c r="LGP9" s="15"/>
      <x:c r="LGQ9" s="15"/>
      <x:c r="LGR9" s="15"/>
      <x:c r="LGS9" s="15"/>
      <x:c r="LGT9" s="15"/>
      <x:c r="LGU9" s="15"/>
      <x:c r="LGV9" s="15"/>
      <x:c r="LGW9" s="15"/>
      <x:c r="LGX9" s="15"/>
      <x:c r="LGY9" s="15"/>
      <x:c r="LGZ9" s="15"/>
      <x:c r="LHA9" s="15"/>
      <x:c r="LHB9" s="15"/>
      <x:c r="LHC9" s="15"/>
      <x:c r="LHD9" s="15"/>
      <x:c r="LHE9" s="15"/>
      <x:c r="LHF9" s="15"/>
      <x:c r="LHG9" s="15"/>
      <x:c r="LHH9" s="15"/>
      <x:c r="LHI9" s="15"/>
      <x:c r="LHJ9" s="15"/>
      <x:c r="LHK9" s="15"/>
      <x:c r="LHL9" s="15"/>
      <x:c r="LHM9" s="15"/>
      <x:c r="LHN9" s="15"/>
      <x:c r="LHO9" s="15"/>
      <x:c r="LHP9" s="15"/>
      <x:c r="LHQ9" s="15"/>
      <x:c r="LHR9" s="15"/>
      <x:c r="LHS9" s="15"/>
      <x:c r="LHT9" s="15"/>
      <x:c r="LHU9" s="15"/>
      <x:c r="LHV9" s="15"/>
      <x:c r="LHW9" s="15"/>
      <x:c r="LHX9" s="15"/>
      <x:c r="LHY9" s="15"/>
      <x:c r="LHZ9" s="15"/>
      <x:c r="LIA9" s="15"/>
      <x:c r="LIB9" s="15"/>
      <x:c r="LIC9" s="15"/>
      <x:c r="LID9" s="15"/>
      <x:c r="LIE9" s="15"/>
      <x:c r="LIF9" s="15"/>
      <x:c r="LIG9" s="15"/>
      <x:c r="LIH9" s="15"/>
      <x:c r="LII9" s="15"/>
      <x:c r="LIJ9" s="15"/>
      <x:c r="LIK9" s="15"/>
      <x:c r="LIL9" s="15"/>
      <x:c r="LIM9" s="15"/>
      <x:c r="LIN9" s="15"/>
      <x:c r="LIO9" s="15"/>
      <x:c r="LIP9" s="15"/>
      <x:c r="LIQ9" s="15"/>
      <x:c r="LIR9" s="15"/>
      <x:c r="LIS9" s="15"/>
      <x:c r="LIT9" s="15"/>
      <x:c r="LIU9" s="15"/>
      <x:c r="LIV9" s="15"/>
      <x:c r="LIW9" s="15"/>
      <x:c r="LIX9" s="15"/>
      <x:c r="LIY9" s="15"/>
      <x:c r="LIZ9" s="15"/>
      <x:c r="LJA9" s="15"/>
      <x:c r="LJB9" s="15"/>
      <x:c r="LJC9" s="15"/>
      <x:c r="LJD9" s="15"/>
      <x:c r="LJE9" s="15"/>
      <x:c r="LJF9" s="15"/>
      <x:c r="LJG9" s="15"/>
      <x:c r="LJH9" s="15"/>
      <x:c r="LJI9" s="15"/>
      <x:c r="LJJ9" s="15"/>
      <x:c r="LJK9" s="15"/>
      <x:c r="LJL9" s="15"/>
      <x:c r="LJM9" s="15"/>
      <x:c r="LJN9" s="15"/>
      <x:c r="LJO9" s="15"/>
      <x:c r="LJP9" s="15"/>
      <x:c r="LJQ9" s="15"/>
      <x:c r="LJR9" s="15"/>
      <x:c r="LJS9" s="15"/>
      <x:c r="LJT9" s="15"/>
      <x:c r="LJU9" s="15"/>
      <x:c r="LJV9" s="15"/>
      <x:c r="LJW9" s="15"/>
      <x:c r="LJX9" s="15"/>
      <x:c r="LJY9" s="15"/>
      <x:c r="LJZ9" s="15"/>
      <x:c r="LKA9" s="15"/>
      <x:c r="LKB9" s="15"/>
      <x:c r="LKC9" s="15"/>
      <x:c r="LKD9" s="15"/>
      <x:c r="LKE9" s="15"/>
      <x:c r="LKF9" s="15"/>
      <x:c r="LKG9" s="15"/>
      <x:c r="LKH9" s="15"/>
      <x:c r="LKI9" s="15"/>
      <x:c r="LKJ9" s="15"/>
      <x:c r="LKK9" s="15"/>
      <x:c r="LKL9" s="15"/>
      <x:c r="LKM9" s="15"/>
      <x:c r="LKN9" s="15"/>
      <x:c r="LKO9" s="15"/>
      <x:c r="LKP9" s="15"/>
      <x:c r="LKQ9" s="15"/>
      <x:c r="LKR9" s="15"/>
      <x:c r="LKS9" s="15"/>
      <x:c r="LKT9" s="15"/>
      <x:c r="LKU9" s="15"/>
      <x:c r="LKV9" s="15"/>
      <x:c r="LKW9" s="15"/>
      <x:c r="LKX9" s="15"/>
      <x:c r="LKY9" s="15"/>
      <x:c r="LKZ9" s="15"/>
      <x:c r="LLA9" s="15"/>
      <x:c r="LLB9" s="15"/>
      <x:c r="LLC9" s="15"/>
      <x:c r="LLD9" s="15"/>
      <x:c r="LLE9" s="15"/>
      <x:c r="LLF9" s="15"/>
      <x:c r="LLG9" s="15"/>
      <x:c r="LLH9" s="15"/>
      <x:c r="LLI9" s="15"/>
      <x:c r="LLJ9" s="15"/>
      <x:c r="LLK9" s="15"/>
      <x:c r="LLL9" s="15"/>
      <x:c r="LLM9" s="15"/>
      <x:c r="LLN9" s="15"/>
      <x:c r="LLO9" s="15"/>
      <x:c r="LLP9" s="15"/>
      <x:c r="LLQ9" s="15"/>
      <x:c r="LLR9" s="15"/>
      <x:c r="LLS9" s="15"/>
      <x:c r="LLT9" s="15"/>
      <x:c r="LLU9" s="15"/>
      <x:c r="LLV9" s="15"/>
      <x:c r="LLW9" s="15"/>
      <x:c r="LLX9" s="15"/>
      <x:c r="LLY9" s="15"/>
      <x:c r="LLZ9" s="15"/>
      <x:c r="LMA9" s="15"/>
      <x:c r="LMB9" s="15"/>
      <x:c r="LMC9" s="15"/>
      <x:c r="LMD9" s="15"/>
      <x:c r="LME9" s="15"/>
      <x:c r="LMF9" s="15"/>
      <x:c r="LMG9" s="15"/>
      <x:c r="LMH9" s="15"/>
      <x:c r="LMI9" s="15"/>
      <x:c r="LMJ9" s="15"/>
      <x:c r="LMK9" s="15"/>
      <x:c r="LML9" s="15"/>
      <x:c r="LMM9" s="15"/>
      <x:c r="LMN9" s="15"/>
      <x:c r="LMO9" s="15"/>
      <x:c r="LMP9" s="15"/>
      <x:c r="LMQ9" s="15"/>
      <x:c r="LMR9" s="15"/>
      <x:c r="LMS9" s="15"/>
      <x:c r="LMT9" s="15"/>
      <x:c r="LMU9" s="15"/>
      <x:c r="LMV9" s="15"/>
      <x:c r="LMW9" s="15"/>
      <x:c r="LMX9" s="15"/>
      <x:c r="LMY9" s="15"/>
      <x:c r="LMZ9" s="15"/>
      <x:c r="LNA9" s="15"/>
      <x:c r="LNB9" s="15"/>
      <x:c r="LNC9" s="15"/>
      <x:c r="LND9" s="15"/>
      <x:c r="LNE9" s="15"/>
      <x:c r="LNF9" s="15"/>
      <x:c r="LNG9" s="15"/>
      <x:c r="LNH9" s="15"/>
      <x:c r="LNI9" s="15"/>
      <x:c r="LNJ9" s="15"/>
      <x:c r="LNK9" s="15"/>
      <x:c r="LNL9" s="15"/>
      <x:c r="LNM9" s="15"/>
      <x:c r="LNN9" s="15"/>
      <x:c r="LNO9" s="15"/>
      <x:c r="LNP9" s="15"/>
      <x:c r="LNQ9" s="15"/>
      <x:c r="LNR9" s="15"/>
      <x:c r="LNS9" s="15"/>
      <x:c r="LNT9" s="15"/>
      <x:c r="LNU9" s="15"/>
      <x:c r="LNV9" s="15"/>
      <x:c r="LNW9" s="15"/>
      <x:c r="LNX9" s="15"/>
      <x:c r="LNY9" s="15"/>
      <x:c r="LNZ9" s="15"/>
      <x:c r="LOA9" s="15"/>
      <x:c r="LOB9" s="15"/>
      <x:c r="LOC9" s="15"/>
      <x:c r="LOD9" s="15"/>
      <x:c r="LOE9" s="15"/>
      <x:c r="LOF9" s="15"/>
      <x:c r="LOG9" s="15"/>
      <x:c r="LOH9" s="15"/>
      <x:c r="LOI9" s="15"/>
      <x:c r="LOJ9" s="15"/>
      <x:c r="LOK9" s="15"/>
      <x:c r="LOL9" s="15"/>
      <x:c r="LOM9" s="15"/>
      <x:c r="LON9" s="15"/>
      <x:c r="LOO9" s="15"/>
      <x:c r="LOP9" s="15"/>
      <x:c r="LOQ9" s="15"/>
      <x:c r="LOR9" s="15"/>
      <x:c r="LOS9" s="15"/>
      <x:c r="LOT9" s="15"/>
      <x:c r="LOU9" s="15"/>
      <x:c r="LOV9" s="15"/>
      <x:c r="LOW9" s="15"/>
      <x:c r="LOX9" s="15"/>
      <x:c r="LOY9" s="15"/>
      <x:c r="LOZ9" s="15"/>
      <x:c r="LPA9" s="15"/>
      <x:c r="LPB9" s="15"/>
      <x:c r="LPC9" s="15"/>
      <x:c r="LPD9" s="15"/>
      <x:c r="LPE9" s="15"/>
      <x:c r="LPF9" s="15"/>
      <x:c r="LPG9" s="15"/>
      <x:c r="LPH9" s="15"/>
      <x:c r="LPI9" s="15"/>
      <x:c r="LPJ9" s="15"/>
      <x:c r="LPK9" s="15"/>
      <x:c r="LPL9" s="15"/>
      <x:c r="LPM9" s="15"/>
      <x:c r="LPN9" s="15"/>
      <x:c r="LPO9" s="15"/>
      <x:c r="LPP9" s="15"/>
      <x:c r="LPQ9" s="15"/>
      <x:c r="LPR9" s="15"/>
      <x:c r="LPS9" s="15"/>
      <x:c r="LPT9" s="15"/>
      <x:c r="LPU9" s="15"/>
      <x:c r="LPV9" s="15"/>
      <x:c r="LPW9" s="15"/>
      <x:c r="LPX9" s="15"/>
      <x:c r="LPY9" s="15"/>
      <x:c r="LPZ9" s="15"/>
      <x:c r="LQA9" s="15"/>
      <x:c r="LQB9" s="15"/>
      <x:c r="LQC9" s="15"/>
      <x:c r="LQD9" s="15"/>
      <x:c r="LQE9" s="15"/>
      <x:c r="LQF9" s="15"/>
      <x:c r="LQG9" s="15"/>
      <x:c r="LQH9" s="15"/>
      <x:c r="LQI9" s="15"/>
      <x:c r="LQJ9" s="15"/>
      <x:c r="LQK9" s="15"/>
      <x:c r="LQL9" s="15"/>
      <x:c r="LQM9" s="15"/>
      <x:c r="LQN9" s="15"/>
      <x:c r="LQO9" s="15"/>
      <x:c r="LQP9" s="15"/>
      <x:c r="LQQ9" s="15"/>
      <x:c r="LQR9" s="15"/>
      <x:c r="LQS9" s="15"/>
      <x:c r="LQT9" s="15"/>
      <x:c r="LQU9" s="15"/>
      <x:c r="LQV9" s="15"/>
      <x:c r="LQW9" s="15"/>
      <x:c r="LQX9" s="15"/>
      <x:c r="LQY9" s="15"/>
      <x:c r="LQZ9" s="15"/>
      <x:c r="LRA9" s="15"/>
      <x:c r="LRB9" s="15"/>
      <x:c r="LRC9" s="15"/>
      <x:c r="LRD9" s="15"/>
      <x:c r="LRE9" s="15"/>
      <x:c r="LRF9" s="15"/>
      <x:c r="LRG9" s="15"/>
      <x:c r="LRH9" s="15"/>
      <x:c r="LRI9" s="15"/>
      <x:c r="LRJ9" s="15"/>
      <x:c r="LRK9" s="15"/>
      <x:c r="LRL9" s="15"/>
      <x:c r="LRM9" s="15"/>
      <x:c r="LRN9" s="15"/>
      <x:c r="LRO9" s="15"/>
      <x:c r="LRP9" s="15"/>
      <x:c r="LRQ9" s="15"/>
      <x:c r="LRR9" s="15"/>
      <x:c r="LRS9" s="15"/>
      <x:c r="LRT9" s="15"/>
      <x:c r="LRU9" s="15"/>
      <x:c r="LRV9" s="15"/>
      <x:c r="LRW9" s="15"/>
      <x:c r="LRX9" s="15"/>
      <x:c r="LRY9" s="15"/>
      <x:c r="LRZ9" s="15"/>
      <x:c r="LSA9" s="15"/>
      <x:c r="LSB9" s="15"/>
      <x:c r="LSC9" s="15"/>
      <x:c r="LSD9" s="15"/>
      <x:c r="LSE9" s="15"/>
      <x:c r="LSF9" s="15"/>
      <x:c r="LSG9" s="15"/>
      <x:c r="LSH9" s="15"/>
      <x:c r="LSI9" s="15"/>
      <x:c r="LSJ9" s="15"/>
      <x:c r="LSK9" s="15"/>
      <x:c r="LSL9" s="15"/>
      <x:c r="LSM9" s="15"/>
      <x:c r="LSN9" s="15"/>
      <x:c r="LSO9" s="15"/>
      <x:c r="LSP9" s="15"/>
      <x:c r="LSQ9" s="15"/>
      <x:c r="LSR9" s="15"/>
      <x:c r="LSS9" s="15"/>
      <x:c r="LST9" s="15"/>
      <x:c r="LSU9" s="15"/>
      <x:c r="LSV9" s="15"/>
      <x:c r="LSW9" s="15"/>
      <x:c r="LSX9" s="15"/>
      <x:c r="LSY9" s="15"/>
      <x:c r="LSZ9" s="15"/>
      <x:c r="LTA9" s="15"/>
      <x:c r="LTB9" s="15"/>
      <x:c r="LTC9" s="15"/>
      <x:c r="LTD9" s="15"/>
      <x:c r="LTE9" s="15"/>
      <x:c r="LTF9" s="15"/>
      <x:c r="LTG9" s="15"/>
      <x:c r="LTH9" s="15"/>
      <x:c r="LTI9" s="15"/>
      <x:c r="LTJ9" s="15"/>
      <x:c r="LTK9" s="15"/>
      <x:c r="LTL9" s="15"/>
      <x:c r="LTM9" s="15"/>
      <x:c r="LTN9" s="15"/>
      <x:c r="LTO9" s="15"/>
      <x:c r="LTP9" s="15"/>
      <x:c r="LTQ9" s="15"/>
      <x:c r="LTR9" s="15"/>
      <x:c r="LTS9" s="15"/>
      <x:c r="LTT9" s="15"/>
      <x:c r="LTU9" s="15"/>
      <x:c r="LTV9" s="15"/>
      <x:c r="LTW9" s="15"/>
      <x:c r="LTX9" s="15"/>
      <x:c r="LTY9" s="15"/>
      <x:c r="LTZ9" s="15"/>
      <x:c r="LUA9" s="15"/>
      <x:c r="LUB9" s="15"/>
      <x:c r="LUC9" s="15"/>
      <x:c r="LUD9" s="15"/>
      <x:c r="LUE9" s="15"/>
      <x:c r="LUF9" s="15"/>
      <x:c r="LUG9" s="15"/>
      <x:c r="LUH9" s="15"/>
      <x:c r="LUI9" s="15"/>
      <x:c r="LUJ9" s="15"/>
      <x:c r="LUK9" s="15"/>
      <x:c r="LUL9" s="15"/>
      <x:c r="LUM9" s="15"/>
      <x:c r="LUN9" s="15"/>
      <x:c r="LUO9" s="15"/>
      <x:c r="LUP9" s="15"/>
      <x:c r="LUQ9" s="15"/>
      <x:c r="LUR9" s="15"/>
      <x:c r="LUS9" s="15"/>
      <x:c r="LUT9" s="15"/>
      <x:c r="LUU9" s="15"/>
      <x:c r="LUV9" s="15"/>
      <x:c r="LUW9" s="15"/>
      <x:c r="LUX9" s="15"/>
      <x:c r="LUY9" s="15"/>
      <x:c r="LUZ9" s="15"/>
      <x:c r="LVA9" s="15"/>
      <x:c r="LVB9" s="15"/>
      <x:c r="LVC9" s="15"/>
      <x:c r="LVD9" s="15"/>
      <x:c r="LVE9" s="15"/>
      <x:c r="LVF9" s="15"/>
      <x:c r="LVG9" s="15"/>
      <x:c r="LVH9" s="15"/>
      <x:c r="LVI9" s="15"/>
      <x:c r="LVJ9" s="15"/>
      <x:c r="LVK9" s="15"/>
      <x:c r="LVL9" s="15"/>
      <x:c r="LVM9" s="15"/>
      <x:c r="LVN9" s="15"/>
      <x:c r="LVO9" s="15"/>
      <x:c r="LVP9" s="15"/>
      <x:c r="LVQ9" s="15"/>
      <x:c r="LVR9" s="15"/>
      <x:c r="LVS9" s="15"/>
      <x:c r="LVT9" s="15"/>
      <x:c r="LVU9" s="15"/>
      <x:c r="LVV9" s="15"/>
      <x:c r="LVW9" s="15"/>
      <x:c r="LVX9" s="15"/>
      <x:c r="LVY9" s="15"/>
      <x:c r="LVZ9" s="15"/>
      <x:c r="LWA9" s="15"/>
      <x:c r="LWB9" s="15"/>
      <x:c r="LWC9" s="15"/>
      <x:c r="LWD9" s="15"/>
      <x:c r="LWE9" s="15"/>
      <x:c r="LWF9" s="15"/>
      <x:c r="LWG9" s="15"/>
      <x:c r="LWH9" s="15"/>
      <x:c r="LWI9" s="15"/>
      <x:c r="LWJ9" s="15"/>
      <x:c r="LWK9" s="15"/>
      <x:c r="LWL9" s="15"/>
      <x:c r="LWM9" s="15"/>
      <x:c r="LWN9" s="15"/>
      <x:c r="LWO9" s="15"/>
      <x:c r="LWP9" s="15"/>
      <x:c r="LWQ9" s="15"/>
      <x:c r="LWR9" s="15"/>
      <x:c r="LWS9" s="15"/>
      <x:c r="LWT9" s="15"/>
      <x:c r="LWU9" s="15"/>
      <x:c r="LWV9" s="15"/>
      <x:c r="LWW9" s="15"/>
      <x:c r="LWX9" s="15"/>
      <x:c r="LWY9" s="15"/>
      <x:c r="LWZ9" s="15"/>
      <x:c r="LXA9" s="15"/>
      <x:c r="LXB9" s="15"/>
      <x:c r="LXC9" s="15"/>
      <x:c r="LXD9" s="15"/>
      <x:c r="LXE9" s="15"/>
      <x:c r="LXF9" s="15"/>
      <x:c r="LXG9" s="15"/>
      <x:c r="LXH9" s="15"/>
      <x:c r="LXI9" s="15"/>
      <x:c r="LXJ9" s="15"/>
      <x:c r="LXK9" s="15"/>
      <x:c r="LXL9" s="15"/>
      <x:c r="LXM9" s="15"/>
      <x:c r="LXN9" s="15"/>
      <x:c r="LXO9" s="15"/>
      <x:c r="LXP9" s="15"/>
      <x:c r="LXQ9" s="15"/>
      <x:c r="LXR9" s="15"/>
      <x:c r="LXS9" s="15"/>
      <x:c r="LXT9" s="15"/>
      <x:c r="LXU9" s="15"/>
      <x:c r="LXV9" s="15"/>
      <x:c r="LXW9" s="15"/>
      <x:c r="LXX9" s="15"/>
      <x:c r="LXY9" s="15"/>
      <x:c r="LXZ9" s="15"/>
      <x:c r="LYA9" s="15"/>
      <x:c r="LYB9" s="15"/>
      <x:c r="LYC9" s="15"/>
      <x:c r="LYD9" s="15"/>
      <x:c r="LYE9" s="15"/>
      <x:c r="LYF9" s="15"/>
      <x:c r="LYG9" s="15"/>
      <x:c r="LYH9" s="15"/>
      <x:c r="LYI9" s="15"/>
      <x:c r="LYJ9" s="15"/>
      <x:c r="LYK9" s="15"/>
      <x:c r="LYL9" s="15"/>
      <x:c r="LYM9" s="15"/>
      <x:c r="LYN9" s="15"/>
      <x:c r="LYO9" s="15"/>
      <x:c r="LYP9" s="15"/>
      <x:c r="LYQ9" s="15"/>
      <x:c r="LYR9" s="15"/>
      <x:c r="LYS9" s="15"/>
      <x:c r="LYT9" s="15"/>
      <x:c r="LYU9" s="15"/>
      <x:c r="LYV9" s="15"/>
      <x:c r="LYW9" s="15"/>
      <x:c r="LYX9" s="15"/>
      <x:c r="LYY9" s="15"/>
      <x:c r="LYZ9" s="15"/>
      <x:c r="LZA9" s="15"/>
      <x:c r="LZB9" s="15"/>
      <x:c r="LZC9" s="15"/>
      <x:c r="LZD9" s="15"/>
      <x:c r="LZE9" s="15"/>
      <x:c r="LZF9" s="15"/>
      <x:c r="LZG9" s="15"/>
      <x:c r="LZH9" s="15"/>
      <x:c r="LZI9" s="15"/>
      <x:c r="LZJ9" s="15"/>
      <x:c r="LZK9" s="15"/>
      <x:c r="LZL9" s="15"/>
      <x:c r="LZM9" s="15"/>
      <x:c r="LZN9" s="15"/>
      <x:c r="LZO9" s="15"/>
      <x:c r="LZP9" s="15"/>
      <x:c r="LZQ9" s="15"/>
      <x:c r="LZR9" s="15"/>
      <x:c r="LZS9" s="15"/>
      <x:c r="LZT9" s="15"/>
      <x:c r="LZU9" s="15"/>
      <x:c r="LZV9" s="15"/>
      <x:c r="LZW9" s="15"/>
      <x:c r="LZX9" s="15"/>
      <x:c r="LZY9" s="15"/>
      <x:c r="LZZ9" s="15"/>
      <x:c r="MAA9" s="15"/>
      <x:c r="MAB9" s="15"/>
      <x:c r="MAC9" s="15"/>
      <x:c r="MAD9" s="15"/>
      <x:c r="MAE9" s="15"/>
      <x:c r="MAF9" s="15"/>
      <x:c r="MAG9" s="15"/>
      <x:c r="MAH9" s="15"/>
      <x:c r="MAI9" s="15"/>
      <x:c r="MAJ9" s="15"/>
      <x:c r="MAK9" s="15"/>
      <x:c r="MAL9" s="15"/>
      <x:c r="MAM9" s="15"/>
      <x:c r="MAN9" s="15"/>
      <x:c r="MAO9" s="15"/>
      <x:c r="MAP9" s="15"/>
      <x:c r="MAQ9" s="15"/>
      <x:c r="MAR9" s="15"/>
      <x:c r="MAS9" s="15"/>
      <x:c r="MAT9" s="15"/>
      <x:c r="MAU9" s="15"/>
      <x:c r="MAV9" s="15"/>
      <x:c r="MAW9" s="15"/>
      <x:c r="MAX9" s="15"/>
      <x:c r="MAY9" s="15"/>
      <x:c r="MAZ9" s="15"/>
      <x:c r="MBA9" s="15"/>
      <x:c r="MBB9" s="15"/>
      <x:c r="MBC9" s="15"/>
      <x:c r="MBD9" s="15"/>
      <x:c r="MBE9" s="15"/>
      <x:c r="MBF9" s="15"/>
      <x:c r="MBG9" s="15"/>
      <x:c r="MBH9" s="15"/>
      <x:c r="MBI9" s="15"/>
      <x:c r="MBJ9" s="15"/>
      <x:c r="MBK9" s="15"/>
      <x:c r="MBL9" s="15"/>
      <x:c r="MBM9" s="15"/>
      <x:c r="MBN9" s="15"/>
      <x:c r="MBO9" s="15"/>
      <x:c r="MBP9" s="15"/>
      <x:c r="MBQ9" s="15"/>
      <x:c r="MBR9" s="15"/>
      <x:c r="MBS9" s="15"/>
      <x:c r="MBT9" s="15"/>
      <x:c r="MBU9" s="15"/>
      <x:c r="MBV9" s="15"/>
      <x:c r="MBW9" s="15"/>
      <x:c r="MBX9" s="15"/>
      <x:c r="MBY9" s="15"/>
      <x:c r="MBZ9" s="15"/>
      <x:c r="MCA9" s="15"/>
      <x:c r="MCB9" s="15"/>
      <x:c r="MCC9" s="15"/>
      <x:c r="MCD9" s="15"/>
      <x:c r="MCE9" s="15"/>
      <x:c r="MCF9" s="15"/>
      <x:c r="MCG9" s="15"/>
      <x:c r="MCH9" s="15"/>
      <x:c r="MCI9" s="15"/>
      <x:c r="MCJ9" s="15"/>
      <x:c r="MCK9" s="15"/>
      <x:c r="MCL9" s="15"/>
      <x:c r="MCM9" s="15"/>
      <x:c r="MCN9" s="15"/>
      <x:c r="MCO9" s="15"/>
      <x:c r="MCP9" s="15"/>
      <x:c r="MCQ9" s="15"/>
      <x:c r="MCR9" s="15"/>
      <x:c r="MCS9" s="15"/>
      <x:c r="MCT9" s="15"/>
      <x:c r="MCU9" s="15"/>
      <x:c r="MCV9" s="15"/>
      <x:c r="MCW9" s="15"/>
      <x:c r="MCX9" s="15"/>
      <x:c r="MCY9" s="15"/>
      <x:c r="MCZ9" s="15"/>
      <x:c r="MDA9" s="15"/>
      <x:c r="MDB9" s="15"/>
      <x:c r="MDC9" s="15"/>
      <x:c r="MDD9" s="15"/>
      <x:c r="MDE9" s="15"/>
      <x:c r="MDF9" s="15"/>
      <x:c r="MDG9" s="15"/>
      <x:c r="MDH9" s="15"/>
      <x:c r="MDI9" s="15"/>
      <x:c r="MDJ9" s="15"/>
      <x:c r="MDK9" s="15"/>
      <x:c r="MDL9" s="15"/>
      <x:c r="MDM9" s="15"/>
      <x:c r="MDN9" s="15"/>
      <x:c r="MDO9" s="15"/>
      <x:c r="MDP9" s="15"/>
      <x:c r="MDQ9" s="15"/>
      <x:c r="MDR9" s="15"/>
      <x:c r="MDS9" s="15"/>
      <x:c r="MDT9" s="15"/>
      <x:c r="MDU9" s="15"/>
      <x:c r="MDV9" s="15"/>
      <x:c r="MDW9" s="15"/>
      <x:c r="MDX9" s="15"/>
      <x:c r="MDY9" s="15"/>
      <x:c r="MDZ9" s="15"/>
      <x:c r="MEA9" s="15"/>
      <x:c r="MEB9" s="15"/>
      <x:c r="MEC9" s="15"/>
      <x:c r="MED9" s="15"/>
      <x:c r="MEE9" s="15"/>
      <x:c r="MEF9" s="15"/>
      <x:c r="MEG9" s="15"/>
      <x:c r="MEH9" s="15"/>
      <x:c r="MEI9" s="15"/>
      <x:c r="MEJ9" s="15"/>
      <x:c r="MEK9" s="15"/>
      <x:c r="MEL9" s="15"/>
      <x:c r="MEM9" s="15"/>
      <x:c r="MEN9" s="15"/>
      <x:c r="MEO9" s="15"/>
      <x:c r="MEP9" s="15"/>
      <x:c r="MEQ9" s="15"/>
      <x:c r="MER9" s="15"/>
      <x:c r="MES9" s="15"/>
      <x:c r="MET9" s="15"/>
      <x:c r="MEU9" s="15"/>
      <x:c r="MEV9" s="15"/>
      <x:c r="MEW9" s="15"/>
      <x:c r="MEX9" s="15"/>
      <x:c r="MEY9" s="15"/>
      <x:c r="MEZ9" s="15"/>
      <x:c r="MFA9" s="15"/>
      <x:c r="MFB9" s="15"/>
      <x:c r="MFC9" s="15"/>
      <x:c r="MFD9" s="15"/>
      <x:c r="MFE9" s="15"/>
      <x:c r="MFF9" s="15"/>
      <x:c r="MFG9" s="15"/>
      <x:c r="MFH9" s="15"/>
      <x:c r="MFI9" s="15"/>
      <x:c r="MFJ9" s="15"/>
      <x:c r="MFK9" s="15"/>
      <x:c r="MFL9" s="15"/>
      <x:c r="MFM9" s="15"/>
      <x:c r="MFN9" s="15"/>
      <x:c r="MFO9" s="15"/>
      <x:c r="MFP9" s="15"/>
      <x:c r="MFQ9" s="15"/>
      <x:c r="MFR9" s="15"/>
      <x:c r="MFS9" s="15"/>
      <x:c r="MFT9" s="15"/>
      <x:c r="MFU9" s="15"/>
      <x:c r="MFV9" s="15"/>
      <x:c r="MFW9" s="15"/>
      <x:c r="MFX9" s="15"/>
      <x:c r="MFY9" s="15"/>
      <x:c r="MFZ9" s="15"/>
      <x:c r="MGA9" s="15"/>
      <x:c r="MGB9" s="15"/>
      <x:c r="MGC9" s="15"/>
      <x:c r="MGD9" s="15"/>
      <x:c r="MGE9" s="15"/>
      <x:c r="MGF9" s="15"/>
      <x:c r="MGG9" s="15"/>
      <x:c r="MGH9" s="15"/>
      <x:c r="MGI9" s="15"/>
      <x:c r="MGJ9" s="15"/>
      <x:c r="MGK9" s="15"/>
      <x:c r="MGL9" s="15"/>
      <x:c r="MGM9" s="15"/>
      <x:c r="MGN9" s="15"/>
      <x:c r="MGO9" s="15"/>
      <x:c r="MGP9" s="15"/>
      <x:c r="MGQ9" s="15"/>
      <x:c r="MGR9" s="15"/>
      <x:c r="MGS9" s="15"/>
      <x:c r="MGT9" s="15"/>
      <x:c r="MGU9" s="15"/>
      <x:c r="MGV9" s="15"/>
      <x:c r="MGW9" s="15"/>
      <x:c r="MGX9" s="15"/>
      <x:c r="MGY9" s="15"/>
      <x:c r="MGZ9" s="15"/>
      <x:c r="MHA9" s="15"/>
      <x:c r="MHB9" s="15"/>
      <x:c r="MHC9" s="15"/>
      <x:c r="MHD9" s="15"/>
      <x:c r="MHE9" s="15"/>
      <x:c r="MHF9" s="15"/>
      <x:c r="MHG9" s="15"/>
      <x:c r="MHH9" s="15"/>
      <x:c r="MHI9" s="15"/>
      <x:c r="MHJ9" s="15"/>
      <x:c r="MHK9" s="15"/>
      <x:c r="MHL9" s="15"/>
      <x:c r="MHM9" s="15"/>
      <x:c r="MHN9" s="15"/>
      <x:c r="MHO9" s="15"/>
      <x:c r="MHP9" s="15"/>
      <x:c r="MHQ9" s="15"/>
      <x:c r="MHR9" s="15"/>
      <x:c r="MHS9" s="15"/>
      <x:c r="MHT9" s="15"/>
      <x:c r="MHU9" s="15"/>
      <x:c r="MHV9" s="15"/>
      <x:c r="MHW9" s="15"/>
      <x:c r="MHX9" s="15"/>
      <x:c r="MHY9" s="15"/>
      <x:c r="MHZ9" s="15"/>
      <x:c r="MIA9" s="15"/>
      <x:c r="MIB9" s="15"/>
      <x:c r="MIC9" s="15"/>
      <x:c r="MID9" s="15"/>
      <x:c r="MIE9" s="15"/>
      <x:c r="MIF9" s="15"/>
      <x:c r="MIG9" s="15"/>
      <x:c r="MIH9" s="15"/>
      <x:c r="MII9" s="15"/>
      <x:c r="MIJ9" s="15"/>
      <x:c r="MIK9" s="15"/>
      <x:c r="MIL9" s="15"/>
      <x:c r="MIM9" s="15"/>
      <x:c r="MIN9" s="15"/>
      <x:c r="MIO9" s="15"/>
      <x:c r="MIP9" s="15"/>
      <x:c r="MIQ9" s="15"/>
      <x:c r="MIR9" s="15"/>
      <x:c r="MIS9" s="15"/>
      <x:c r="MIT9" s="15"/>
      <x:c r="MIU9" s="15"/>
      <x:c r="MIV9" s="15"/>
      <x:c r="MIW9" s="15"/>
      <x:c r="MIX9" s="15"/>
      <x:c r="MIY9" s="15"/>
      <x:c r="MIZ9" s="15"/>
      <x:c r="MJA9" s="15"/>
      <x:c r="MJB9" s="15"/>
      <x:c r="MJC9" s="15"/>
      <x:c r="MJD9" s="15"/>
      <x:c r="MJE9" s="15"/>
      <x:c r="MJF9" s="15"/>
      <x:c r="MJG9" s="15"/>
      <x:c r="MJH9" s="15"/>
      <x:c r="MJI9" s="15"/>
      <x:c r="MJJ9" s="15"/>
      <x:c r="MJK9" s="15"/>
      <x:c r="MJL9" s="15"/>
      <x:c r="MJM9" s="15"/>
      <x:c r="MJN9" s="15"/>
      <x:c r="MJO9" s="15"/>
      <x:c r="MJP9" s="15"/>
      <x:c r="MJQ9" s="15"/>
      <x:c r="MJR9" s="15"/>
      <x:c r="MJS9" s="15"/>
      <x:c r="MJT9" s="15"/>
      <x:c r="MJU9" s="15"/>
      <x:c r="MJV9" s="15"/>
      <x:c r="MJW9" s="15"/>
      <x:c r="MJX9" s="15"/>
      <x:c r="MJY9" s="15"/>
      <x:c r="MJZ9" s="15"/>
      <x:c r="MKA9" s="15"/>
      <x:c r="MKB9" s="15"/>
      <x:c r="MKC9" s="15"/>
      <x:c r="MKD9" s="15"/>
      <x:c r="MKE9" s="15"/>
      <x:c r="MKF9" s="15"/>
      <x:c r="MKG9" s="15"/>
      <x:c r="MKH9" s="15"/>
      <x:c r="MKI9" s="15"/>
      <x:c r="MKJ9" s="15"/>
      <x:c r="MKK9" s="15"/>
      <x:c r="MKL9" s="15"/>
      <x:c r="MKM9" s="15"/>
      <x:c r="MKN9" s="15"/>
      <x:c r="MKO9" s="15"/>
      <x:c r="MKP9" s="15"/>
      <x:c r="MKQ9" s="15"/>
      <x:c r="MKR9" s="15"/>
      <x:c r="MKS9" s="15"/>
      <x:c r="MKT9" s="15"/>
      <x:c r="MKU9" s="15"/>
      <x:c r="MKV9" s="15"/>
      <x:c r="MKW9" s="15"/>
      <x:c r="MKX9" s="15"/>
      <x:c r="MKY9" s="15"/>
      <x:c r="MKZ9" s="15"/>
      <x:c r="MLA9" s="15"/>
      <x:c r="MLB9" s="15"/>
      <x:c r="MLC9" s="15"/>
      <x:c r="MLD9" s="15"/>
      <x:c r="MLE9" s="15"/>
      <x:c r="MLF9" s="15"/>
      <x:c r="MLG9" s="15"/>
      <x:c r="MLH9" s="15"/>
      <x:c r="MLI9" s="15"/>
      <x:c r="MLJ9" s="15"/>
      <x:c r="MLK9" s="15"/>
      <x:c r="MLL9" s="15"/>
      <x:c r="MLM9" s="15"/>
      <x:c r="MLN9" s="15"/>
      <x:c r="MLO9" s="15"/>
      <x:c r="MLP9" s="15"/>
      <x:c r="MLQ9" s="15"/>
      <x:c r="MLR9" s="15"/>
      <x:c r="MLS9" s="15"/>
      <x:c r="MLT9" s="15"/>
      <x:c r="MLU9" s="15"/>
      <x:c r="MLV9" s="15"/>
      <x:c r="MLW9" s="15"/>
      <x:c r="MLX9" s="15"/>
      <x:c r="MLY9" s="15"/>
      <x:c r="MLZ9" s="15"/>
      <x:c r="MMA9" s="15"/>
      <x:c r="MMB9" s="15"/>
      <x:c r="MMC9" s="15"/>
      <x:c r="MMD9" s="15"/>
      <x:c r="MME9" s="15"/>
      <x:c r="MMF9" s="15"/>
      <x:c r="MMG9" s="15"/>
      <x:c r="MMH9" s="15"/>
      <x:c r="MMI9" s="15"/>
      <x:c r="MMJ9" s="15"/>
      <x:c r="MMK9" s="15"/>
      <x:c r="MML9" s="15"/>
      <x:c r="MMM9" s="15"/>
      <x:c r="MMN9" s="15"/>
      <x:c r="MMO9" s="15"/>
      <x:c r="MMP9" s="15"/>
      <x:c r="MMQ9" s="15"/>
      <x:c r="MMR9" s="15"/>
      <x:c r="MMS9" s="15"/>
      <x:c r="MMT9" s="15"/>
      <x:c r="MMU9" s="15"/>
      <x:c r="MMV9" s="15"/>
      <x:c r="MMW9" s="15"/>
      <x:c r="MMX9" s="15"/>
      <x:c r="MMY9" s="15"/>
      <x:c r="MMZ9" s="15"/>
      <x:c r="MNA9" s="15"/>
      <x:c r="MNB9" s="15"/>
      <x:c r="MNC9" s="15"/>
      <x:c r="MND9" s="15"/>
      <x:c r="MNE9" s="15"/>
      <x:c r="MNF9" s="15"/>
      <x:c r="MNG9" s="15"/>
      <x:c r="MNH9" s="15"/>
      <x:c r="MNI9" s="15"/>
      <x:c r="MNJ9" s="15"/>
      <x:c r="MNK9" s="15"/>
      <x:c r="MNL9" s="15"/>
      <x:c r="MNM9" s="15"/>
      <x:c r="MNN9" s="15"/>
      <x:c r="MNO9" s="15"/>
      <x:c r="MNP9" s="15"/>
      <x:c r="MNQ9" s="15"/>
      <x:c r="MNR9" s="15"/>
      <x:c r="MNS9" s="15"/>
      <x:c r="MNT9" s="15"/>
      <x:c r="MNU9" s="15"/>
      <x:c r="MNV9" s="15"/>
      <x:c r="MNW9" s="15"/>
      <x:c r="MNX9" s="15"/>
      <x:c r="MNY9" s="15"/>
      <x:c r="MNZ9" s="15"/>
      <x:c r="MOA9" s="15"/>
      <x:c r="MOB9" s="15"/>
      <x:c r="MOC9" s="15"/>
      <x:c r="MOD9" s="15"/>
      <x:c r="MOE9" s="15"/>
      <x:c r="MOF9" s="15"/>
      <x:c r="MOG9" s="15"/>
      <x:c r="MOH9" s="15"/>
      <x:c r="MOI9" s="15"/>
      <x:c r="MOJ9" s="15"/>
      <x:c r="MOK9" s="15"/>
      <x:c r="MOL9" s="15"/>
      <x:c r="MOM9" s="15"/>
      <x:c r="MON9" s="15"/>
      <x:c r="MOO9" s="15"/>
      <x:c r="MOP9" s="15"/>
      <x:c r="MOQ9" s="15"/>
      <x:c r="MOR9" s="15"/>
      <x:c r="MOS9" s="15"/>
      <x:c r="MOT9" s="15"/>
      <x:c r="MOU9" s="15"/>
      <x:c r="MOV9" s="15"/>
      <x:c r="MOW9" s="15"/>
      <x:c r="MOX9" s="15"/>
      <x:c r="MOY9" s="15"/>
      <x:c r="MOZ9" s="15"/>
      <x:c r="MPA9" s="15"/>
      <x:c r="MPB9" s="15"/>
      <x:c r="MPC9" s="15"/>
      <x:c r="MPD9" s="15"/>
      <x:c r="MPE9" s="15"/>
      <x:c r="MPF9" s="15"/>
      <x:c r="MPG9" s="15"/>
      <x:c r="MPH9" s="15"/>
      <x:c r="MPI9" s="15"/>
      <x:c r="MPJ9" s="15"/>
      <x:c r="MPK9" s="15"/>
      <x:c r="MPL9" s="15"/>
      <x:c r="MPM9" s="15"/>
      <x:c r="MPN9" s="15"/>
      <x:c r="MPO9" s="15"/>
      <x:c r="MPP9" s="15"/>
      <x:c r="MPQ9" s="15"/>
      <x:c r="MPR9" s="15"/>
      <x:c r="MPS9" s="15"/>
      <x:c r="MPT9" s="15"/>
      <x:c r="MPU9" s="15"/>
      <x:c r="MPV9" s="15"/>
      <x:c r="MPW9" s="15"/>
      <x:c r="MPX9" s="15"/>
      <x:c r="MPY9" s="15"/>
      <x:c r="MPZ9" s="15"/>
      <x:c r="MQA9" s="15"/>
      <x:c r="MQB9" s="15"/>
      <x:c r="MQC9" s="15"/>
      <x:c r="MQD9" s="15"/>
      <x:c r="MQE9" s="15"/>
      <x:c r="MQF9" s="15"/>
      <x:c r="MQG9" s="15"/>
      <x:c r="MQH9" s="15"/>
      <x:c r="MQI9" s="15"/>
      <x:c r="MQJ9" s="15"/>
      <x:c r="MQK9" s="15"/>
      <x:c r="MQL9" s="15"/>
      <x:c r="MQM9" s="15"/>
      <x:c r="MQN9" s="15"/>
      <x:c r="MQO9" s="15"/>
      <x:c r="MQP9" s="15"/>
      <x:c r="MQQ9" s="15"/>
      <x:c r="MQR9" s="15"/>
      <x:c r="MQS9" s="15"/>
      <x:c r="MQT9" s="15"/>
      <x:c r="MQU9" s="15"/>
      <x:c r="MQV9" s="15"/>
      <x:c r="MQW9" s="15"/>
      <x:c r="MQX9" s="15"/>
      <x:c r="MQY9" s="15"/>
      <x:c r="MQZ9" s="15"/>
      <x:c r="MRA9" s="15"/>
      <x:c r="MRB9" s="15"/>
      <x:c r="MRC9" s="15"/>
      <x:c r="MRD9" s="15"/>
      <x:c r="MRE9" s="15"/>
      <x:c r="MRF9" s="15"/>
      <x:c r="MRG9" s="15"/>
      <x:c r="MRH9" s="15"/>
      <x:c r="MRI9" s="15"/>
      <x:c r="MRJ9" s="15"/>
      <x:c r="MRK9" s="15"/>
      <x:c r="MRL9" s="15"/>
      <x:c r="MRM9" s="15"/>
      <x:c r="MRN9" s="15"/>
      <x:c r="MRO9" s="15"/>
      <x:c r="MRP9" s="15"/>
      <x:c r="MRQ9" s="15"/>
      <x:c r="MRR9" s="15"/>
      <x:c r="MRS9" s="15"/>
      <x:c r="MRT9" s="15"/>
      <x:c r="MRU9" s="15"/>
      <x:c r="MRV9" s="15"/>
      <x:c r="MRW9" s="15"/>
      <x:c r="MRX9" s="15"/>
      <x:c r="MRY9" s="15"/>
      <x:c r="MRZ9" s="15"/>
      <x:c r="MSA9" s="15"/>
      <x:c r="MSB9" s="15"/>
      <x:c r="MSC9" s="15"/>
      <x:c r="MSD9" s="15"/>
      <x:c r="MSE9" s="15"/>
      <x:c r="MSF9" s="15"/>
      <x:c r="MSG9" s="15"/>
      <x:c r="MSH9" s="15"/>
      <x:c r="MSI9" s="15"/>
      <x:c r="MSJ9" s="15"/>
      <x:c r="MSK9" s="15"/>
      <x:c r="MSL9" s="15"/>
      <x:c r="MSM9" s="15"/>
      <x:c r="MSN9" s="15"/>
      <x:c r="MSO9" s="15"/>
      <x:c r="MSP9" s="15"/>
      <x:c r="MSQ9" s="15"/>
      <x:c r="MSR9" s="15"/>
      <x:c r="MSS9" s="15"/>
      <x:c r="MST9" s="15"/>
      <x:c r="MSU9" s="15"/>
      <x:c r="MSV9" s="15"/>
      <x:c r="MSW9" s="15"/>
      <x:c r="MSX9" s="15"/>
      <x:c r="MSY9" s="15"/>
      <x:c r="MSZ9" s="15"/>
      <x:c r="MTA9" s="15"/>
      <x:c r="MTB9" s="15"/>
      <x:c r="MTC9" s="15"/>
      <x:c r="MTD9" s="15"/>
      <x:c r="MTE9" s="15"/>
      <x:c r="MTF9" s="15"/>
      <x:c r="MTG9" s="15"/>
      <x:c r="MTH9" s="15"/>
      <x:c r="MTI9" s="15"/>
      <x:c r="MTJ9" s="15"/>
      <x:c r="MTK9" s="15"/>
      <x:c r="MTL9" s="15"/>
      <x:c r="MTM9" s="15"/>
      <x:c r="MTN9" s="15"/>
      <x:c r="MTO9" s="15"/>
      <x:c r="MTP9" s="15"/>
      <x:c r="MTQ9" s="15"/>
      <x:c r="MTR9" s="15"/>
      <x:c r="MTS9" s="15"/>
      <x:c r="MTT9" s="15"/>
      <x:c r="MTU9" s="15"/>
      <x:c r="MTV9" s="15"/>
      <x:c r="MTW9" s="15"/>
      <x:c r="MTX9" s="15"/>
      <x:c r="MTY9" s="15"/>
      <x:c r="MTZ9" s="15"/>
      <x:c r="MUA9" s="15"/>
      <x:c r="MUB9" s="15"/>
      <x:c r="MUC9" s="15"/>
      <x:c r="MUD9" s="15"/>
      <x:c r="MUE9" s="15"/>
      <x:c r="MUF9" s="15"/>
      <x:c r="MUG9" s="15"/>
      <x:c r="MUH9" s="15"/>
      <x:c r="MUI9" s="15"/>
      <x:c r="MUJ9" s="15"/>
      <x:c r="MUK9" s="15"/>
      <x:c r="MUL9" s="15"/>
      <x:c r="MUM9" s="15"/>
      <x:c r="MUN9" s="15"/>
      <x:c r="MUO9" s="15"/>
      <x:c r="MUP9" s="15"/>
      <x:c r="MUQ9" s="15"/>
      <x:c r="MUR9" s="15"/>
      <x:c r="MUS9" s="15"/>
      <x:c r="MUT9" s="15"/>
      <x:c r="MUU9" s="15"/>
      <x:c r="MUV9" s="15"/>
      <x:c r="MUW9" s="15"/>
      <x:c r="MUX9" s="15"/>
      <x:c r="MUY9" s="15"/>
      <x:c r="MUZ9" s="15"/>
      <x:c r="MVA9" s="15"/>
      <x:c r="MVB9" s="15"/>
      <x:c r="MVC9" s="15"/>
      <x:c r="MVD9" s="15"/>
      <x:c r="MVE9" s="15"/>
      <x:c r="MVF9" s="15"/>
      <x:c r="MVG9" s="15"/>
      <x:c r="MVH9" s="15"/>
      <x:c r="MVI9" s="15"/>
      <x:c r="MVJ9" s="15"/>
      <x:c r="MVK9" s="15"/>
      <x:c r="MVL9" s="15"/>
      <x:c r="MVM9" s="15"/>
      <x:c r="MVN9" s="15"/>
      <x:c r="MVO9" s="15"/>
      <x:c r="MVP9" s="15"/>
      <x:c r="MVQ9" s="15"/>
      <x:c r="MVR9" s="15"/>
      <x:c r="MVS9" s="15"/>
      <x:c r="MVT9" s="15"/>
      <x:c r="MVU9" s="15"/>
      <x:c r="MVV9" s="15"/>
      <x:c r="MVW9" s="15"/>
      <x:c r="MVX9" s="15"/>
      <x:c r="MVY9" s="15"/>
      <x:c r="MVZ9" s="15"/>
      <x:c r="MWA9" s="15"/>
      <x:c r="MWB9" s="15"/>
      <x:c r="MWC9" s="15"/>
      <x:c r="MWD9" s="15"/>
      <x:c r="MWE9" s="15"/>
      <x:c r="MWF9" s="15"/>
      <x:c r="MWG9" s="15"/>
      <x:c r="MWH9" s="15"/>
      <x:c r="MWI9" s="15"/>
      <x:c r="MWJ9" s="15"/>
      <x:c r="MWK9" s="15"/>
      <x:c r="MWL9" s="15"/>
      <x:c r="MWM9" s="15"/>
      <x:c r="MWN9" s="15"/>
      <x:c r="MWO9" s="15"/>
      <x:c r="MWP9" s="15"/>
      <x:c r="MWQ9" s="15"/>
      <x:c r="MWR9" s="15"/>
      <x:c r="MWS9" s="15"/>
      <x:c r="MWT9" s="15"/>
      <x:c r="MWU9" s="15"/>
      <x:c r="MWV9" s="15"/>
      <x:c r="MWW9" s="15"/>
      <x:c r="MWX9" s="15"/>
      <x:c r="MWY9" s="15"/>
      <x:c r="MWZ9" s="15"/>
      <x:c r="MXA9" s="15"/>
      <x:c r="MXB9" s="15"/>
      <x:c r="MXC9" s="15"/>
      <x:c r="MXD9" s="15"/>
      <x:c r="MXE9" s="15"/>
      <x:c r="MXF9" s="15"/>
      <x:c r="MXG9" s="15"/>
      <x:c r="MXH9" s="15"/>
      <x:c r="MXI9" s="15"/>
      <x:c r="MXJ9" s="15"/>
      <x:c r="MXK9" s="15"/>
      <x:c r="MXL9" s="15"/>
      <x:c r="MXM9" s="15"/>
      <x:c r="MXN9" s="15"/>
      <x:c r="MXO9" s="15"/>
      <x:c r="MXP9" s="15"/>
      <x:c r="MXQ9" s="15"/>
      <x:c r="MXR9" s="15"/>
      <x:c r="MXS9" s="15"/>
      <x:c r="MXT9" s="15"/>
      <x:c r="MXU9" s="15"/>
      <x:c r="MXV9" s="15"/>
      <x:c r="MXW9" s="15"/>
      <x:c r="MXX9" s="15"/>
      <x:c r="MXY9" s="15"/>
      <x:c r="MXZ9" s="15"/>
      <x:c r="MYA9" s="15"/>
      <x:c r="MYB9" s="15"/>
      <x:c r="MYC9" s="15"/>
      <x:c r="MYD9" s="15"/>
      <x:c r="MYE9" s="15"/>
      <x:c r="MYF9" s="15"/>
      <x:c r="MYG9" s="15"/>
      <x:c r="MYH9" s="15"/>
      <x:c r="MYI9" s="15"/>
      <x:c r="MYJ9" s="15"/>
      <x:c r="MYK9" s="15"/>
      <x:c r="MYL9" s="15"/>
      <x:c r="MYM9" s="15"/>
      <x:c r="MYN9" s="15"/>
      <x:c r="MYO9" s="15"/>
      <x:c r="MYP9" s="15"/>
      <x:c r="MYQ9" s="15"/>
      <x:c r="MYR9" s="15"/>
      <x:c r="MYS9" s="15"/>
      <x:c r="MYT9" s="15"/>
      <x:c r="MYU9" s="15"/>
      <x:c r="MYV9" s="15"/>
      <x:c r="MYW9" s="15"/>
      <x:c r="MYX9" s="15"/>
      <x:c r="MYY9" s="15"/>
      <x:c r="MYZ9" s="15"/>
      <x:c r="MZA9" s="15"/>
      <x:c r="MZB9" s="15"/>
      <x:c r="MZC9" s="15"/>
      <x:c r="MZD9" s="15"/>
      <x:c r="MZE9" s="15"/>
      <x:c r="MZF9" s="15"/>
      <x:c r="MZG9" s="15"/>
      <x:c r="MZH9" s="15"/>
      <x:c r="MZI9" s="15"/>
      <x:c r="MZJ9" s="15"/>
      <x:c r="MZK9" s="15"/>
      <x:c r="MZL9" s="15"/>
      <x:c r="MZM9" s="15"/>
      <x:c r="MZN9" s="15"/>
      <x:c r="MZO9" s="15"/>
      <x:c r="MZP9" s="15"/>
      <x:c r="MZQ9" s="15"/>
      <x:c r="MZR9" s="15"/>
      <x:c r="MZS9" s="15"/>
      <x:c r="MZT9" s="15"/>
      <x:c r="MZU9" s="15"/>
      <x:c r="MZV9" s="15"/>
      <x:c r="MZW9" s="15"/>
      <x:c r="MZX9" s="15"/>
      <x:c r="MZY9" s="15"/>
      <x:c r="MZZ9" s="15"/>
      <x:c r="NAA9" s="15"/>
      <x:c r="NAB9" s="15"/>
      <x:c r="NAC9" s="15"/>
      <x:c r="NAD9" s="15"/>
      <x:c r="NAE9" s="15"/>
      <x:c r="NAF9" s="15"/>
      <x:c r="NAG9" s="15"/>
      <x:c r="NAH9" s="15"/>
      <x:c r="NAI9" s="15"/>
      <x:c r="NAJ9" s="15"/>
      <x:c r="NAK9" s="15"/>
      <x:c r="NAL9" s="15"/>
      <x:c r="NAM9" s="15"/>
      <x:c r="NAN9" s="15"/>
      <x:c r="NAO9" s="15"/>
      <x:c r="NAP9" s="15"/>
      <x:c r="NAQ9" s="15"/>
      <x:c r="NAR9" s="15"/>
      <x:c r="NAS9" s="15"/>
      <x:c r="NAT9" s="15"/>
      <x:c r="NAU9" s="15"/>
      <x:c r="NAV9" s="15"/>
      <x:c r="NAW9" s="15"/>
      <x:c r="NAX9" s="15"/>
      <x:c r="NAY9" s="15"/>
      <x:c r="NAZ9" s="15"/>
      <x:c r="NBA9" s="15"/>
      <x:c r="NBB9" s="15"/>
      <x:c r="NBC9" s="15"/>
      <x:c r="NBD9" s="15"/>
      <x:c r="NBE9" s="15"/>
      <x:c r="NBF9" s="15"/>
      <x:c r="NBG9" s="15"/>
      <x:c r="NBH9" s="15"/>
      <x:c r="NBI9" s="15"/>
      <x:c r="NBJ9" s="15"/>
      <x:c r="NBK9" s="15"/>
      <x:c r="NBL9" s="15"/>
      <x:c r="NBM9" s="15"/>
      <x:c r="NBN9" s="15"/>
      <x:c r="NBO9" s="15"/>
      <x:c r="NBP9" s="15"/>
      <x:c r="NBQ9" s="15"/>
      <x:c r="NBR9" s="15"/>
      <x:c r="NBS9" s="15"/>
      <x:c r="NBT9" s="15"/>
      <x:c r="NBU9" s="15"/>
      <x:c r="NBV9" s="15"/>
      <x:c r="NBW9" s="15"/>
      <x:c r="NBX9" s="15"/>
      <x:c r="NBY9" s="15"/>
      <x:c r="NBZ9" s="15"/>
      <x:c r="NCA9" s="15"/>
      <x:c r="NCB9" s="15"/>
      <x:c r="NCC9" s="15"/>
      <x:c r="NCD9" s="15"/>
      <x:c r="NCE9" s="15"/>
      <x:c r="NCF9" s="15"/>
      <x:c r="NCG9" s="15"/>
      <x:c r="NCH9" s="15"/>
      <x:c r="NCI9" s="15"/>
      <x:c r="NCJ9" s="15"/>
      <x:c r="NCK9" s="15"/>
      <x:c r="NCL9" s="15"/>
      <x:c r="NCM9" s="15"/>
      <x:c r="NCN9" s="15"/>
      <x:c r="NCO9" s="15"/>
      <x:c r="NCP9" s="15"/>
      <x:c r="NCQ9" s="15"/>
      <x:c r="NCR9" s="15"/>
      <x:c r="NCS9" s="15"/>
      <x:c r="NCT9" s="15"/>
      <x:c r="NCU9" s="15"/>
      <x:c r="NCV9" s="15"/>
      <x:c r="NCW9" s="15"/>
      <x:c r="NCX9" s="15"/>
      <x:c r="NCY9" s="15"/>
      <x:c r="NCZ9" s="15"/>
      <x:c r="NDA9" s="15"/>
      <x:c r="NDB9" s="15"/>
      <x:c r="NDC9" s="15"/>
      <x:c r="NDD9" s="15"/>
      <x:c r="NDE9" s="15"/>
      <x:c r="NDF9" s="15"/>
      <x:c r="NDG9" s="15"/>
      <x:c r="NDH9" s="15"/>
      <x:c r="NDI9" s="15"/>
      <x:c r="NDJ9" s="15"/>
      <x:c r="NDK9" s="15"/>
      <x:c r="NDL9" s="15"/>
      <x:c r="NDM9" s="15"/>
      <x:c r="NDN9" s="15"/>
      <x:c r="NDO9" s="15"/>
      <x:c r="NDP9" s="15"/>
      <x:c r="NDQ9" s="15"/>
      <x:c r="NDR9" s="15"/>
      <x:c r="NDS9" s="15"/>
      <x:c r="NDT9" s="15"/>
      <x:c r="NDU9" s="15"/>
      <x:c r="NDV9" s="15"/>
      <x:c r="NDW9" s="15"/>
      <x:c r="NDX9" s="15"/>
      <x:c r="NDY9" s="15"/>
      <x:c r="NDZ9" s="15"/>
      <x:c r="NEA9" s="15"/>
      <x:c r="NEB9" s="15"/>
      <x:c r="NEC9" s="15"/>
      <x:c r="NED9" s="15"/>
      <x:c r="NEE9" s="15"/>
      <x:c r="NEF9" s="15"/>
      <x:c r="NEG9" s="15"/>
      <x:c r="NEH9" s="15"/>
      <x:c r="NEI9" s="15"/>
      <x:c r="NEJ9" s="15"/>
      <x:c r="NEK9" s="15"/>
      <x:c r="NEL9" s="15"/>
      <x:c r="NEM9" s="15"/>
      <x:c r="NEN9" s="15"/>
      <x:c r="NEO9" s="15"/>
      <x:c r="NEP9" s="15"/>
      <x:c r="NEQ9" s="15"/>
      <x:c r="NER9" s="15"/>
      <x:c r="NES9" s="15"/>
      <x:c r="NET9" s="15"/>
      <x:c r="NEU9" s="15"/>
      <x:c r="NEV9" s="15"/>
      <x:c r="NEW9" s="15"/>
      <x:c r="NEX9" s="15"/>
      <x:c r="NEY9" s="15"/>
      <x:c r="NEZ9" s="15"/>
      <x:c r="NFA9" s="15"/>
      <x:c r="NFB9" s="15"/>
      <x:c r="NFC9" s="15"/>
      <x:c r="NFD9" s="15"/>
      <x:c r="NFE9" s="15"/>
      <x:c r="NFF9" s="15"/>
      <x:c r="NFG9" s="15"/>
      <x:c r="NFH9" s="15"/>
      <x:c r="NFI9" s="15"/>
      <x:c r="NFJ9" s="15"/>
      <x:c r="NFK9" s="15"/>
      <x:c r="NFL9" s="15"/>
      <x:c r="NFM9" s="15"/>
      <x:c r="NFN9" s="15"/>
      <x:c r="NFO9" s="15"/>
      <x:c r="NFP9" s="15"/>
      <x:c r="NFQ9" s="15"/>
      <x:c r="NFR9" s="15"/>
      <x:c r="NFS9" s="15"/>
      <x:c r="NFT9" s="15"/>
      <x:c r="NFU9" s="15"/>
      <x:c r="NFV9" s="15"/>
      <x:c r="NFW9" s="15"/>
      <x:c r="NFX9" s="15"/>
      <x:c r="NFY9" s="15"/>
      <x:c r="NFZ9" s="15"/>
      <x:c r="NGA9" s="15"/>
      <x:c r="NGB9" s="15"/>
      <x:c r="NGC9" s="15"/>
      <x:c r="NGD9" s="15"/>
      <x:c r="NGE9" s="15"/>
      <x:c r="NGF9" s="15"/>
      <x:c r="NGG9" s="15"/>
      <x:c r="NGH9" s="15"/>
      <x:c r="NGI9" s="15"/>
      <x:c r="NGJ9" s="15"/>
      <x:c r="NGK9" s="15"/>
      <x:c r="NGL9" s="15"/>
      <x:c r="NGM9" s="15"/>
      <x:c r="NGN9" s="15"/>
      <x:c r="NGO9" s="15"/>
      <x:c r="NGP9" s="15"/>
      <x:c r="NGQ9" s="15"/>
      <x:c r="NGR9" s="15"/>
      <x:c r="NGS9" s="15"/>
      <x:c r="NGT9" s="15"/>
      <x:c r="NGU9" s="15"/>
      <x:c r="NGV9" s="15"/>
      <x:c r="NGW9" s="15"/>
      <x:c r="NGX9" s="15"/>
      <x:c r="NGY9" s="15"/>
      <x:c r="NGZ9" s="15"/>
      <x:c r="NHA9" s="15"/>
      <x:c r="NHB9" s="15"/>
      <x:c r="NHC9" s="15"/>
      <x:c r="NHD9" s="15"/>
      <x:c r="NHE9" s="15"/>
      <x:c r="NHF9" s="15"/>
      <x:c r="NHG9" s="15"/>
      <x:c r="NHH9" s="15"/>
      <x:c r="NHI9" s="15"/>
      <x:c r="NHJ9" s="15"/>
      <x:c r="NHK9" s="15"/>
      <x:c r="NHL9" s="15"/>
      <x:c r="NHM9" s="15"/>
      <x:c r="NHN9" s="15"/>
      <x:c r="NHO9" s="15"/>
      <x:c r="NHP9" s="15"/>
      <x:c r="NHQ9" s="15"/>
      <x:c r="NHR9" s="15"/>
      <x:c r="NHS9" s="15"/>
      <x:c r="NHT9" s="15"/>
      <x:c r="NHU9" s="15"/>
      <x:c r="NHV9" s="15"/>
      <x:c r="NHW9" s="15"/>
      <x:c r="NHX9" s="15"/>
      <x:c r="NHY9" s="15"/>
      <x:c r="NHZ9" s="15"/>
      <x:c r="NIA9" s="15"/>
      <x:c r="NIB9" s="15"/>
      <x:c r="NIC9" s="15"/>
      <x:c r="NID9" s="15"/>
      <x:c r="NIE9" s="15"/>
      <x:c r="NIF9" s="15"/>
      <x:c r="NIG9" s="15"/>
      <x:c r="NIH9" s="15"/>
      <x:c r="NII9" s="15"/>
      <x:c r="NIJ9" s="15"/>
      <x:c r="NIK9" s="15"/>
      <x:c r="NIL9" s="15"/>
      <x:c r="NIM9" s="15"/>
      <x:c r="NIN9" s="15"/>
      <x:c r="NIO9" s="15"/>
      <x:c r="NIP9" s="15"/>
      <x:c r="NIQ9" s="15"/>
      <x:c r="NIR9" s="15"/>
      <x:c r="NIS9" s="15"/>
      <x:c r="NIT9" s="15"/>
      <x:c r="NIU9" s="15"/>
      <x:c r="NIV9" s="15"/>
      <x:c r="NIW9" s="15"/>
      <x:c r="NIX9" s="15"/>
      <x:c r="NIY9" s="15"/>
      <x:c r="NIZ9" s="15"/>
      <x:c r="NJA9" s="15"/>
      <x:c r="NJB9" s="15"/>
      <x:c r="NJC9" s="15"/>
      <x:c r="NJD9" s="15"/>
      <x:c r="NJE9" s="15"/>
      <x:c r="NJF9" s="15"/>
      <x:c r="NJG9" s="15"/>
      <x:c r="NJH9" s="15"/>
      <x:c r="NJI9" s="15"/>
      <x:c r="NJJ9" s="15"/>
      <x:c r="NJK9" s="15"/>
      <x:c r="NJL9" s="15"/>
      <x:c r="NJM9" s="15"/>
      <x:c r="NJN9" s="15"/>
      <x:c r="NJO9" s="15"/>
      <x:c r="NJP9" s="15"/>
      <x:c r="NJQ9" s="15"/>
      <x:c r="NJR9" s="15"/>
      <x:c r="NJS9" s="15"/>
      <x:c r="NJT9" s="15"/>
      <x:c r="NJU9" s="15"/>
      <x:c r="NJV9" s="15"/>
      <x:c r="NJW9" s="15"/>
      <x:c r="NJX9" s="15"/>
      <x:c r="NJY9" s="15"/>
      <x:c r="NJZ9" s="15"/>
      <x:c r="NKA9" s="15"/>
      <x:c r="NKB9" s="15"/>
      <x:c r="NKC9" s="15"/>
      <x:c r="NKD9" s="15"/>
      <x:c r="NKE9" s="15"/>
      <x:c r="NKF9" s="15"/>
      <x:c r="NKG9" s="15"/>
      <x:c r="NKH9" s="15"/>
      <x:c r="NKI9" s="15"/>
      <x:c r="NKJ9" s="15"/>
      <x:c r="NKK9" s="15"/>
      <x:c r="NKL9" s="15"/>
      <x:c r="NKM9" s="15"/>
      <x:c r="NKN9" s="15"/>
      <x:c r="NKO9" s="15"/>
      <x:c r="NKP9" s="15"/>
      <x:c r="NKQ9" s="15"/>
      <x:c r="NKR9" s="15"/>
      <x:c r="NKS9" s="15"/>
      <x:c r="NKT9" s="15"/>
      <x:c r="NKU9" s="15"/>
      <x:c r="NKV9" s="15"/>
      <x:c r="NKW9" s="15"/>
      <x:c r="NKX9" s="15"/>
      <x:c r="NKY9" s="15"/>
      <x:c r="NKZ9" s="15"/>
      <x:c r="NLA9" s="15"/>
      <x:c r="NLB9" s="15"/>
      <x:c r="NLC9" s="15"/>
      <x:c r="NLD9" s="15"/>
      <x:c r="NLE9" s="15"/>
      <x:c r="NLF9" s="15"/>
      <x:c r="NLG9" s="15"/>
      <x:c r="NLH9" s="15"/>
      <x:c r="NLI9" s="15"/>
      <x:c r="NLJ9" s="15"/>
      <x:c r="NLK9" s="15"/>
      <x:c r="NLL9" s="15"/>
      <x:c r="NLM9" s="15"/>
      <x:c r="NLN9" s="15"/>
      <x:c r="NLO9" s="15"/>
      <x:c r="NLP9" s="15"/>
      <x:c r="NLQ9" s="15"/>
      <x:c r="NLR9" s="15"/>
      <x:c r="NLS9" s="15"/>
      <x:c r="NLT9" s="15"/>
      <x:c r="NLU9" s="15"/>
      <x:c r="NLV9" s="15"/>
      <x:c r="NLW9" s="15"/>
      <x:c r="NLX9" s="15"/>
      <x:c r="NLY9" s="15"/>
      <x:c r="NLZ9" s="15"/>
      <x:c r="NMA9" s="15"/>
      <x:c r="NMB9" s="15"/>
      <x:c r="NMC9" s="15"/>
      <x:c r="NMD9" s="15"/>
      <x:c r="NME9" s="15"/>
      <x:c r="NMF9" s="15"/>
      <x:c r="NMG9" s="15"/>
      <x:c r="NMH9" s="15"/>
      <x:c r="NMI9" s="15"/>
      <x:c r="NMJ9" s="15"/>
      <x:c r="NMK9" s="15"/>
      <x:c r="NML9" s="15"/>
      <x:c r="NMM9" s="15"/>
      <x:c r="NMN9" s="15"/>
      <x:c r="NMO9" s="15"/>
      <x:c r="NMP9" s="15"/>
      <x:c r="NMQ9" s="15"/>
      <x:c r="NMR9" s="15"/>
      <x:c r="NMS9" s="15"/>
      <x:c r="NMT9" s="15"/>
      <x:c r="NMU9" s="15"/>
      <x:c r="NMV9" s="15"/>
      <x:c r="NMW9" s="15"/>
      <x:c r="NMX9" s="15"/>
      <x:c r="NMY9" s="15"/>
      <x:c r="NMZ9" s="15"/>
      <x:c r="NNA9" s="15"/>
      <x:c r="NNB9" s="15"/>
      <x:c r="NNC9" s="15"/>
      <x:c r="NND9" s="15"/>
      <x:c r="NNE9" s="15"/>
      <x:c r="NNF9" s="15"/>
      <x:c r="NNG9" s="15"/>
      <x:c r="NNH9" s="15"/>
      <x:c r="NNI9" s="15"/>
      <x:c r="NNJ9" s="15"/>
      <x:c r="NNK9" s="15"/>
      <x:c r="NNL9" s="15"/>
      <x:c r="NNM9" s="15"/>
      <x:c r="NNN9" s="15"/>
      <x:c r="NNO9" s="15"/>
      <x:c r="NNP9" s="15"/>
      <x:c r="NNQ9" s="15"/>
      <x:c r="NNR9" s="15"/>
      <x:c r="NNS9" s="15"/>
      <x:c r="NNT9" s="15"/>
      <x:c r="NNU9" s="15"/>
      <x:c r="NNV9" s="15"/>
      <x:c r="NNW9" s="15"/>
      <x:c r="NNX9" s="15"/>
      <x:c r="NNY9" s="15"/>
      <x:c r="NNZ9" s="15"/>
      <x:c r="NOA9" s="15"/>
      <x:c r="NOB9" s="15"/>
      <x:c r="NOC9" s="15"/>
      <x:c r="NOD9" s="15"/>
      <x:c r="NOE9" s="15"/>
      <x:c r="NOF9" s="15"/>
      <x:c r="NOG9" s="15"/>
      <x:c r="NOH9" s="15"/>
      <x:c r="NOI9" s="15"/>
      <x:c r="NOJ9" s="15"/>
      <x:c r="NOK9" s="15"/>
      <x:c r="NOL9" s="15"/>
      <x:c r="NOM9" s="15"/>
      <x:c r="NON9" s="15"/>
      <x:c r="NOO9" s="15"/>
      <x:c r="NOP9" s="15"/>
      <x:c r="NOQ9" s="15"/>
      <x:c r="NOR9" s="15"/>
      <x:c r="NOS9" s="15"/>
      <x:c r="NOT9" s="15"/>
      <x:c r="NOU9" s="15"/>
      <x:c r="NOV9" s="15"/>
      <x:c r="NOW9" s="15"/>
      <x:c r="NOX9" s="15"/>
      <x:c r="NOY9" s="15"/>
      <x:c r="NOZ9" s="15"/>
      <x:c r="NPA9" s="15"/>
      <x:c r="NPB9" s="15"/>
      <x:c r="NPC9" s="15"/>
      <x:c r="NPD9" s="15"/>
      <x:c r="NPE9" s="15"/>
      <x:c r="NPF9" s="15"/>
      <x:c r="NPG9" s="15"/>
      <x:c r="NPH9" s="15"/>
      <x:c r="NPI9" s="15"/>
      <x:c r="NPJ9" s="15"/>
      <x:c r="NPK9" s="15"/>
      <x:c r="NPL9" s="15"/>
      <x:c r="NPM9" s="15"/>
      <x:c r="NPN9" s="15"/>
      <x:c r="NPO9" s="15"/>
      <x:c r="NPP9" s="15"/>
      <x:c r="NPQ9" s="15"/>
      <x:c r="NPR9" s="15"/>
      <x:c r="NPS9" s="15"/>
      <x:c r="NPT9" s="15"/>
      <x:c r="NPU9" s="15"/>
      <x:c r="NPV9" s="15"/>
      <x:c r="NPW9" s="15"/>
      <x:c r="NPX9" s="15"/>
      <x:c r="NPY9" s="15"/>
      <x:c r="NPZ9" s="15"/>
      <x:c r="NQA9" s="15"/>
      <x:c r="NQB9" s="15"/>
      <x:c r="NQC9" s="15"/>
      <x:c r="NQD9" s="15"/>
      <x:c r="NQE9" s="15"/>
      <x:c r="NQF9" s="15"/>
      <x:c r="NQG9" s="15"/>
      <x:c r="NQH9" s="15"/>
      <x:c r="NQI9" s="15"/>
      <x:c r="NQJ9" s="15"/>
      <x:c r="NQK9" s="15"/>
      <x:c r="NQL9" s="15"/>
      <x:c r="NQM9" s="15"/>
      <x:c r="NQN9" s="15"/>
      <x:c r="NQO9" s="15"/>
      <x:c r="NQP9" s="15"/>
      <x:c r="NQQ9" s="15"/>
      <x:c r="NQR9" s="15"/>
      <x:c r="NQS9" s="15"/>
      <x:c r="NQT9" s="15"/>
      <x:c r="NQU9" s="15"/>
      <x:c r="NQV9" s="15"/>
      <x:c r="NQW9" s="15"/>
      <x:c r="NQX9" s="15"/>
      <x:c r="NQY9" s="15"/>
      <x:c r="NQZ9" s="15"/>
      <x:c r="NRA9" s="15"/>
      <x:c r="NRB9" s="15"/>
      <x:c r="NRC9" s="15"/>
      <x:c r="NRD9" s="15"/>
      <x:c r="NRE9" s="15"/>
      <x:c r="NRF9" s="15"/>
      <x:c r="NRG9" s="15"/>
      <x:c r="NRH9" s="15"/>
      <x:c r="NRI9" s="15"/>
      <x:c r="NRJ9" s="15"/>
      <x:c r="NRK9" s="15"/>
      <x:c r="NRL9" s="15"/>
      <x:c r="NRM9" s="15"/>
      <x:c r="NRN9" s="15"/>
      <x:c r="NRO9" s="15"/>
      <x:c r="NRP9" s="15"/>
      <x:c r="NRQ9" s="15"/>
      <x:c r="NRR9" s="15"/>
      <x:c r="NRS9" s="15"/>
      <x:c r="NRT9" s="15"/>
      <x:c r="NRU9" s="15"/>
      <x:c r="NRV9" s="15"/>
      <x:c r="NRW9" s="15"/>
      <x:c r="NRX9" s="15"/>
      <x:c r="NRY9" s="15"/>
      <x:c r="NRZ9" s="15"/>
      <x:c r="NSA9" s="15"/>
      <x:c r="NSB9" s="15"/>
      <x:c r="NSC9" s="15"/>
      <x:c r="NSD9" s="15"/>
      <x:c r="NSE9" s="15"/>
      <x:c r="NSF9" s="15"/>
      <x:c r="NSG9" s="15"/>
      <x:c r="NSH9" s="15"/>
      <x:c r="NSI9" s="15"/>
      <x:c r="NSJ9" s="15"/>
      <x:c r="NSK9" s="15"/>
      <x:c r="NSL9" s="15"/>
      <x:c r="NSM9" s="15"/>
      <x:c r="NSN9" s="15"/>
      <x:c r="NSO9" s="15"/>
      <x:c r="NSP9" s="15"/>
      <x:c r="NSQ9" s="15"/>
      <x:c r="NSR9" s="15"/>
      <x:c r="NSS9" s="15"/>
      <x:c r="NST9" s="15"/>
      <x:c r="NSU9" s="15"/>
      <x:c r="NSV9" s="15"/>
      <x:c r="NSW9" s="15"/>
      <x:c r="NSX9" s="15"/>
      <x:c r="NSY9" s="15"/>
      <x:c r="NSZ9" s="15"/>
      <x:c r="NTA9" s="15"/>
      <x:c r="NTB9" s="15"/>
      <x:c r="NTC9" s="15"/>
      <x:c r="NTD9" s="15"/>
      <x:c r="NTE9" s="15"/>
      <x:c r="NTF9" s="15"/>
      <x:c r="NTG9" s="15"/>
      <x:c r="NTH9" s="15"/>
      <x:c r="NTI9" s="15"/>
      <x:c r="NTJ9" s="15"/>
      <x:c r="NTK9" s="15"/>
      <x:c r="NTL9" s="15"/>
      <x:c r="NTM9" s="15"/>
      <x:c r="NTN9" s="15"/>
      <x:c r="NTO9" s="15"/>
      <x:c r="NTP9" s="15"/>
      <x:c r="NTQ9" s="15"/>
      <x:c r="NTR9" s="15"/>
      <x:c r="NTS9" s="15"/>
      <x:c r="NTT9" s="15"/>
      <x:c r="NTU9" s="15"/>
      <x:c r="NTV9" s="15"/>
      <x:c r="NTW9" s="15"/>
      <x:c r="NTX9" s="15"/>
      <x:c r="NTY9" s="15"/>
      <x:c r="NTZ9" s="15"/>
      <x:c r="NUA9" s="15"/>
      <x:c r="NUB9" s="15"/>
      <x:c r="NUC9" s="15"/>
      <x:c r="NUD9" s="15"/>
      <x:c r="NUE9" s="15"/>
      <x:c r="NUF9" s="15"/>
      <x:c r="NUG9" s="15"/>
      <x:c r="NUH9" s="15"/>
      <x:c r="NUI9" s="15"/>
      <x:c r="NUJ9" s="15"/>
      <x:c r="NUK9" s="15"/>
      <x:c r="NUL9" s="15"/>
      <x:c r="NUM9" s="15"/>
      <x:c r="NUN9" s="15"/>
      <x:c r="NUO9" s="15"/>
      <x:c r="NUP9" s="15"/>
      <x:c r="NUQ9" s="15"/>
      <x:c r="NUR9" s="15"/>
      <x:c r="NUS9" s="15"/>
      <x:c r="NUT9" s="15"/>
      <x:c r="NUU9" s="15"/>
      <x:c r="NUV9" s="15"/>
      <x:c r="NUW9" s="15"/>
      <x:c r="NUX9" s="15"/>
      <x:c r="NUY9" s="15"/>
      <x:c r="NUZ9" s="15"/>
      <x:c r="NVA9" s="15"/>
      <x:c r="NVB9" s="15"/>
      <x:c r="NVC9" s="15"/>
      <x:c r="NVD9" s="15"/>
      <x:c r="NVE9" s="15"/>
      <x:c r="NVF9" s="15"/>
      <x:c r="NVG9" s="15"/>
      <x:c r="NVH9" s="15"/>
      <x:c r="NVI9" s="15"/>
      <x:c r="NVJ9" s="15"/>
      <x:c r="NVK9" s="15"/>
      <x:c r="NVL9" s="15"/>
      <x:c r="NVM9" s="15"/>
      <x:c r="NVN9" s="15"/>
      <x:c r="NVO9" s="15"/>
      <x:c r="NVP9" s="15"/>
      <x:c r="NVQ9" s="15"/>
      <x:c r="NVR9" s="15"/>
      <x:c r="NVS9" s="15"/>
      <x:c r="NVT9" s="15"/>
      <x:c r="NVU9" s="15"/>
      <x:c r="NVV9" s="15"/>
      <x:c r="NVW9" s="15"/>
      <x:c r="NVX9" s="15"/>
      <x:c r="NVY9" s="15"/>
      <x:c r="NVZ9" s="15"/>
      <x:c r="NWA9" s="15"/>
      <x:c r="NWB9" s="15"/>
      <x:c r="NWC9" s="15"/>
      <x:c r="NWD9" s="15"/>
      <x:c r="NWE9" s="15"/>
      <x:c r="NWF9" s="15"/>
      <x:c r="NWG9" s="15"/>
      <x:c r="NWH9" s="15"/>
      <x:c r="NWI9" s="15"/>
      <x:c r="NWJ9" s="15"/>
      <x:c r="NWK9" s="15"/>
      <x:c r="NWL9" s="15"/>
      <x:c r="NWM9" s="15"/>
      <x:c r="NWN9" s="15"/>
      <x:c r="NWO9" s="15"/>
      <x:c r="NWP9" s="15"/>
      <x:c r="NWQ9" s="15"/>
      <x:c r="NWR9" s="15"/>
      <x:c r="NWS9" s="15"/>
      <x:c r="NWT9" s="15"/>
      <x:c r="NWU9" s="15"/>
      <x:c r="NWV9" s="15"/>
      <x:c r="NWW9" s="15"/>
      <x:c r="NWX9" s="15"/>
      <x:c r="NWY9" s="15"/>
      <x:c r="NWZ9" s="15"/>
      <x:c r="NXA9" s="15"/>
      <x:c r="NXB9" s="15"/>
      <x:c r="NXC9" s="15"/>
      <x:c r="NXD9" s="15"/>
      <x:c r="NXE9" s="15"/>
      <x:c r="NXF9" s="15"/>
      <x:c r="NXG9" s="15"/>
      <x:c r="NXH9" s="15"/>
      <x:c r="NXI9" s="15"/>
      <x:c r="NXJ9" s="15"/>
      <x:c r="NXK9" s="15"/>
      <x:c r="NXL9" s="15"/>
      <x:c r="NXM9" s="15"/>
      <x:c r="NXN9" s="15"/>
      <x:c r="NXO9" s="15"/>
      <x:c r="NXP9" s="15"/>
      <x:c r="NXQ9" s="15"/>
      <x:c r="NXR9" s="15"/>
      <x:c r="NXS9" s="15"/>
      <x:c r="NXT9" s="15"/>
      <x:c r="NXU9" s="15"/>
      <x:c r="NXV9" s="15"/>
      <x:c r="NXW9" s="15"/>
      <x:c r="NXX9" s="15"/>
      <x:c r="NXY9" s="15"/>
      <x:c r="NXZ9" s="15"/>
      <x:c r="NYA9" s="15"/>
      <x:c r="NYB9" s="15"/>
      <x:c r="NYC9" s="15"/>
      <x:c r="NYD9" s="15"/>
      <x:c r="NYE9" s="15"/>
      <x:c r="NYF9" s="15"/>
      <x:c r="NYG9" s="15"/>
      <x:c r="NYH9" s="15"/>
      <x:c r="NYI9" s="15"/>
      <x:c r="NYJ9" s="15"/>
      <x:c r="NYK9" s="15"/>
      <x:c r="NYL9" s="15"/>
      <x:c r="NYM9" s="15"/>
      <x:c r="NYN9" s="15"/>
      <x:c r="NYO9" s="15"/>
      <x:c r="NYP9" s="15"/>
      <x:c r="NYQ9" s="15"/>
      <x:c r="NYR9" s="15"/>
      <x:c r="NYS9" s="15"/>
      <x:c r="NYT9" s="15"/>
      <x:c r="NYU9" s="15"/>
      <x:c r="NYV9" s="15"/>
      <x:c r="NYW9" s="15"/>
      <x:c r="NYX9" s="15"/>
      <x:c r="NYY9" s="15"/>
      <x:c r="NYZ9" s="15"/>
      <x:c r="NZA9" s="15"/>
      <x:c r="NZB9" s="15"/>
      <x:c r="NZC9" s="15"/>
      <x:c r="NZD9" s="15"/>
      <x:c r="NZE9" s="15"/>
      <x:c r="NZF9" s="15"/>
      <x:c r="NZG9" s="15"/>
      <x:c r="NZH9" s="15"/>
      <x:c r="NZI9" s="15"/>
      <x:c r="NZJ9" s="15"/>
      <x:c r="NZK9" s="15"/>
      <x:c r="NZL9" s="15"/>
      <x:c r="NZM9" s="15"/>
      <x:c r="NZN9" s="15"/>
      <x:c r="NZO9" s="15"/>
      <x:c r="NZP9" s="15"/>
      <x:c r="NZQ9" s="15"/>
      <x:c r="NZR9" s="15"/>
      <x:c r="NZS9" s="15"/>
      <x:c r="NZT9" s="15"/>
      <x:c r="NZU9" s="15"/>
      <x:c r="NZV9" s="15"/>
      <x:c r="NZW9" s="15"/>
      <x:c r="NZX9" s="15"/>
      <x:c r="NZY9" s="15"/>
      <x:c r="NZZ9" s="15"/>
      <x:c r="OAA9" s="15"/>
      <x:c r="OAB9" s="15"/>
      <x:c r="OAC9" s="15"/>
      <x:c r="OAD9" s="15"/>
      <x:c r="OAE9" s="15"/>
      <x:c r="OAF9" s="15"/>
      <x:c r="OAG9" s="15"/>
      <x:c r="OAH9" s="15"/>
      <x:c r="OAI9" s="15"/>
      <x:c r="OAJ9" s="15"/>
      <x:c r="OAK9" s="15"/>
      <x:c r="OAL9" s="15"/>
      <x:c r="OAM9" s="15"/>
      <x:c r="OAN9" s="15"/>
      <x:c r="OAO9" s="15"/>
      <x:c r="OAP9" s="15"/>
      <x:c r="OAQ9" s="15"/>
      <x:c r="OAR9" s="15"/>
      <x:c r="OAS9" s="15"/>
      <x:c r="OAT9" s="15"/>
      <x:c r="OAU9" s="15"/>
      <x:c r="OAV9" s="15"/>
      <x:c r="OAW9" s="15"/>
      <x:c r="OAX9" s="15"/>
      <x:c r="OAY9" s="15"/>
      <x:c r="OAZ9" s="15"/>
      <x:c r="OBA9" s="15"/>
      <x:c r="OBB9" s="15"/>
      <x:c r="OBC9" s="15"/>
      <x:c r="OBD9" s="15"/>
      <x:c r="OBE9" s="15"/>
      <x:c r="OBF9" s="15"/>
      <x:c r="OBG9" s="15"/>
      <x:c r="OBH9" s="15"/>
      <x:c r="OBI9" s="15"/>
      <x:c r="OBJ9" s="15"/>
      <x:c r="OBK9" s="15"/>
      <x:c r="OBL9" s="15"/>
      <x:c r="OBM9" s="15"/>
      <x:c r="OBN9" s="15"/>
      <x:c r="OBO9" s="15"/>
      <x:c r="OBP9" s="15"/>
      <x:c r="OBQ9" s="15"/>
      <x:c r="OBR9" s="15"/>
      <x:c r="OBS9" s="15"/>
      <x:c r="OBT9" s="15"/>
      <x:c r="OBU9" s="15"/>
      <x:c r="OBV9" s="15"/>
      <x:c r="OBW9" s="15"/>
      <x:c r="OBX9" s="15"/>
      <x:c r="OBY9" s="15"/>
      <x:c r="OBZ9" s="15"/>
      <x:c r="OCA9" s="15"/>
      <x:c r="OCB9" s="15"/>
      <x:c r="OCC9" s="15"/>
      <x:c r="OCD9" s="15"/>
      <x:c r="OCE9" s="15"/>
      <x:c r="OCF9" s="15"/>
      <x:c r="OCG9" s="15"/>
      <x:c r="OCH9" s="15"/>
      <x:c r="OCI9" s="15"/>
      <x:c r="OCJ9" s="15"/>
      <x:c r="OCK9" s="15"/>
      <x:c r="OCL9" s="15"/>
      <x:c r="OCM9" s="15"/>
      <x:c r="OCN9" s="15"/>
      <x:c r="OCO9" s="15"/>
      <x:c r="OCP9" s="15"/>
      <x:c r="OCQ9" s="15"/>
      <x:c r="OCR9" s="15"/>
      <x:c r="OCS9" s="15"/>
      <x:c r="OCT9" s="15"/>
      <x:c r="OCU9" s="15"/>
      <x:c r="OCV9" s="15"/>
      <x:c r="OCW9" s="15"/>
      <x:c r="OCX9" s="15"/>
      <x:c r="OCY9" s="15"/>
      <x:c r="OCZ9" s="15"/>
      <x:c r="ODA9" s="15"/>
      <x:c r="ODB9" s="15"/>
      <x:c r="ODC9" s="15"/>
      <x:c r="ODD9" s="15"/>
      <x:c r="ODE9" s="15"/>
      <x:c r="ODF9" s="15"/>
      <x:c r="ODG9" s="15"/>
      <x:c r="ODH9" s="15"/>
      <x:c r="ODI9" s="15"/>
      <x:c r="ODJ9" s="15"/>
      <x:c r="ODK9" s="15"/>
      <x:c r="ODL9" s="15"/>
      <x:c r="ODM9" s="15"/>
      <x:c r="ODN9" s="15"/>
      <x:c r="ODO9" s="15"/>
      <x:c r="ODP9" s="15"/>
      <x:c r="ODQ9" s="15"/>
      <x:c r="ODR9" s="15"/>
      <x:c r="ODS9" s="15"/>
      <x:c r="ODT9" s="15"/>
      <x:c r="ODU9" s="15"/>
      <x:c r="ODV9" s="15"/>
      <x:c r="ODW9" s="15"/>
      <x:c r="ODX9" s="15"/>
      <x:c r="ODY9" s="15"/>
      <x:c r="ODZ9" s="15"/>
      <x:c r="OEA9" s="15"/>
      <x:c r="OEB9" s="15"/>
      <x:c r="OEC9" s="15"/>
      <x:c r="OED9" s="15"/>
      <x:c r="OEE9" s="15"/>
      <x:c r="OEF9" s="15"/>
      <x:c r="OEG9" s="15"/>
      <x:c r="OEH9" s="15"/>
      <x:c r="OEI9" s="15"/>
      <x:c r="OEJ9" s="15"/>
      <x:c r="OEK9" s="15"/>
      <x:c r="OEL9" s="15"/>
      <x:c r="OEM9" s="15"/>
      <x:c r="OEN9" s="15"/>
      <x:c r="OEO9" s="15"/>
      <x:c r="OEP9" s="15"/>
      <x:c r="OEQ9" s="15"/>
      <x:c r="OER9" s="15"/>
      <x:c r="OES9" s="15"/>
      <x:c r="OET9" s="15"/>
      <x:c r="OEU9" s="15"/>
      <x:c r="OEV9" s="15"/>
      <x:c r="OEW9" s="15"/>
      <x:c r="OEX9" s="15"/>
      <x:c r="OEY9" s="15"/>
      <x:c r="OEZ9" s="15"/>
      <x:c r="OFA9" s="15"/>
      <x:c r="OFB9" s="15"/>
      <x:c r="OFC9" s="15"/>
      <x:c r="OFD9" s="15"/>
      <x:c r="OFE9" s="15"/>
      <x:c r="OFF9" s="15"/>
      <x:c r="OFG9" s="15"/>
      <x:c r="OFH9" s="15"/>
      <x:c r="OFI9" s="15"/>
      <x:c r="OFJ9" s="15"/>
      <x:c r="OFK9" s="15"/>
      <x:c r="OFL9" s="15"/>
      <x:c r="OFM9" s="15"/>
      <x:c r="OFN9" s="15"/>
      <x:c r="OFO9" s="15"/>
      <x:c r="OFP9" s="15"/>
      <x:c r="OFQ9" s="15"/>
      <x:c r="OFR9" s="15"/>
      <x:c r="OFS9" s="15"/>
      <x:c r="OFT9" s="15"/>
      <x:c r="OFU9" s="15"/>
      <x:c r="OFV9" s="15"/>
      <x:c r="OFW9" s="15"/>
      <x:c r="OFX9" s="15"/>
      <x:c r="OFY9" s="15"/>
      <x:c r="OFZ9" s="15"/>
      <x:c r="OGA9" s="15"/>
      <x:c r="OGB9" s="15"/>
      <x:c r="OGC9" s="15"/>
      <x:c r="OGD9" s="15"/>
      <x:c r="OGE9" s="15"/>
      <x:c r="OGF9" s="15"/>
      <x:c r="OGG9" s="15"/>
      <x:c r="OGH9" s="15"/>
      <x:c r="OGI9" s="15"/>
      <x:c r="OGJ9" s="15"/>
      <x:c r="OGK9" s="15"/>
      <x:c r="OGL9" s="15"/>
      <x:c r="OGM9" s="15"/>
      <x:c r="OGN9" s="15"/>
      <x:c r="OGO9" s="15"/>
      <x:c r="OGP9" s="15"/>
      <x:c r="OGQ9" s="15"/>
      <x:c r="OGR9" s="15"/>
      <x:c r="OGS9" s="15"/>
      <x:c r="OGT9" s="15"/>
      <x:c r="OGU9" s="15"/>
      <x:c r="OGV9" s="15"/>
      <x:c r="OGW9" s="15"/>
      <x:c r="OGX9" s="15"/>
      <x:c r="OGY9" s="15"/>
      <x:c r="OGZ9" s="15"/>
      <x:c r="OHA9" s="15"/>
      <x:c r="OHB9" s="15"/>
      <x:c r="OHC9" s="15"/>
      <x:c r="OHD9" s="15"/>
      <x:c r="OHE9" s="15"/>
      <x:c r="OHF9" s="15"/>
      <x:c r="OHG9" s="15"/>
      <x:c r="OHH9" s="15"/>
      <x:c r="OHI9" s="15"/>
      <x:c r="OHJ9" s="15"/>
      <x:c r="OHK9" s="15"/>
      <x:c r="OHL9" s="15"/>
      <x:c r="OHM9" s="15"/>
      <x:c r="OHN9" s="15"/>
      <x:c r="OHO9" s="15"/>
      <x:c r="OHP9" s="15"/>
      <x:c r="OHQ9" s="15"/>
      <x:c r="OHR9" s="15"/>
      <x:c r="OHS9" s="15"/>
      <x:c r="OHT9" s="15"/>
      <x:c r="OHU9" s="15"/>
      <x:c r="OHV9" s="15"/>
      <x:c r="OHW9" s="15"/>
      <x:c r="OHX9" s="15"/>
      <x:c r="OHY9" s="15"/>
      <x:c r="OHZ9" s="15"/>
      <x:c r="OIA9" s="15"/>
      <x:c r="OIB9" s="15"/>
      <x:c r="OIC9" s="15"/>
      <x:c r="OID9" s="15"/>
      <x:c r="OIE9" s="15"/>
      <x:c r="OIF9" s="15"/>
      <x:c r="OIG9" s="15"/>
      <x:c r="OIH9" s="15"/>
      <x:c r="OII9" s="15"/>
      <x:c r="OIJ9" s="15"/>
      <x:c r="OIK9" s="15"/>
      <x:c r="OIL9" s="15"/>
      <x:c r="OIM9" s="15"/>
      <x:c r="OIN9" s="15"/>
      <x:c r="OIO9" s="15"/>
      <x:c r="OIP9" s="15"/>
      <x:c r="OIQ9" s="15"/>
      <x:c r="OIR9" s="15"/>
      <x:c r="OIS9" s="15"/>
      <x:c r="OIT9" s="15"/>
      <x:c r="OIU9" s="15"/>
      <x:c r="OIV9" s="15"/>
      <x:c r="OIW9" s="15"/>
      <x:c r="OIX9" s="15"/>
      <x:c r="OIY9" s="15"/>
      <x:c r="OIZ9" s="15"/>
      <x:c r="OJA9" s="15"/>
      <x:c r="OJB9" s="15"/>
      <x:c r="OJC9" s="15"/>
      <x:c r="OJD9" s="15"/>
      <x:c r="OJE9" s="15"/>
      <x:c r="OJF9" s="15"/>
      <x:c r="OJG9" s="15"/>
      <x:c r="OJH9" s="15"/>
      <x:c r="OJI9" s="15"/>
      <x:c r="OJJ9" s="15"/>
      <x:c r="OJK9" s="15"/>
      <x:c r="OJL9" s="15"/>
      <x:c r="OJM9" s="15"/>
      <x:c r="OJN9" s="15"/>
      <x:c r="OJO9" s="15"/>
      <x:c r="OJP9" s="15"/>
      <x:c r="OJQ9" s="15"/>
      <x:c r="OJR9" s="15"/>
      <x:c r="OJS9" s="15"/>
      <x:c r="OJT9" s="15"/>
      <x:c r="OJU9" s="15"/>
      <x:c r="OJV9" s="15"/>
      <x:c r="OJW9" s="15"/>
      <x:c r="OJX9" s="15"/>
      <x:c r="OJY9" s="15"/>
      <x:c r="OJZ9" s="15"/>
      <x:c r="OKA9" s="15"/>
      <x:c r="OKB9" s="15"/>
      <x:c r="OKC9" s="15"/>
      <x:c r="OKD9" s="15"/>
      <x:c r="OKE9" s="15"/>
      <x:c r="OKF9" s="15"/>
      <x:c r="OKG9" s="15"/>
      <x:c r="OKH9" s="15"/>
      <x:c r="OKI9" s="15"/>
      <x:c r="OKJ9" s="15"/>
      <x:c r="OKK9" s="15"/>
      <x:c r="OKL9" s="15"/>
      <x:c r="OKM9" s="15"/>
      <x:c r="OKN9" s="15"/>
      <x:c r="OKO9" s="15"/>
      <x:c r="OKP9" s="15"/>
      <x:c r="OKQ9" s="15"/>
      <x:c r="OKR9" s="15"/>
      <x:c r="OKS9" s="15"/>
      <x:c r="OKT9" s="15"/>
      <x:c r="OKU9" s="15"/>
      <x:c r="OKV9" s="15"/>
      <x:c r="OKW9" s="15"/>
      <x:c r="OKX9" s="15"/>
      <x:c r="OKY9" s="15"/>
      <x:c r="OKZ9" s="15"/>
      <x:c r="OLA9" s="15"/>
      <x:c r="OLB9" s="15"/>
      <x:c r="OLC9" s="15"/>
      <x:c r="OLD9" s="15"/>
      <x:c r="OLE9" s="15"/>
      <x:c r="OLF9" s="15"/>
      <x:c r="OLG9" s="15"/>
      <x:c r="OLH9" s="15"/>
      <x:c r="OLI9" s="15"/>
      <x:c r="OLJ9" s="15"/>
      <x:c r="OLK9" s="15"/>
      <x:c r="OLL9" s="15"/>
      <x:c r="OLM9" s="15"/>
      <x:c r="OLN9" s="15"/>
      <x:c r="OLO9" s="15"/>
      <x:c r="OLP9" s="15"/>
      <x:c r="OLQ9" s="15"/>
      <x:c r="OLR9" s="15"/>
      <x:c r="OLS9" s="15"/>
      <x:c r="OLT9" s="15"/>
      <x:c r="OLU9" s="15"/>
      <x:c r="OLV9" s="15"/>
      <x:c r="OLW9" s="15"/>
      <x:c r="OLX9" s="15"/>
      <x:c r="OLY9" s="15"/>
      <x:c r="OLZ9" s="15"/>
      <x:c r="OMA9" s="15"/>
      <x:c r="OMB9" s="15"/>
      <x:c r="OMC9" s="15"/>
      <x:c r="OMD9" s="15"/>
      <x:c r="OME9" s="15"/>
      <x:c r="OMF9" s="15"/>
      <x:c r="OMG9" s="15"/>
      <x:c r="OMH9" s="15"/>
      <x:c r="OMI9" s="15"/>
      <x:c r="OMJ9" s="15"/>
      <x:c r="OMK9" s="15"/>
      <x:c r="OML9" s="15"/>
      <x:c r="OMM9" s="15"/>
      <x:c r="OMN9" s="15"/>
      <x:c r="OMO9" s="15"/>
      <x:c r="OMP9" s="15"/>
      <x:c r="OMQ9" s="15"/>
      <x:c r="OMR9" s="15"/>
      <x:c r="OMS9" s="15"/>
      <x:c r="OMT9" s="15"/>
      <x:c r="OMU9" s="15"/>
      <x:c r="OMV9" s="15"/>
      <x:c r="OMW9" s="15"/>
      <x:c r="OMX9" s="15"/>
      <x:c r="OMY9" s="15"/>
      <x:c r="OMZ9" s="15"/>
      <x:c r="ONA9" s="15"/>
      <x:c r="ONB9" s="15"/>
      <x:c r="ONC9" s="15"/>
      <x:c r="OND9" s="15"/>
      <x:c r="ONE9" s="15"/>
      <x:c r="ONF9" s="15"/>
      <x:c r="ONG9" s="15"/>
      <x:c r="ONH9" s="15"/>
      <x:c r="ONI9" s="15"/>
      <x:c r="ONJ9" s="15"/>
      <x:c r="ONK9" s="15"/>
      <x:c r="ONL9" s="15"/>
      <x:c r="ONM9" s="15"/>
      <x:c r="ONN9" s="15"/>
      <x:c r="ONO9" s="15"/>
      <x:c r="ONP9" s="15"/>
      <x:c r="ONQ9" s="15"/>
      <x:c r="ONR9" s="15"/>
      <x:c r="ONS9" s="15"/>
      <x:c r="ONT9" s="15"/>
      <x:c r="ONU9" s="15"/>
      <x:c r="ONV9" s="15"/>
      <x:c r="ONW9" s="15"/>
      <x:c r="ONX9" s="15"/>
      <x:c r="ONY9" s="15"/>
      <x:c r="ONZ9" s="15"/>
      <x:c r="OOA9" s="15"/>
      <x:c r="OOB9" s="15"/>
      <x:c r="OOC9" s="15"/>
      <x:c r="OOD9" s="15"/>
      <x:c r="OOE9" s="15"/>
      <x:c r="OOF9" s="15"/>
      <x:c r="OOG9" s="15"/>
      <x:c r="OOH9" s="15"/>
      <x:c r="OOI9" s="15"/>
      <x:c r="OOJ9" s="15"/>
      <x:c r="OOK9" s="15"/>
      <x:c r="OOL9" s="15"/>
      <x:c r="OOM9" s="15"/>
      <x:c r="OON9" s="15"/>
      <x:c r="OOO9" s="15"/>
      <x:c r="OOP9" s="15"/>
      <x:c r="OOQ9" s="15"/>
      <x:c r="OOR9" s="15"/>
      <x:c r="OOS9" s="15"/>
      <x:c r="OOT9" s="15"/>
      <x:c r="OOU9" s="15"/>
      <x:c r="OOV9" s="15"/>
      <x:c r="OOW9" s="15"/>
      <x:c r="OOX9" s="15"/>
      <x:c r="OOY9" s="15"/>
      <x:c r="OOZ9" s="15"/>
      <x:c r="OPA9" s="15"/>
      <x:c r="OPB9" s="15"/>
      <x:c r="OPC9" s="15"/>
      <x:c r="OPD9" s="15"/>
      <x:c r="OPE9" s="15"/>
      <x:c r="OPF9" s="15"/>
      <x:c r="OPG9" s="15"/>
      <x:c r="OPH9" s="15"/>
      <x:c r="OPI9" s="15"/>
      <x:c r="OPJ9" s="15"/>
      <x:c r="OPK9" s="15"/>
      <x:c r="OPL9" s="15"/>
      <x:c r="OPM9" s="15"/>
      <x:c r="OPN9" s="15"/>
      <x:c r="OPO9" s="15"/>
      <x:c r="OPP9" s="15"/>
      <x:c r="OPQ9" s="15"/>
      <x:c r="OPR9" s="15"/>
      <x:c r="OPS9" s="15"/>
      <x:c r="OPT9" s="15"/>
      <x:c r="OPU9" s="15"/>
      <x:c r="OPV9" s="15"/>
      <x:c r="OPW9" s="15"/>
      <x:c r="OPX9" s="15"/>
      <x:c r="OPY9" s="15"/>
      <x:c r="OPZ9" s="15"/>
      <x:c r="OQA9" s="15"/>
      <x:c r="OQB9" s="15"/>
      <x:c r="OQC9" s="15"/>
      <x:c r="OQD9" s="15"/>
      <x:c r="OQE9" s="15"/>
      <x:c r="OQF9" s="15"/>
      <x:c r="OQG9" s="15"/>
      <x:c r="OQH9" s="15"/>
      <x:c r="OQI9" s="15"/>
      <x:c r="OQJ9" s="15"/>
      <x:c r="OQK9" s="15"/>
      <x:c r="OQL9" s="15"/>
      <x:c r="OQM9" s="15"/>
      <x:c r="OQN9" s="15"/>
      <x:c r="OQO9" s="15"/>
      <x:c r="OQP9" s="15"/>
      <x:c r="OQQ9" s="15"/>
      <x:c r="OQR9" s="15"/>
      <x:c r="OQS9" s="15"/>
      <x:c r="OQT9" s="15"/>
      <x:c r="OQU9" s="15"/>
      <x:c r="OQV9" s="15"/>
      <x:c r="OQW9" s="15"/>
      <x:c r="OQX9" s="15"/>
      <x:c r="OQY9" s="15"/>
      <x:c r="OQZ9" s="15"/>
      <x:c r="ORA9" s="15"/>
      <x:c r="ORB9" s="15"/>
      <x:c r="ORC9" s="15"/>
      <x:c r="ORD9" s="15"/>
      <x:c r="ORE9" s="15"/>
      <x:c r="ORF9" s="15"/>
      <x:c r="ORG9" s="15"/>
      <x:c r="ORH9" s="15"/>
      <x:c r="ORI9" s="15"/>
      <x:c r="ORJ9" s="15"/>
      <x:c r="ORK9" s="15"/>
      <x:c r="ORL9" s="15"/>
      <x:c r="ORM9" s="15"/>
      <x:c r="ORN9" s="15"/>
      <x:c r="ORO9" s="15"/>
      <x:c r="ORP9" s="15"/>
      <x:c r="ORQ9" s="15"/>
      <x:c r="ORR9" s="15"/>
      <x:c r="ORS9" s="15"/>
      <x:c r="ORT9" s="15"/>
      <x:c r="ORU9" s="15"/>
      <x:c r="ORV9" s="15"/>
      <x:c r="ORW9" s="15"/>
      <x:c r="ORX9" s="15"/>
      <x:c r="ORY9" s="15"/>
      <x:c r="ORZ9" s="15"/>
      <x:c r="OSA9" s="15"/>
      <x:c r="OSB9" s="15"/>
      <x:c r="OSC9" s="15"/>
      <x:c r="OSD9" s="15"/>
      <x:c r="OSE9" s="15"/>
      <x:c r="OSF9" s="15"/>
      <x:c r="OSG9" s="15"/>
      <x:c r="OSH9" s="15"/>
      <x:c r="OSI9" s="15"/>
      <x:c r="OSJ9" s="15"/>
      <x:c r="OSK9" s="15"/>
      <x:c r="OSL9" s="15"/>
      <x:c r="OSM9" s="15"/>
      <x:c r="OSN9" s="15"/>
      <x:c r="OSO9" s="15"/>
      <x:c r="OSP9" s="15"/>
      <x:c r="OSQ9" s="15"/>
      <x:c r="OSR9" s="15"/>
      <x:c r="OSS9" s="15"/>
      <x:c r="OST9" s="15"/>
      <x:c r="OSU9" s="15"/>
      <x:c r="OSV9" s="15"/>
      <x:c r="OSW9" s="15"/>
      <x:c r="OSX9" s="15"/>
      <x:c r="OSY9" s="15"/>
      <x:c r="OSZ9" s="15"/>
      <x:c r="OTA9" s="15"/>
      <x:c r="OTB9" s="15"/>
      <x:c r="OTC9" s="15"/>
      <x:c r="OTD9" s="15"/>
      <x:c r="OTE9" s="15"/>
      <x:c r="OTF9" s="15"/>
      <x:c r="OTG9" s="15"/>
      <x:c r="OTH9" s="15"/>
      <x:c r="OTI9" s="15"/>
      <x:c r="OTJ9" s="15"/>
      <x:c r="OTK9" s="15"/>
      <x:c r="OTL9" s="15"/>
      <x:c r="OTM9" s="15"/>
      <x:c r="OTN9" s="15"/>
      <x:c r="OTO9" s="15"/>
      <x:c r="OTP9" s="15"/>
      <x:c r="OTQ9" s="15"/>
      <x:c r="OTR9" s="15"/>
      <x:c r="OTS9" s="15"/>
      <x:c r="OTT9" s="15"/>
      <x:c r="OTU9" s="15"/>
      <x:c r="OTV9" s="15"/>
      <x:c r="OTW9" s="15"/>
      <x:c r="OTX9" s="15"/>
      <x:c r="OTY9" s="15"/>
      <x:c r="OTZ9" s="15"/>
      <x:c r="OUA9" s="15"/>
      <x:c r="OUB9" s="15"/>
      <x:c r="OUC9" s="15"/>
      <x:c r="OUD9" s="15"/>
      <x:c r="OUE9" s="15"/>
      <x:c r="OUF9" s="15"/>
      <x:c r="OUG9" s="15"/>
      <x:c r="OUH9" s="15"/>
      <x:c r="OUI9" s="15"/>
      <x:c r="OUJ9" s="15"/>
      <x:c r="OUK9" s="15"/>
      <x:c r="OUL9" s="15"/>
      <x:c r="OUM9" s="15"/>
      <x:c r="OUN9" s="15"/>
      <x:c r="OUO9" s="15"/>
      <x:c r="OUP9" s="15"/>
      <x:c r="OUQ9" s="15"/>
      <x:c r="OUR9" s="15"/>
      <x:c r="OUS9" s="15"/>
      <x:c r="OUT9" s="15"/>
      <x:c r="OUU9" s="15"/>
      <x:c r="OUV9" s="15"/>
      <x:c r="OUW9" s="15"/>
      <x:c r="OUX9" s="15"/>
      <x:c r="OUY9" s="15"/>
      <x:c r="OUZ9" s="15"/>
      <x:c r="OVA9" s="15"/>
      <x:c r="OVB9" s="15"/>
      <x:c r="OVC9" s="15"/>
      <x:c r="OVD9" s="15"/>
      <x:c r="OVE9" s="15"/>
      <x:c r="OVF9" s="15"/>
      <x:c r="OVG9" s="15"/>
      <x:c r="OVH9" s="15"/>
      <x:c r="OVI9" s="15"/>
      <x:c r="OVJ9" s="15"/>
      <x:c r="OVK9" s="15"/>
      <x:c r="OVL9" s="15"/>
      <x:c r="OVM9" s="15"/>
      <x:c r="OVN9" s="15"/>
      <x:c r="OVO9" s="15"/>
      <x:c r="OVP9" s="15"/>
      <x:c r="OVQ9" s="15"/>
      <x:c r="OVR9" s="15"/>
      <x:c r="OVS9" s="15"/>
      <x:c r="OVT9" s="15"/>
      <x:c r="OVU9" s="15"/>
      <x:c r="OVV9" s="15"/>
      <x:c r="OVW9" s="15"/>
      <x:c r="OVX9" s="15"/>
      <x:c r="OVY9" s="15"/>
      <x:c r="OVZ9" s="15"/>
      <x:c r="OWA9" s="15"/>
      <x:c r="OWB9" s="15"/>
      <x:c r="OWC9" s="15"/>
      <x:c r="OWD9" s="15"/>
      <x:c r="OWE9" s="15"/>
      <x:c r="OWF9" s="15"/>
      <x:c r="OWG9" s="15"/>
      <x:c r="OWH9" s="15"/>
      <x:c r="OWI9" s="15"/>
      <x:c r="OWJ9" s="15"/>
      <x:c r="OWK9" s="15"/>
      <x:c r="OWL9" s="15"/>
      <x:c r="OWM9" s="15"/>
      <x:c r="OWN9" s="15"/>
      <x:c r="OWO9" s="15"/>
      <x:c r="OWP9" s="15"/>
      <x:c r="OWQ9" s="15"/>
      <x:c r="OWR9" s="15"/>
      <x:c r="OWS9" s="15"/>
      <x:c r="OWT9" s="15"/>
      <x:c r="OWU9" s="15"/>
      <x:c r="OWV9" s="15"/>
      <x:c r="OWW9" s="15"/>
      <x:c r="OWX9" s="15"/>
      <x:c r="OWY9" s="15"/>
      <x:c r="OWZ9" s="15"/>
      <x:c r="OXA9" s="15"/>
      <x:c r="OXB9" s="15"/>
      <x:c r="OXC9" s="15"/>
      <x:c r="OXD9" s="15"/>
      <x:c r="OXE9" s="15"/>
      <x:c r="OXF9" s="15"/>
      <x:c r="OXG9" s="15"/>
      <x:c r="OXH9" s="15"/>
      <x:c r="OXI9" s="15"/>
      <x:c r="OXJ9" s="15"/>
      <x:c r="OXK9" s="15"/>
      <x:c r="OXL9" s="15"/>
      <x:c r="OXM9" s="15"/>
      <x:c r="OXN9" s="15"/>
      <x:c r="OXO9" s="15"/>
      <x:c r="OXP9" s="15"/>
      <x:c r="OXQ9" s="15"/>
      <x:c r="OXR9" s="15"/>
      <x:c r="OXS9" s="15"/>
      <x:c r="OXT9" s="15"/>
      <x:c r="OXU9" s="15"/>
      <x:c r="OXV9" s="15"/>
      <x:c r="OXW9" s="15"/>
      <x:c r="OXX9" s="15"/>
      <x:c r="OXY9" s="15"/>
      <x:c r="OXZ9" s="15"/>
      <x:c r="OYA9" s="15"/>
      <x:c r="OYB9" s="15"/>
      <x:c r="OYC9" s="15"/>
      <x:c r="OYD9" s="15"/>
      <x:c r="OYE9" s="15"/>
      <x:c r="OYF9" s="15"/>
      <x:c r="OYG9" s="15"/>
      <x:c r="OYH9" s="15"/>
      <x:c r="OYI9" s="15"/>
      <x:c r="OYJ9" s="15"/>
      <x:c r="OYK9" s="15"/>
      <x:c r="OYL9" s="15"/>
      <x:c r="OYM9" s="15"/>
      <x:c r="OYN9" s="15"/>
      <x:c r="OYO9" s="15"/>
      <x:c r="OYP9" s="15"/>
      <x:c r="OYQ9" s="15"/>
      <x:c r="OYR9" s="15"/>
      <x:c r="OYS9" s="15"/>
      <x:c r="OYT9" s="15"/>
      <x:c r="OYU9" s="15"/>
      <x:c r="OYV9" s="15"/>
      <x:c r="OYW9" s="15"/>
      <x:c r="OYX9" s="15"/>
      <x:c r="OYY9" s="15"/>
      <x:c r="OYZ9" s="15"/>
      <x:c r="OZA9" s="15"/>
      <x:c r="OZB9" s="15"/>
      <x:c r="OZC9" s="15"/>
      <x:c r="OZD9" s="15"/>
      <x:c r="OZE9" s="15"/>
      <x:c r="OZF9" s="15"/>
      <x:c r="OZG9" s="15"/>
      <x:c r="OZH9" s="15"/>
      <x:c r="OZI9" s="15"/>
      <x:c r="OZJ9" s="15"/>
      <x:c r="OZK9" s="15"/>
      <x:c r="OZL9" s="15"/>
      <x:c r="OZM9" s="15"/>
      <x:c r="OZN9" s="15"/>
      <x:c r="OZO9" s="15"/>
      <x:c r="OZP9" s="15"/>
      <x:c r="OZQ9" s="15"/>
      <x:c r="OZR9" s="15"/>
      <x:c r="OZS9" s="15"/>
      <x:c r="OZT9" s="15"/>
      <x:c r="OZU9" s="15"/>
      <x:c r="OZV9" s="15"/>
      <x:c r="OZW9" s="15"/>
      <x:c r="OZX9" s="15"/>
      <x:c r="OZY9" s="15"/>
      <x:c r="OZZ9" s="15"/>
      <x:c r="PAA9" s="15"/>
      <x:c r="PAB9" s="15"/>
      <x:c r="PAC9" s="15"/>
      <x:c r="PAD9" s="15"/>
      <x:c r="PAE9" s="15"/>
      <x:c r="PAF9" s="15"/>
      <x:c r="PAG9" s="15"/>
      <x:c r="PAH9" s="15"/>
      <x:c r="PAI9" s="15"/>
      <x:c r="PAJ9" s="15"/>
      <x:c r="PAK9" s="15"/>
      <x:c r="PAL9" s="15"/>
      <x:c r="PAM9" s="15"/>
      <x:c r="PAN9" s="15"/>
      <x:c r="PAO9" s="15"/>
      <x:c r="PAP9" s="15"/>
      <x:c r="PAQ9" s="15"/>
      <x:c r="PAR9" s="15"/>
      <x:c r="PAS9" s="15"/>
      <x:c r="PAT9" s="15"/>
      <x:c r="PAU9" s="15"/>
      <x:c r="PAV9" s="15"/>
      <x:c r="PAW9" s="15"/>
      <x:c r="PAX9" s="15"/>
      <x:c r="PAY9" s="15"/>
      <x:c r="PAZ9" s="15"/>
      <x:c r="PBA9" s="15"/>
      <x:c r="PBB9" s="15"/>
      <x:c r="PBC9" s="15"/>
      <x:c r="PBD9" s="15"/>
      <x:c r="PBE9" s="15"/>
      <x:c r="PBF9" s="15"/>
      <x:c r="PBG9" s="15"/>
      <x:c r="PBH9" s="15"/>
      <x:c r="PBI9" s="15"/>
      <x:c r="PBJ9" s="15"/>
      <x:c r="PBK9" s="15"/>
      <x:c r="PBL9" s="15"/>
      <x:c r="PBM9" s="15"/>
      <x:c r="PBN9" s="15"/>
      <x:c r="PBO9" s="15"/>
      <x:c r="PBP9" s="15"/>
      <x:c r="PBQ9" s="15"/>
      <x:c r="PBR9" s="15"/>
      <x:c r="PBS9" s="15"/>
      <x:c r="PBT9" s="15"/>
      <x:c r="PBU9" s="15"/>
      <x:c r="PBV9" s="15"/>
      <x:c r="PBW9" s="15"/>
      <x:c r="PBX9" s="15"/>
      <x:c r="PBY9" s="15"/>
      <x:c r="PBZ9" s="15"/>
      <x:c r="PCA9" s="15"/>
      <x:c r="PCB9" s="15"/>
      <x:c r="PCC9" s="15"/>
      <x:c r="PCD9" s="15"/>
      <x:c r="PCE9" s="15"/>
      <x:c r="PCF9" s="15"/>
      <x:c r="PCG9" s="15"/>
      <x:c r="PCH9" s="15"/>
      <x:c r="PCI9" s="15"/>
      <x:c r="PCJ9" s="15"/>
      <x:c r="PCK9" s="15"/>
      <x:c r="PCL9" s="15"/>
      <x:c r="PCM9" s="15"/>
      <x:c r="PCN9" s="15"/>
      <x:c r="PCO9" s="15"/>
      <x:c r="PCP9" s="15"/>
      <x:c r="PCQ9" s="15"/>
      <x:c r="PCR9" s="15"/>
      <x:c r="PCS9" s="15"/>
      <x:c r="PCT9" s="15"/>
      <x:c r="PCU9" s="15"/>
      <x:c r="PCV9" s="15"/>
      <x:c r="PCW9" s="15"/>
      <x:c r="PCX9" s="15"/>
      <x:c r="PCY9" s="15"/>
      <x:c r="PCZ9" s="15"/>
      <x:c r="PDA9" s="15"/>
      <x:c r="PDB9" s="15"/>
      <x:c r="PDC9" s="15"/>
      <x:c r="PDD9" s="15"/>
      <x:c r="PDE9" s="15"/>
      <x:c r="PDF9" s="15"/>
      <x:c r="PDG9" s="15"/>
      <x:c r="PDH9" s="15"/>
      <x:c r="PDI9" s="15"/>
      <x:c r="PDJ9" s="15"/>
      <x:c r="PDK9" s="15"/>
      <x:c r="PDL9" s="15"/>
      <x:c r="PDM9" s="15"/>
      <x:c r="PDN9" s="15"/>
      <x:c r="PDO9" s="15"/>
      <x:c r="PDP9" s="15"/>
      <x:c r="PDQ9" s="15"/>
      <x:c r="PDR9" s="15"/>
      <x:c r="PDS9" s="15"/>
      <x:c r="PDT9" s="15"/>
      <x:c r="PDU9" s="15"/>
      <x:c r="PDV9" s="15"/>
      <x:c r="PDW9" s="15"/>
      <x:c r="PDX9" s="15"/>
      <x:c r="PDY9" s="15"/>
      <x:c r="PDZ9" s="15"/>
      <x:c r="PEA9" s="15"/>
      <x:c r="PEB9" s="15"/>
      <x:c r="PEC9" s="15"/>
      <x:c r="PED9" s="15"/>
      <x:c r="PEE9" s="15"/>
      <x:c r="PEF9" s="15"/>
      <x:c r="PEG9" s="15"/>
      <x:c r="PEH9" s="15"/>
      <x:c r="PEI9" s="15"/>
      <x:c r="PEJ9" s="15"/>
      <x:c r="PEK9" s="15"/>
      <x:c r="PEL9" s="15"/>
      <x:c r="PEM9" s="15"/>
      <x:c r="PEN9" s="15"/>
      <x:c r="PEO9" s="15"/>
      <x:c r="PEP9" s="15"/>
      <x:c r="PEQ9" s="15"/>
      <x:c r="PER9" s="15"/>
      <x:c r="PES9" s="15"/>
      <x:c r="PET9" s="15"/>
      <x:c r="PEU9" s="15"/>
      <x:c r="PEV9" s="15"/>
      <x:c r="PEW9" s="15"/>
      <x:c r="PEX9" s="15"/>
      <x:c r="PEY9" s="15"/>
      <x:c r="PEZ9" s="15"/>
      <x:c r="PFA9" s="15"/>
      <x:c r="PFB9" s="15"/>
      <x:c r="PFC9" s="15"/>
      <x:c r="PFD9" s="15"/>
      <x:c r="PFE9" s="15"/>
      <x:c r="PFF9" s="15"/>
      <x:c r="PFG9" s="15"/>
      <x:c r="PFH9" s="15"/>
      <x:c r="PFI9" s="15"/>
      <x:c r="PFJ9" s="15"/>
      <x:c r="PFK9" s="15"/>
      <x:c r="PFL9" s="15"/>
      <x:c r="PFM9" s="15"/>
      <x:c r="PFN9" s="15"/>
      <x:c r="PFO9" s="15"/>
      <x:c r="PFP9" s="15"/>
      <x:c r="PFQ9" s="15"/>
      <x:c r="PFR9" s="15"/>
      <x:c r="PFS9" s="15"/>
      <x:c r="PFT9" s="15"/>
      <x:c r="PFU9" s="15"/>
      <x:c r="PFV9" s="15"/>
      <x:c r="PFW9" s="15"/>
      <x:c r="PFX9" s="15"/>
      <x:c r="PFY9" s="15"/>
      <x:c r="PFZ9" s="15"/>
      <x:c r="PGA9" s="15"/>
      <x:c r="PGB9" s="15"/>
      <x:c r="PGC9" s="15"/>
      <x:c r="PGD9" s="15"/>
      <x:c r="PGE9" s="15"/>
      <x:c r="PGF9" s="15"/>
      <x:c r="PGG9" s="15"/>
      <x:c r="PGH9" s="15"/>
      <x:c r="PGI9" s="15"/>
      <x:c r="PGJ9" s="15"/>
      <x:c r="PGK9" s="15"/>
      <x:c r="PGL9" s="15"/>
      <x:c r="PGM9" s="15"/>
      <x:c r="PGN9" s="15"/>
      <x:c r="PGO9" s="15"/>
      <x:c r="PGP9" s="15"/>
      <x:c r="PGQ9" s="15"/>
      <x:c r="PGR9" s="15"/>
      <x:c r="PGS9" s="15"/>
      <x:c r="PGT9" s="15"/>
      <x:c r="PGU9" s="15"/>
      <x:c r="PGV9" s="15"/>
      <x:c r="PGW9" s="15"/>
      <x:c r="PGX9" s="15"/>
      <x:c r="PGY9" s="15"/>
      <x:c r="PGZ9" s="15"/>
      <x:c r="PHA9" s="15"/>
      <x:c r="PHB9" s="15"/>
      <x:c r="PHC9" s="15"/>
      <x:c r="PHD9" s="15"/>
      <x:c r="PHE9" s="15"/>
      <x:c r="PHF9" s="15"/>
      <x:c r="PHG9" s="15"/>
      <x:c r="PHH9" s="15"/>
      <x:c r="PHI9" s="15"/>
      <x:c r="PHJ9" s="15"/>
      <x:c r="PHK9" s="15"/>
      <x:c r="PHL9" s="15"/>
      <x:c r="PHM9" s="15"/>
      <x:c r="PHN9" s="15"/>
      <x:c r="PHO9" s="15"/>
      <x:c r="PHP9" s="15"/>
      <x:c r="PHQ9" s="15"/>
      <x:c r="PHR9" s="15"/>
      <x:c r="PHS9" s="15"/>
      <x:c r="PHT9" s="15"/>
      <x:c r="PHU9" s="15"/>
      <x:c r="PHV9" s="15"/>
      <x:c r="PHW9" s="15"/>
      <x:c r="PHX9" s="15"/>
      <x:c r="PHY9" s="15"/>
      <x:c r="PHZ9" s="15"/>
      <x:c r="PIA9" s="15"/>
      <x:c r="PIB9" s="15"/>
      <x:c r="PIC9" s="15"/>
      <x:c r="PID9" s="15"/>
      <x:c r="PIE9" s="15"/>
      <x:c r="PIF9" s="15"/>
      <x:c r="PIG9" s="15"/>
      <x:c r="PIH9" s="15"/>
      <x:c r="PII9" s="15"/>
      <x:c r="PIJ9" s="15"/>
      <x:c r="PIK9" s="15"/>
      <x:c r="PIL9" s="15"/>
      <x:c r="PIM9" s="15"/>
      <x:c r="PIN9" s="15"/>
      <x:c r="PIO9" s="15"/>
      <x:c r="PIP9" s="15"/>
      <x:c r="PIQ9" s="15"/>
      <x:c r="PIR9" s="15"/>
      <x:c r="PIS9" s="15"/>
      <x:c r="PIT9" s="15"/>
      <x:c r="PIU9" s="15"/>
      <x:c r="PIV9" s="15"/>
      <x:c r="PIW9" s="15"/>
      <x:c r="PIX9" s="15"/>
      <x:c r="PIY9" s="15"/>
      <x:c r="PIZ9" s="15"/>
      <x:c r="PJA9" s="15"/>
      <x:c r="PJB9" s="15"/>
      <x:c r="PJC9" s="15"/>
      <x:c r="PJD9" s="15"/>
      <x:c r="PJE9" s="15"/>
      <x:c r="PJF9" s="15"/>
      <x:c r="PJG9" s="15"/>
      <x:c r="PJH9" s="15"/>
      <x:c r="PJI9" s="15"/>
      <x:c r="PJJ9" s="15"/>
      <x:c r="PJK9" s="15"/>
      <x:c r="PJL9" s="15"/>
      <x:c r="PJM9" s="15"/>
      <x:c r="PJN9" s="15"/>
      <x:c r="PJO9" s="15"/>
      <x:c r="PJP9" s="15"/>
      <x:c r="PJQ9" s="15"/>
      <x:c r="PJR9" s="15"/>
      <x:c r="PJS9" s="15"/>
      <x:c r="PJT9" s="15"/>
      <x:c r="PJU9" s="15"/>
      <x:c r="PJV9" s="15"/>
      <x:c r="PJW9" s="15"/>
      <x:c r="PJX9" s="15"/>
      <x:c r="PJY9" s="15"/>
      <x:c r="PJZ9" s="15"/>
      <x:c r="PKA9" s="15"/>
      <x:c r="PKB9" s="15"/>
      <x:c r="PKC9" s="15"/>
      <x:c r="PKD9" s="15"/>
      <x:c r="PKE9" s="15"/>
      <x:c r="PKF9" s="15"/>
      <x:c r="PKG9" s="15"/>
      <x:c r="PKH9" s="15"/>
      <x:c r="PKI9" s="15"/>
      <x:c r="PKJ9" s="15"/>
      <x:c r="PKK9" s="15"/>
      <x:c r="PKL9" s="15"/>
      <x:c r="PKM9" s="15"/>
      <x:c r="PKN9" s="15"/>
      <x:c r="PKO9" s="15"/>
      <x:c r="PKP9" s="15"/>
      <x:c r="PKQ9" s="15"/>
      <x:c r="PKR9" s="15"/>
      <x:c r="PKS9" s="15"/>
      <x:c r="PKT9" s="15"/>
      <x:c r="PKU9" s="15"/>
      <x:c r="PKV9" s="15"/>
      <x:c r="PKW9" s="15"/>
      <x:c r="PKX9" s="15"/>
      <x:c r="PKY9" s="15"/>
      <x:c r="PKZ9" s="15"/>
      <x:c r="PLA9" s="15"/>
      <x:c r="PLB9" s="15"/>
      <x:c r="PLC9" s="15"/>
      <x:c r="PLD9" s="15"/>
      <x:c r="PLE9" s="15"/>
      <x:c r="PLF9" s="15"/>
      <x:c r="PLG9" s="15"/>
      <x:c r="PLH9" s="15"/>
      <x:c r="PLI9" s="15"/>
      <x:c r="PLJ9" s="15"/>
      <x:c r="PLK9" s="15"/>
      <x:c r="PLL9" s="15"/>
      <x:c r="PLM9" s="15"/>
      <x:c r="PLN9" s="15"/>
      <x:c r="PLO9" s="15"/>
      <x:c r="PLP9" s="15"/>
      <x:c r="PLQ9" s="15"/>
      <x:c r="PLR9" s="15"/>
      <x:c r="PLS9" s="15"/>
      <x:c r="PLT9" s="15"/>
      <x:c r="PLU9" s="15"/>
      <x:c r="PLV9" s="15"/>
      <x:c r="PLW9" s="15"/>
      <x:c r="PLX9" s="15"/>
      <x:c r="PLY9" s="15"/>
      <x:c r="PLZ9" s="15"/>
      <x:c r="PMA9" s="15"/>
      <x:c r="PMB9" s="15"/>
      <x:c r="PMC9" s="15"/>
      <x:c r="PMD9" s="15"/>
      <x:c r="PME9" s="15"/>
      <x:c r="PMF9" s="15"/>
      <x:c r="PMG9" s="15"/>
      <x:c r="PMH9" s="15"/>
      <x:c r="PMI9" s="15"/>
      <x:c r="PMJ9" s="15"/>
      <x:c r="PMK9" s="15"/>
      <x:c r="PML9" s="15"/>
      <x:c r="PMM9" s="15"/>
      <x:c r="PMN9" s="15"/>
      <x:c r="PMO9" s="15"/>
      <x:c r="PMP9" s="15"/>
      <x:c r="PMQ9" s="15"/>
      <x:c r="PMR9" s="15"/>
      <x:c r="PMS9" s="15"/>
      <x:c r="PMT9" s="15"/>
      <x:c r="PMU9" s="15"/>
      <x:c r="PMV9" s="15"/>
      <x:c r="PMW9" s="15"/>
      <x:c r="PMX9" s="15"/>
      <x:c r="PMY9" s="15"/>
      <x:c r="PMZ9" s="15"/>
      <x:c r="PNA9" s="15"/>
      <x:c r="PNB9" s="15"/>
      <x:c r="PNC9" s="15"/>
      <x:c r="PND9" s="15"/>
      <x:c r="PNE9" s="15"/>
      <x:c r="PNF9" s="15"/>
      <x:c r="PNG9" s="15"/>
      <x:c r="PNH9" s="15"/>
      <x:c r="PNI9" s="15"/>
      <x:c r="PNJ9" s="15"/>
      <x:c r="PNK9" s="15"/>
      <x:c r="PNL9" s="15"/>
      <x:c r="PNM9" s="15"/>
      <x:c r="PNN9" s="15"/>
      <x:c r="PNO9" s="15"/>
      <x:c r="PNP9" s="15"/>
      <x:c r="PNQ9" s="15"/>
      <x:c r="PNR9" s="15"/>
      <x:c r="PNS9" s="15"/>
      <x:c r="PNT9" s="15"/>
      <x:c r="PNU9" s="15"/>
      <x:c r="PNV9" s="15"/>
      <x:c r="PNW9" s="15"/>
      <x:c r="PNX9" s="15"/>
      <x:c r="PNY9" s="15"/>
      <x:c r="PNZ9" s="15"/>
      <x:c r="POA9" s="15"/>
      <x:c r="POB9" s="15"/>
      <x:c r="POC9" s="15"/>
      <x:c r="POD9" s="15"/>
      <x:c r="POE9" s="15"/>
      <x:c r="POF9" s="15"/>
      <x:c r="POG9" s="15"/>
      <x:c r="POH9" s="15"/>
      <x:c r="POI9" s="15"/>
      <x:c r="POJ9" s="15"/>
      <x:c r="POK9" s="15"/>
      <x:c r="POL9" s="15"/>
      <x:c r="POM9" s="15"/>
      <x:c r="PON9" s="15"/>
      <x:c r="POO9" s="15"/>
      <x:c r="POP9" s="15"/>
      <x:c r="POQ9" s="15"/>
      <x:c r="POR9" s="15"/>
      <x:c r="POS9" s="15"/>
      <x:c r="POT9" s="15"/>
      <x:c r="POU9" s="15"/>
      <x:c r="POV9" s="15"/>
      <x:c r="POW9" s="15"/>
      <x:c r="POX9" s="15"/>
      <x:c r="POY9" s="15"/>
      <x:c r="POZ9" s="15"/>
      <x:c r="PPA9" s="15"/>
      <x:c r="PPB9" s="15"/>
      <x:c r="PPC9" s="15"/>
      <x:c r="PPD9" s="15"/>
      <x:c r="PPE9" s="15"/>
      <x:c r="PPF9" s="15"/>
      <x:c r="PPG9" s="15"/>
      <x:c r="PPH9" s="15"/>
      <x:c r="PPI9" s="15"/>
      <x:c r="PPJ9" s="15"/>
      <x:c r="PPK9" s="15"/>
      <x:c r="PPL9" s="15"/>
      <x:c r="PPM9" s="15"/>
      <x:c r="PPN9" s="15"/>
      <x:c r="PPO9" s="15"/>
      <x:c r="PPP9" s="15"/>
      <x:c r="PPQ9" s="15"/>
      <x:c r="PPR9" s="15"/>
      <x:c r="PPS9" s="15"/>
      <x:c r="PPT9" s="15"/>
      <x:c r="PPU9" s="15"/>
      <x:c r="PPV9" s="15"/>
      <x:c r="PPW9" s="15"/>
      <x:c r="PPX9" s="15"/>
      <x:c r="PPY9" s="15"/>
      <x:c r="PPZ9" s="15"/>
      <x:c r="PQA9" s="15"/>
      <x:c r="PQB9" s="15"/>
      <x:c r="PQC9" s="15"/>
      <x:c r="PQD9" s="15"/>
      <x:c r="PQE9" s="15"/>
      <x:c r="PQF9" s="15"/>
      <x:c r="PQG9" s="15"/>
      <x:c r="PQH9" s="15"/>
      <x:c r="PQI9" s="15"/>
      <x:c r="PQJ9" s="15"/>
      <x:c r="PQK9" s="15"/>
      <x:c r="PQL9" s="15"/>
      <x:c r="PQM9" s="15"/>
      <x:c r="PQN9" s="15"/>
      <x:c r="PQO9" s="15"/>
      <x:c r="PQP9" s="15"/>
      <x:c r="PQQ9" s="15"/>
      <x:c r="PQR9" s="15"/>
      <x:c r="PQS9" s="15"/>
      <x:c r="PQT9" s="15"/>
      <x:c r="PQU9" s="15"/>
      <x:c r="PQV9" s="15"/>
      <x:c r="PQW9" s="15"/>
      <x:c r="PQX9" s="15"/>
      <x:c r="PQY9" s="15"/>
      <x:c r="PQZ9" s="15"/>
      <x:c r="PRA9" s="15"/>
      <x:c r="PRB9" s="15"/>
      <x:c r="PRC9" s="15"/>
      <x:c r="PRD9" s="15"/>
      <x:c r="PRE9" s="15"/>
      <x:c r="PRF9" s="15"/>
      <x:c r="PRG9" s="15"/>
      <x:c r="PRH9" s="15"/>
      <x:c r="PRI9" s="15"/>
      <x:c r="PRJ9" s="15"/>
      <x:c r="PRK9" s="15"/>
      <x:c r="PRL9" s="15"/>
      <x:c r="PRM9" s="15"/>
      <x:c r="PRN9" s="15"/>
      <x:c r="PRO9" s="15"/>
      <x:c r="PRP9" s="15"/>
      <x:c r="PRQ9" s="15"/>
      <x:c r="PRR9" s="15"/>
      <x:c r="PRS9" s="15"/>
      <x:c r="PRT9" s="15"/>
      <x:c r="PRU9" s="15"/>
      <x:c r="PRV9" s="15"/>
      <x:c r="PRW9" s="15"/>
      <x:c r="PRX9" s="15"/>
      <x:c r="PRY9" s="15"/>
      <x:c r="PRZ9" s="15"/>
      <x:c r="PSA9" s="15"/>
      <x:c r="PSB9" s="15"/>
      <x:c r="PSC9" s="15"/>
      <x:c r="PSD9" s="15"/>
      <x:c r="PSE9" s="15"/>
      <x:c r="PSF9" s="15"/>
      <x:c r="PSG9" s="15"/>
      <x:c r="PSH9" s="15"/>
      <x:c r="PSI9" s="15"/>
      <x:c r="PSJ9" s="15"/>
      <x:c r="PSK9" s="15"/>
      <x:c r="PSL9" s="15"/>
      <x:c r="PSM9" s="15"/>
      <x:c r="PSN9" s="15"/>
      <x:c r="PSO9" s="15"/>
      <x:c r="PSP9" s="15"/>
      <x:c r="PSQ9" s="15"/>
      <x:c r="PSR9" s="15"/>
      <x:c r="PSS9" s="15"/>
      <x:c r="PST9" s="15"/>
      <x:c r="PSU9" s="15"/>
      <x:c r="PSV9" s="15"/>
      <x:c r="PSW9" s="15"/>
      <x:c r="PSX9" s="15"/>
      <x:c r="PSY9" s="15"/>
      <x:c r="PSZ9" s="15"/>
      <x:c r="PTA9" s="15"/>
      <x:c r="PTB9" s="15"/>
      <x:c r="PTC9" s="15"/>
      <x:c r="PTD9" s="15"/>
      <x:c r="PTE9" s="15"/>
      <x:c r="PTF9" s="15"/>
      <x:c r="PTG9" s="15"/>
      <x:c r="PTH9" s="15"/>
      <x:c r="PTI9" s="15"/>
      <x:c r="PTJ9" s="15"/>
      <x:c r="PTK9" s="15"/>
      <x:c r="PTL9" s="15"/>
      <x:c r="PTM9" s="15"/>
      <x:c r="PTN9" s="15"/>
      <x:c r="PTO9" s="15"/>
      <x:c r="PTP9" s="15"/>
      <x:c r="PTQ9" s="15"/>
      <x:c r="PTR9" s="15"/>
      <x:c r="PTS9" s="15"/>
      <x:c r="PTT9" s="15"/>
      <x:c r="PTU9" s="15"/>
      <x:c r="PTV9" s="15"/>
      <x:c r="PTW9" s="15"/>
      <x:c r="PTX9" s="15"/>
      <x:c r="PTY9" s="15"/>
      <x:c r="PTZ9" s="15"/>
      <x:c r="PUA9" s="15"/>
      <x:c r="PUB9" s="15"/>
      <x:c r="PUC9" s="15"/>
      <x:c r="PUD9" s="15"/>
      <x:c r="PUE9" s="15"/>
      <x:c r="PUF9" s="15"/>
      <x:c r="PUG9" s="15"/>
      <x:c r="PUH9" s="15"/>
      <x:c r="PUI9" s="15"/>
      <x:c r="PUJ9" s="15"/>
      <x:c r="PUK9" s="15"/>
      <x:c r="PUL9" s="15"/>
      <x:c r="PUM9" s="15"/>
      <x:c r="PUN9" s="15"/>
      <x:c r="PUO9" s="15"/>
      <x:c r="PUP9" s="15"/>
      <x:c r="PUQ9" s="15"/>
      <x:c r="PUR9" s="15"/>
      <x:c r="PUS9" s="15"/>
      <x:c r="PUT9" s="15"/>
      <x:c r="PUU9" s="15"/>
      <x:c r="PUV9" s="15"/>
      <x:c r="PUW9" s="15"/>
      <x:c r="PUX9" s="15"/>
      <x:c r="PUY9" s="15"/>
      <x:c r="PUZ9" s="15"/>
      <x:c r="PVA9" s="15"/>
      <x:c r="PVB9" s="15"/>
      <x:c r="PVC9" s="15"/>
      <x:c r="PVD9" s="15"/>
      <x:c r="PVE9" s="15"/>
      <x:c r="PVF9" s="15"/>
      <x:c r="PVG9" s="15"/>
      <x:c r="PVH9" s="15"/>
      <x:c r="PVI9" s="15"/>
      <x:c r="PVJ9" s="15"/>
      <x:c r="PVK9" s="15"/>
      <x:c r="PVL9" s="15"/>
      <x:c r="PVM9" s="15"/>
      <x:c r="PVN9" s="15"/>
      <x:c r="PVO9" s="15"/>
      <x:c r="PVP9" s="15"/>
      <x:c r="PVQ9" s="15"/>
      <x:c r="PVR9" s="15"/>
      <x:c r="PVS9" s="15"/>
      <x:c r="PVT9" s="15"/>
      <x:c r="PVU9" s="15"/>
      <x:c r="PVV9" s="15"/>
      <x:c r="PVW9" s="15"/>
      <x:c r="PVX9" s="15"/>
      <x:c r="PVY9" s="15"/>
      <x:c r="PVZ9" s="15"/>
      <x:c r="PWA9" s="15"/>
      <x:c r="PWB9" s="15"/>
      <x:c r="PWC9" s="15"/>
      <x:c r="PWD9" s="15"/>
      <x:c r="PWE9" s="15"/>
      <x:c r="PWF9" s="15"/>
      <x:c r="PWG9" s="15"/>
      <x:c r="PWH9" s="15"/>
      <x:c r="PWI9" s="15"/>
      <x:c r="PWJ9" s="15"/>
      <x:c r="PWK9" s="15"/>
      <x:c r="PWL9" s="15"/>
      <x:c r="PWM9" s="15"/>
      <x:c r="PWN9" s="15"/>
      <x:c r="PWO9" s="15"/>
      <x:c r="PWP9" s="15"/>
      <x:c r="PWQ9" s="15"/>
      <x:c r="PWR9" s="15"/>
      <x:c r="PWS9" s="15"/>
      <x:c r="PWT9" s="15"/>
      <x:c r="PWU9" s="15"/>
      <x:c r="PWV9" s="15"/>
      <x:c r="PWW9" s="15"/>
      <x:c r="PWX9" s="15"/>
      <x:c r="PWY9" s="15"/>
      <x:c r="PWZ9" s="15"/>
      <x:c r="PXA9" s="15"/>
      <x:c r="PXB9" s="15"/>
      <x:c r="PXC9" s="15"/>
      <x:c r="PXD9" s="15"/>
      <x:c r="PXE9" s="15"/>
      <x:c r="PXF9" s="15"/>
      <x:c r="PXG9" s="15"/>
      <x:c r="PXH9" s="15"/>
      <x:c r="PXI9" s="15"/>
      <x:c r="PXJ9" s="15"/>
      <x:c r="PXK9" s="15"/>
      <x:c r="PXL9" s="15"/>
      <x:c r="PXM9" s="15"/>
      <x:c r="PXN9" s="15"/>
      <x:c r="PXO9" s="15"/>
      <x:c r="PXP9" s="15"/>
      <x:c r="PXQ9" s="15"/>
      <x:c r="PXR9" s="15"/>
      <x:c r="PXS9" s="15"/>
      <x:c r="PXT9" s="15"/>
      <x:c r="PXU9" s="15"/>
      <x:c r="PXV9" s="15"/>
      <x:c r="PXW9" s="15"/>
      <x:c r="PXX9" s="15"/>
      <x:c r="PXY9" s="15"/>
      <x:c r="PXZ9" s="15"/>
      <x:c r="PYA9" s="15"/>
      <x:c r="PYB9" s="15"/>
      <x:c r="PYC9" s="15"/>
      <x:c r="PYD9" s="15"/>
      <x:c r="PYE9" s="15"/>
      <x:c r="PYF9" s="15"/>
      <x:c r="PYG9" s="15"/>
      <x:c r="PYH9" s="15"/>
      <x:c r="PYI9" s="15"/>
      <x:c r="PYJ9" s="15"/>
      <x:c r="PYK9" s="15"/>
      <x:c r="PYL9" s="15"/>
      <x:c r="PYM9" s="15"/>
      <x:c r="PYN9" s="15"/>
      <x:c r="PYO9" s="15"/>
      <x:c r="PYP9" s="15"/>
      <x:c r="PYQ9" s="15"/>
      <x:c r="PYR9" s="15"/>
      <x:c r="PYS9" s="15"/>
      <x:c r="PYT9" s="15"/>
      <x:c r="PYU9" s="15"/>
      <x:c r="PYV9" s="15"/>
      <x:c r="PYW9" s="15"/>
      <x:c r="PYX9" s="15"/>
      <x:c r="PYY9" s="15"/>
      <x:c r="PYZ9" s="15"/>
      <x:c r="PZA9" s="15"/>
      <x:c r="PZB9" s="15"/>
      <x:c r="PZC9" s="15"/>
      <x:c r="PZD9" s="15"/>
      <x:c r="PZE9" s="15"/>
      <x:c r="PZF9" s="15"/>
      <x:c r="PZG9" s="15"/>
      <x:c r="PZH9" s="15"/>
      <x:c r="PZI9" s="15"/>
      <x:c r="PZJ9" s="15"/>
      <x:c r="PZK9" s="15"/>
      <x:c r="PZL9" s="15"/>
      <x:c r="PZM9" s="15"/>
      <x:c r="PZN9" s="15"/>
      <x:c r="PZO9" s="15"/>
      <x:c r="PZP9" s="15"/>
      <x:c r="PZQ9" s="15"/>
      <x:c r="PZR9" s="15"/>
      <x:c r="PZS9" s="15"/>
      <x:c r="PZT9" s="15"/>
      <x:c r="PZU9" s="15"/>
      <x:c r="PZV9" s="15"/>
      <x:c r="PZW9" s="15"/>
      <x:c r="PZX9" s="15"/>
      <x:c r="PZY9" s="15"/>
      <x:c r="PZZ9" s="15"/>
      <x:c r="QAA9" s="15"/>
      <x:c r="QAB9" s="15"/>
      <x:c r="QAC9" s="15"/>
      <x:c r="QAD9" s="15"/>
      <x:c r="QAE9" s="15"/>
      <x:c r="QAF9" s="15"/>
      <x:c r="QAG9" s="15"/>
      <x:c r="QAH9" s="15"/>
      <x:c r="QAI9" s="15"/>
      <x:c r="QAJ9" s="15"/>
      <x:c r="QAK9" s="15"/>
      <x:c r="QAL9" s="15"/>
      <x:c r="QAM9" s="15"/>
      <x:c r="QAN9" s="15"/>
      <x:c r="QAO9" s="15"/>
      <x:c r="QAP9" s="15"/>
      <x:c r="QAQ9" s="15"/>
      <x:c r="QAR9" s="15"/>
      <x:c r="QAS9" s="15"/>
      <x:c r="QAT9" s="15"/>
      <x:c r="QAU9" s="15"/>
      <x:c r="QAV9" s="15"/>
      <x:c r="QAW9" s="15"/>
      <x:c r="QAX9" s="15"/>
      <x:c r="QAY9" s="15"/>
      <x:c r="QAZ9" s="15"/>
      <x:c r="QBA9" s="15"/>
      <x:c r="QBB9" s="15"/>
      <x:c r="QBC9" s="15"/>
      <x:c r="QBD9" s="15"/>
      <x:c r="QBE9" s="15"/>
      <x:c r="QBF9" s="15"/>
      <x:c r="QBG9" s="15"/>
      <x:c r="QBH9" s="15"/>
      <x:c r="QBI9" s="15"/>
      <x:c r="QBJ9" s="15"/>
      <x:c r="QBK9" s="15"/>
      <x:c r="QBL9" s="15"/>
      <x:c r="QBM9" s="15"/>
      <x:c r="QBN9" s="15"/>
      <x:c r="QBO9" s="15"/>
      <x:c r="QBP9" s="15"/>
      <x:c r="QBQ9" s="15"/>
      <x:c r="QBR9" s="15"/>
      <x:c r="QBS9" s="15"/>
      <x:c r="QBT9" s="15"/>
      <x:c r="QBU9" s="15"/>
      <x:c r="QBV9" s="15"/>
      <x:c r="QBW9" s="15"/>
      <x:c r="QBX9" s="15"/>
      <x:c r="QBY9" s="15"/>
      <x:c r="QBZ9" s="15"/>
      <x:c r="QCA9" s="15"/>
      <x:c r="QCB9" s="15"/>
      <x:c r="QCC9" s="15"/>
      <x:c r="QCD9" s="15"/>
      <x:c r="QCE9" s="15"/>
      <x:c r="QCF9" s="15"/>
      <x:c r="QCG9" s="15"/>
      <x:c r="QCH9" s="15"/>
      <x:c r="QCI9" s="15"/>
      <x:c r="QCJ9" s="15"/>
      <x:c r="QCK9" s="15"/>
      <x:c r="QCL9" s="15"/>
      <x:c r="QCM9" s="15"/>
      <x:c r="QCN9" s="15"/>
      <x:c r="QCO9" s="15"/>
      <x:c r="QCP9" s="15"/>
      <x:c r="QCQ9" s="15"/>
      <x:c r="QCR9" s="15"/>
      <x:c r="QCS9" s="15"/>
      <x:c r="QCT9" s="15"/>
      <x:c r="QCU9" s="15"/>
      <x:c r="QCV9" s="15"/>
      <x:c r="QCW9" s="15"/>
      <x:c r="QCX9" s="15"/>
      <x:c r="QCY9" s="15"/>
      <x:c r="QCZ9" s="15"/>
      <x:c r="QDA9" s="15"/>
      <x:c r="QDB9" s="15"/>
      <x:c r="QDC9" s="15"/>
      <x:c r="QDD9" s="15"/>
      <x:c r="QDE9" s="15"/>
      <x:c r="QDF9" s="15"/>
      <x:c r="QDG9" s="15"/>
      <x:c r="QDH9" s="15"/>
      <x:c r="QDI9" s="15"/>
      <x:c r="QDJ9" s="15"/>
      <x:c r="QDK9" s="15"/>
      <x:c r="QDL9" s="15"/>
      <x:c r="QDM9" s="15"/>
      <x:c r="QDN9" s="15"/>
      <x:c r="QDO9" s="15"/>
      <x:c r="QDP9" s="15"/>
      <x:c r="QDQ9" s="15"/>
      <x:c r="QDR9" s="15"/>
      <x:c r="QDS9" s="15"/>
      <x:c r="QDT9" s="15"/>
      <x:c r="QDU9" s="15"/>
      <x:c r="QDV9" s="15"/>
      <x:c r="QDW9" s="15"/>
      <x:c r="QDX9" s="15"/>
      <x:c r="QDY9" s="15"/>
      <x:c r="QDZ9" s="15"/>
      <x:c r="QEA9" s="15"/>
      <x:c r="QEB9" s="15"/>
      <x:c r="QEC9" s="15"/>
      <x:c r="QED9" s="15"/>
      <x:c r="QEE9" s="15"/>
      <x:c r="QEF9" s="15"/>
      <x:c r="QEG9" s="15"/>
      <x:c r="QEH9" s="15"/>
      <x:c r="QEI9" s="15"/>
      <x:c r="QEJ9" s="15"/>
      <x:c r="QEK9" s="15"/>
      <x:c r="QEL9" s="15"/>
      <x:c r="QEM9" s="15"/>
      <x:c r="QEN9" s="15"/>
      <x:c r="QEO9" s="15"/>
      <x:c r="QEP9" s="15"/>
      <x:c r="QEQ9" s="15"/>
      <x:c r="QER9" s="15"/>
      <x:c r="QES9" s="15"/>
      <x:c r="QET9" s="15"/>
      <x:c r="QEU9" s="15"/>
      <x:c r="QEV9" s="15"/>
      <x:c r="QEW9" s="15"/>
      <x:c r="QEX9" s="15"/>
      <x:c r="QEY9" s="15"/>
      <x:c r="QEZ9" s="15"/>
      <x:c r="QFA9" s="15"/>
      <x:c r="QFB9" s="15"/>
      <x:c r="QFC9" s="15"/>
      <x:c r="QFD9" s="15"/>
      <x:c r="QFE9" s="15"/>
      <x:c r="QFF9" s="15"/>
      <x:c r="QFG9" s="15"/>
      <x:c r="QFH9" s="15"/>
      <x:c r="QFI9" s="15"/>
      <x:c r="QFJ9" s="15"/>
      <x:c r="QFK9" s="15"/>
      <x:c r="QFL9" s="15"/>
      <x:c r="QFM9" s="15"/>
      <x:c r="QFN9" s="15"/>
      <x:c r="QFO9" s="15"/>
      <x:c r="QFP9" s="15"/>
      <x:c r="QFQ9" s="15"/>
      <x:c r="QFR9" s="15"/>
      <x:c r="QFS9" s="15"/>
      <x:c r="QFT9" s="15"/>
      <x:c r="QFU9" s="15"/>
      <x:c r="QFV9" s="15"/>
      <x:c r="QFW9" s="15"/>
      <x:c r="QFX9" s="15"/>
      <x:c r="QFY9" s="15"/>
      <x:c r="QFZ9" s="15"/>
      <x:c r="QGA9" s="15"/>
      <x:c r="QGB9" s="15"/>
      <x:c r="QGC9" s="15"/>
      <x:c r="QGD9" s="15"/>
      <x:c r="QGE9" s="15"/>
      <x:c r="QGF9" s="15"/>
      <x:c r="QGG9" s="15"/>
      <x:c r="QGH9" s="15"/>
      <x:c r="QGI9" s="15"/>
      <x:c r="QGJ9" s="15"/>
      <x:c r="QGK9" s="15"/>
      <x:c r="QGL9" s="15"/>
      <x:c r="QGM9" s="15"/>
      <x:c r="QGN9" s="15"/>
      <x:c r="QGO9" s="15"/>
      <x:c r="QGP9" s="15"/>
      <x:c r="QGQ9" s="15"/>
      <x:c r="QGR9" s="15"/>
      <x:c r="QGS9" s="15"/>
      <x:c r="QGT9" s="15"/>
      <x:c r="QGU9" s="15"/>
      <x:c r="QGV9" s="15"/>
      <x:c r="QGW9" s="15"/>
      <x:c r="QGX9" s="15"/>
      <x:c r="QGY9" s="15"/>
      <x:c r="QGZ9" s="15"/>
      <x:c r="QHA9" s="15"/>
      <x:c r="QHB9" s="15"/>
      <x:c r="QHC9" s="15"/>
      <x:c r="QHD9" s="15"/>
      <x:c r="QHE9" s="15"/>
      <x:c r="QHF9" s="15"/>
      <x:c r="QHG9" s="15"/>
      <x:c r="QHH9" s="15"/>
      <x:c r="QHI9" s="15"/>
      <x:c r="QHJ9" s="15"/>
      <x:c r="QHK9" s="15"/>
      <x:c r="QHL9" s="15"/>
      <x:c r="QHM9" s="15"/>
      <x:c r="QHN9" s="15"/>
      <x:c r="QHO9" s="15"/>
      <x:c r="QHP9" s="15"/>
      <x:c r="QHQ9" s="15"/>
      <x:c r="QHR9" s="15"/>
      <x:c r="QHS9" s="15"/>
      <x:c r="QHT9" s="15"/>
      <x:c r="QHU9" s="15"/>
      <x:c r="QHV9" s="15"/>
      <x:c r="QHW9" s="15"/>
      <x:c r="QHX9" s="15"/>
      <x:c r="QHY9" s="15"/>
      <x:c r="QHZ9" s="15"/>
      <x:c r="QIA9" s="15"/>
      <x:c r="QIB9" s="15"/>
      <x:c r="QIC9" s="15"/>
      <x:c r="QID9" s="15"/>
      <x:c r="QIE9" s="15"/>
      <x:c r="QIF9" s="15"/>
      <x:c r="QIG9" s="15"/>
      <x:c r="QIH9" s="15"/>
      <x:c r="QII9" s="15"/>
      <x:c r="QIJ9" s="15"/>
      <x:c r="QIK9" s="15"/>
      <x:c r="QIL9" s="15"/>
      <x:c r="QIM9" s="15"/>
      <x:c r="QIN9" s="15"/>
      <x:c r="QIO9" s="15"/>
      <x:c r="QIP9" s="15"/>
      <x:c r="QIQ9" s="15"/>
      <x:c r="QIR9" s="15"/>
      <x:c r="QIS9" s="15"/>
      <x:c r="QIT9" s="15"/>
      <x:c r="QIU9" s="15"/>
      <x:c r="QIV9" s="15"/>
      <x:c r="QIW9" s="15"/>
      <x:c r="QIX9" s="15"/>
      <x:c r="QIY9" s="15"/>
      <x:c r="QIZ9" s="15"/>
      <x:c r="QJA9" s="15"/>
      <x:c r="QJB9" s="15"/>
      <x:c r="QJC9" s="15"/>
      <x:c r="QJD9" s="15"/>
      <x:c r="QJE9" s="15"/>
      <x:c r="QJF9" s="15"/>
      <x:c r="QJG9" s="15"/>
      <x:c r="QJH9" s="15"/>
      <x:c r="QJI9" s="15"/>
      <x:c r="QJJ9" s="15"/>
      <x:c r="QJK9" s="15"/>
      <x:c r="QJL9" s="15"/>
      <x:c r="QJM9" s="15"/>
      <x:c r="QJN9" s="15"/>
      <x:c r="QJO9" s="15"/>
      <x:c r="QJP9" s="15"/>
      <x:c r="QJQ9" s="15"/>
      <x:c r="QJR9" s="15"/>
      <x:c r="QJS9" s="15"/>
      <x:c r="QJT9" s="15"/>
      <x:c r="QJU9" s="15"/>
      <x:c r="QJV9" s="15"/>
      <x:c r="QJW9" s="15"/>
      <x:c r="QJX9" s="15"/>
      <x:c r="QJY9" s="15"/>
      <x:c r="QJZ9" s="15"/>
      <x:c r="QKA9" s="15"/>
      <x:c r="QKB9" s="15"/>
      <x:c r="QKC9" s="15"/>
      <x:c r="QKD9" s="15"/>
      <x:c r="QKE9" s="15"/>
      <x:c r="QKF9" s="15"/>
      <x:c r="QKG9" s="15"/>
      <x:c r="QKH9" s="15"/>
      <x:c r="QKI9" s="15"/>
      <x:c r="QKJ9" s="15"/>
      <x:c r="QKK9" s="15"/>
      <x:c r="QKL9" s="15"/>
      <x:c r="QKM9" s="15"/>
      <x:c r="QKN9" s="15"/>
      <x:c r="QKO9" s="15"/>
      <x:c r="QKP9" s="15"/>
      <x:c r="QKQ9" s="15"/>
      <x:c r="QKR9" s="15"/>
      <x:c r="QKS9" s="15"/>
      <x:c r="QKT9" s="15"/>
      <x:c r="QKU9" s="15"/>
      <x:c r="QKV9" s="15"/>
      <x:c r="QKW9" s="15"/>
      <x:c r="QKX9" s="15"/>
      <x:c r="QKY9" s="15"/>
      <x:c r="QKZ9" s="15"/>
      <x:c r="QLA9" s="15"/>
      <x:c r="QLB9" s="15"/>
      <x:c r="QLC9" s="15"/>
      <x:c r="QLD9" s="15"/>
      <x:c r="QLE9" s="15"/>
      <x:c r="QLF9" s="15"/>
      <x:c r="QLG9" s="15"/>
      <x:c r="QLH9" s="15"/>
      <x:c r="QLI9" s="15"/>
      <x:c r="QLJ9" s="15"/>
      <x:c r="QLK9" s="15"/>
      <x:c r="QLL9" s="15"/>
      <x:c r="QLM9" s="15"/>
      <x:c r="QLN9" s="15"/>
      <x:c r="QLO9" s="15"/>
      <x:c r="QLP9" s="15"/>
      <x:c r="QLQ9" s="15"/>
      <x:c r="QLR9" s="15"/>
      <x:c r="QLS9" s="15"/>
      <x:c r="QLT9" s="15"/>
      <x:c r="QLU9" s="15"/>
      <x:c r="QLV9" s="15"/>
      <x:c r="QLW9" s="15"/>
      <x:c r="QLX9" s="15"/>
      <x:c r="QLY9" s="15"/>
      <x:c r="QLZ9" s="15"/>
      <x:c r="QMA9" s="15"/>
      <x:c r="QMB9" s="15"/>
      <x:c r="QMC9" s="15"/>
      <x:c r="QMD9" s="15"/>
      <x:c r="QME9" s="15"/>
      <x:c r="QMF9" s="15"/>
      <x:c r="QMG9" s="15"/>
      <x:c r="QMH9" s="15"/>
      <x:c r="QMI9" s="15"/>
      <x:c r="QMJ9" s="15"/>
      <x:c r="QMK9" s="15"/>
      <x:c r="QML9" s="15"/>
      <x:c r="QMM9" s="15"/>
      <x:c r="QMN9" s="15"/>
      <x:c r="QMO9" s="15"/>
      <x:c r="QMP9" s="15"/>
      <x:c r="QMQ9" s="15"/>
      <x:c r="QMR9" s="15"/>
      <x:c r="QMS9" s="15"/>
      <x:c r="QMT9" s="15"/>
      <x:c r="QMU9" s="15"/>
      <x:c r="QMV9" s="15"/>
      <x:c r="QMW9" s="15"/>
      <x:c r="QMX9" s="15"/>
      <x:c r="QMY9" s="15"/>
      <x:c r="QMZ9" s="15"/>
      <x:c r="QNA9" s="15"/>
      <x:c r="QNB9" s="15"/>
      <x:c r="QNC9" s="15"/>
      <x:c r="QND9" s="15"/>
      <x:c r="QNE9" s="15"/>
      <x:c r="QNF9" s="15"/>
      <x:c r="QNG9" s="15"/>
      <x:c r="QNH9" s="15"/>
      <x:c r="QNI9" s="15"/>
      <x:c r="QNJ9" s="15"/>
      <x:c r="QNK9" s="15"/>
      <x:c r="QNL9" s="15"/>
      <x:c r="QNM9" s="15"/>
      <x:c r="QNN9" s="15"/>
      <x:c r="QNO9" s="15"/>
      <x:c r="QNP9" s="15"/>
      <x:c r="QNQ9" s="15"/>
      <x:c r="QNR9" s="15"/>
      <x:c r="QNS9" s="15"/>
      <x:c r="QNT9" s="15"/>
      <x:c r="QNU9" s="15"/>
      <x:c r="QNV9" s="15"/>
      <x:c r="QNW9" s="15"/>
      <x:c r="QNX9" s="15"/>
      <x:c r="QNY9" s="15"/>
      <x:c r="QNZ9" s="15"/>
      <x:c r="QOA9" s="15"/>
      <x:c r="QOB9" s="15"/>
      <x:c r="QOC9" s="15"/>
      <x:c r="QOD9" s="15"/>
      <x:c r="QOE9" s="15"/>
      <x:c r="QOF9" s="15"/>
      <x:c r="QOG9" s="15"/>
      <x:c r="QOH9" s="15"/>
      <x:c r="QOI9" s="15"/>
      <x:c r="QOJ9" s="15"/>
      <x:c r="QOK9" s="15"/>
      <x:c r="QOL9" s="15"/>
      <x:c r="QOM9" s="15"/>
      <x:c r="QON9" s="15"/>
      <x:c r="QOO9" s="15"/>
      <x:c r="QOP9" s="15"/>
      <x:c r="QOQ9" s="15"/>
      <x:c r="QOR9" s="15"/>
      <x:c r="QOS9" s="15"/>
      <x:c r="QOT9" s="15"/>
      <x:c r="QOU9" s="15"/>
      <x:c r="QOV9" s="15"/>
      <x:c r="QOW9" s="15"/>
      <x:c r="QOX9" s="15"/>
      <x:c r="QOY9" s="15"/>
      <x:c r="QOZ9" s="15"/>
      <x:c r="QPA9" s="15"/>
      <x:c r="QPB9" s="15"/>
      <x:c r="QPC9" s="15"/>
      <x:c r="QPD9" s="15"/>
      <x:c r="QPE9" s="15"/>
      <x:c r="QPF9" s="15"/>
      <x:c r="QPG9" s="15"/>
      <x:c r="QPH9" s="15"/>
      <x:c r="QPI9" s="15"/>
      <x:c r="QPJ9" s="15"/>
      <x:c r="QPK9" s="15"/>
      <x:c r="QPL9" s="15"/>
      <x:c r="QPM9" s="15"/>
      <x:c r="QPN9" s="15"/>
      <x:c r="QPO9" s="15"/>
      <x:c r="QPP9" s="15"/>
      <x:c r="QPQ9" s="15"/>
      <x:c r="QPR9" s="15"/>
      <x:c r="QPS9" s="15"/>
      <x:c r="QPT9" s="15"/>
      <x:c r="QPU9" s="15"/>
      <x:c r="QPV9" s="15"/>
      <x:c r="QPW9" s="15"/>
      <x:c r="QPX9" s="15"/>
      <x:c r="QPY9" s="15"/>
      <x:c r="QPZ9" s="15"/>
      <x:c r="QQA9" s="15"/>
      <x:c r="QQB9" s="15"/>
      <x:c r="QQC9" s="15"/>
      <x:c r="QQD9" s="15"/>
      <x:c r="QQE9" s="15"/>
      <x:c r="QQF9" s="15"/>
      <x:c r="QQG9" s="15"/>
      <x:c r="QQH9" s="15"/>
      <x:c r="QQI9" s="15"/>
      <x:c r="QQJ9" s="15"/>
      <x:c r="QQK9" s="15"/>
      <x:c r="QQL9" s="15"/>
      <x:c r="QQM9" s="15"/>
      <x:c r="QQN9" s="15"/>
      <x:c r="QQO9" s="15"/>
      <x:c r="QQP9" s="15"/>
      <x:c r="QQQ9" s="15"/>
      <x:c r="QQR9" s="15"/>
      <x:c r="QQS9" s="15"/>
      <x:c r="QQT9" s="15"/>
      <x:c r="QQU9" s="15"/>
      <x:c r="QQV9" s="15"/>
      <x:c r="QQW9" s="15"/>
      <x:c r="QQX9" s="15"/>
      <x:c r="QQY9" s="15"/>
      <x:c r="QQZ9" s="15"/>
      <x:c r="QRA9" s="15"/>
      <x:c r="QRB9" s="15"/>
      <x:c r="QRC9" s="15"/>
      <x:c r="QRD9" s="15"/>
      <x:c r="QRE9" s="15"/>
      <x:c r="QRF9" s="15"/>
      <x:c r="QRG9" s="15"/>
      <x:c r="QRH9" s="15"/>
      <x:c r="QRI9" s="15"/>
      <x:c r="QRJ9" s="15"/>
      <x:c r="QRK9" s="15"/>
      <x:c r="QRL9" s="15"/>
      <x:c r="QRM9" s="15"/>
      <x:c r="QRN9" s="15"/>
      <x:c r="QRO9" s="15"/>
      <x:c r="QRP9" s="15"/>
      <x:c r="QRQ9" s="15"/>
      <x:c r="QRR9" s="15"/>
      <x:c r="QRS9" s="15"/>
      <x:c r="QRT9" s="15"/>
      <x:c r="QRU9" s="15"/>
      <x:c r="QRV9" s="15"/>
      <x:c r="QRW9" s="15"/>
      <x:c r="QRX9" s="15"/>
      <x:c r="QRY9" s="15"/>
      <x:c r="QRZ9" s="15"/>
      <x:c r="QSA9" s="15"/>
      <x:c r="QSB9" s="15"/>
      <x:c r="QSC9" s="15"/>
      <x:c r="QSD9" s="15"/>
      <x:c r="QSE9" s="15"/>
      <x:c r="QSF9" s="15"/>
      <x:c r="QSG9" s="15"/>
      <x:c r="QSH9" s="15"/>
      <x:c r="QSI9" s="15"/>
      <x:c r="QSJ9" s="15"/>
      <x:c r="QSK9" s="15"/>
      <x:c r="QSL9" s="15"/>
      <x:c r="QSM9" s="15"/>
      <x:c r="QSN9" s="15"/>
      <x:c r="QSO9" s="15"/>
      <x:c r="QSP9" s="15"/>
      <x:c r="QSQ9" s="15"/>
      <x:c r="QSR9" s="15"/>
      <x:c r="QSS9" s="15"/>
      <x:c r="QST9" s="15"/>
      <x:c r="QSU9" s="15"/>
      <x:c r="QSV9" s="15"/>
      <x:c r="QSW9" s="15"/>
      <x:c r="QSX9" s="15"/>
      <x:c r="QSY9" s="15"/>
      <x:c r="QSZ9" s="15"/>
      <x:c r="QTA9" s="15"/>
      <x:c r="QTB9" s="15"/>
      <x:c r="QTC9" s="15"/>
      <x:c r="QTD9" s="15"/>
      <x:c r="QTE9" s="15"/>
      <x:c r="QTF9" s="15"/>
      <x:c r="QTG9" s="15"/>
      <x:c r="QTH9" s="15"/>
      <x:c r="QTI9" s="15"/>
      <x:c r="QTJ9" s="15"/>
      <x:c r="QTK9" s="15"/>
      <x:c r="QTL9" s="15"/>
      <x:c r="QTM9" s="15"/>
      <x:c r="QTN9" s="15"/>
      <x:c r="QTO9" s="15"/>
      <x:c r="QTP9" s="15"/>
      <x:c r="QTQ9" s="15"/>
      <x:c r="QTR9" s="15"/>
      <x:c r="QTS9" s="15"/>
      <x:c r="QTT9" s="15"/>
      <x:c r="QTU9" s="15"/>
      <x:c r="QTV9" s="15"/>
      <x:c r="QTW9" s="15"/>
      <x:c r="QTX9" s="15"/>
      <x:c r="QTY9" s="15"/>
      <x:c r="QTZ9" s="15"/>
      <x:c r="QUA9" s="15"/>
      <x:c r="QUB9" s="15"/>
      <x:c r="QUC9" s="15"/>
      <x:c r="QUD9" s="15"/>
      <x:c r="QUE9" s="15"/>
      <x:c r="QUF9" s="15"/>
      <x:c r="QUG9" s="15"/>
      <x:c r="QUH9" s="15"/>
      <x:c r="QUI9" s="15"/>
      <x:c r="QUJ9" s="15"/>
      <x:c r="QUK9" s="15"/>
      <x:c r="QUL9" s="15"/>
      <x:c r="QUM9" s="15"/>
      <x:c r="QUN9" s="15"/>
      <x:c r="QUO9" s="15"/>
      <x:c r="QUP9" s="15"/>
      <x:c r="QUQ9" s="15"/>
      <x:c r="QUR9" s="15"/>
      <x:c r="QUS9" s="15"/>
      <x:c r="QUT9" s="15"/>
      <x:c r="QUU9" s="15"/>
      <x:c r="QUV9" s="15"/>
      <x:c r="QUW9" s="15"/>
      <x:c r="QUX9" s="15"/>
      <x:c r="QUY9" s="15"/>
      <x:c r="QUZ9" s="15"/>
      <x:c r="QVA9" s="15"/>
      <x:c r="QVB9" s="15"/>
      <x:c r="QVC9" s="15"/>
      <x:c r="QVD9" s="15"/>
      <x:c r="QVE9" s="15"/>
      <x:c r="QVF9" s="15"/>
      <x:c r="QVG9" s="15"/>
      <x:c r="QVH9" s="15"/>
      <x:c r="QVI9" s="15"/>
      <x:c r="QVJ9" s="15"/>
      <x:c r="QVK9" s="15"/>
      <x:c r="QVL9" s="15"/>
      <x:c r="QVM9" s="15"/>
      <x:c r="QVN9" s="15"/>
      <x:c r="QVO9" s="15"/>
      <x:c r="QVP9" s="15"/>
      <x:c r="QVQ9" s="15"/>
      <x:c r="QVR9" s="15"/>
      <x:c r="QVS9" s="15"/>
      <x:c r="QVT9" s="15"/>
      <x:c r="QVU9" s="15"/>
      <x:c r="QVV9" s="15"/>
      <x:c r="QVW9" s="15"/>
      <x:c r="QVX9" s="15"/>
      <x:c r="QVY9" s="15"/>
      <x:c r="QVZ9" s="15"/>
      <x:c r="QWA9" s="15"/>
      <x:c r="QWB9" s="15"/>
      <x:c r="QWC9" s="15"/>
      <x:c r="QWD9" s="15"/>
      <x:c r="QWE9" s="15"/>
      <x:c r="QWF9" s="15"/>
      <x:c r="QWG9" s="15"/>
      <x:c r="QWH9" s="15"/>
      <x:c r="QWI9" s="15"/>
      <x:c r="QWJ9" s="15"/>
      <x:c r="QWK9" s="15"/>
      <x:c r="QWL9" s="15"/>
      <x:c r="QWM9" s="15"/>
      <x:c r="QWN9" s="15"/>
      <x:c r="QWO9" s="15"/>
      <x:c r="QWP9" s="15"/>
      <x:c r="QWQ9" s="15"/>
      <x:c r="QWR9" s="15"/>
      <x:c r="QWS9" s="15"/>
      <x:c r="QWT9" s="15"/>
      <x:c r="QWU9" s="15"/>
      <x:c r="QWV9" s="15"/>
      <x:c r="QWW9" s="15"/>
      <x:c r="QWX9" s="15"/>
      <x:c r="QWY9" s="15"/>
      <x:c r="QWZ9" s="15"/>
      <x:c r="QXA9" s="15"/>
      <x:c r="QXB9" s="15"/>
      <x:c r="QXC9" s="15"/>
      <x:c r="QXD9" s="15"/>
      <x:c r="QXE9" s="15"/>
      <x:c r="QXF9" s="15"/>
      <x:c r="QXG9" s="15"/>
      <x:c r="QXH9" s="15"/>
      <x:c r="QXI9" s="15"/>
      <x:c r="QXJ9" s="15"/>
      <x:c r="QXK9" s="15"/>
      <x:c r="QXL9" s="15"/>
      <x:c r="QXM9" s="15"/>
      <x:c r="QXN9" s="15"/>
      <x:c r="QXO9" s="15"/>
      <x:c r="QXP9" s="15"/>
      <x:c r="QXQ9" s="15"/>
      <x:c r="QXR9" s="15"/>
      <x:c r="QXS9" s="15"/>
      <x:c r="QXT9" s="15"/>
      <x:c r="QXU9" s="15"/>
      <x:c r="QXV9" s="15"/>
      <x:c r="QXW9" s="15"/>
      <x:c r="QXX9" s="15"/>
      <x:c r="QXY9" s="15"/>
      <x:c r="QXZ9" s="15"/>
      <x:c r="QYA9" s="15"/>
      <x:c r="QYB9" s="15"/>
      <x:c r="QYC9" s="15"/>
      <x:c r="QYD9" s="15"/>
      <x:c r="QYE9" s="15"/>
      <x:c r="QYF9" s="15"/>
      <x:c r="QYG9" s="15"/>
      <x:c r="QYH9" s="15"/>
      <x:c r="QYI9" s="15"/>
      <x:c r="QYJ9" s="15"/>
      <x:c r="QYK9" s="15"/>
      <x:c r="QYL9" s="15"/>
      <x:c r="QYM9" s="15"/>
      <x:c r="QYN9" s="15"/>
      <x:c r="QYO9" s="15"/>
      <x:c r="QYP9" s="15"/>
      <x:c r="QYQ9" s="15"/>
      <x:c r="QYR9" s="15"/>
      <x:c r="QYS9" s="15"/>
      <x:c r="QYT9" s="15"/>
      <x:c r="QYU9" s="15"/>
      <x:c r="QYV9" s="15"/>
      <x:c r="QYW9" s="15"/>
      <x:c r="QYX9" s="15"/>
      <x:c r="QYY9" s="15"/>
      <x:c r="QYZ9" s="15"/>
      <x:c r="QZA9" s="15"/>
      <x:c r="QZB9" s="15"/>
      <x:c r="QZC9" s="15"/>
      <x:c r="QZD9" s="15"/>
      <x:c r="QZE9" s="15"/>
      <x:c r="QZF9" s="15"/>
      <x:c r="QZG9" s="15"/>
      <x:c r="QZH9" s="15"/>
      <x:c r="QZI9" s="15"/>
      <x:c r="QZJ9" s="15"/>
      <x:c r="QZK9" s="15"/>
      <x:c r="QZL9" s="15"/>
      <x:c r="QZM9" s="15"/>
      <x:c r="QZN9" s="15"/>
      <x:c r="QZO9" s="15"/>
      <x:c r="QZP9" s="15"/>
      <x:c r="QZQ9" s="15"/>
      <x:c r="QZR9" s="15"/>
      <x:c r="QZS9" s="15"/>
      <x:c r="QZT9" s="15"/>
      <x:c r="QZU9" s="15"/>
      <x:c r="QZV9" s="15"/>
      <x:c r="QZW9" s="15"/>
      <x:c r="QZX9" s="15"/>
      <x:c r="QZY9" s="15"/>
      <x:c r="QZZ9" s="15"/>
      <x:c r="RAA9" s="15"/>
      <x:c r="RAB9" s="15"/>
      <x:c r="RAC9" s="15"/>
      <x:c r="RAD9" s="15"/>
      <x:c r="RAE9" s="15"/>
      <x:c r="RAF9" s="15"/>
      <x:c r="RAG9" s="15"/>
      <x:c r="RAH9" s="15"/>
      <x:c r="RAI9" s="15"/>
      <x:c r="RAJ9" s="15"/>
      <x:c r="RAK9" s="15"/>
      <x:c r="RAL9" s="15"/>
      <x:c r="RAM9" s="15"/>
      <x:c r="RAN9" s="15"/>
      <x:c r="RAO9" s="15"/>
      <x:c r="RAP9" s="15"/>
      <x:c r="RAQ9" s="15"/>
      <x:c r="RAR9" s="15"/>
      <x:c r="RAS9" s="15"/>
      <x:c r="RAT9" s="15"/>
      <x:c r="RAU9" s="15"/>
      <x:c r="RAV9" s="15"/>
      <x:c r="RAW9" s="15"/>
      <x:c r="RAX9" s="15"/>
      <x:c r="RAY9" s="15"/>
      <x:c r="RAZ9" s="15"/>
      <x:c r="RBA9" s="15"/>
      <x:c r="RBB9" s="15"/>
      <x:c r="RBC9" s="15"/>
      <x:c r="RBD9" s="15"/>
      <x:c r="RBE9" s="15"/>
      <x:c r="RBF9" s="15"/>
      <x:c r="RBG9" s="15"/>
      <x:c r="RBH9" s="15"/>
      <x:c r="RBI9" s="15"/>
      <x:c r="RBJ9" s="15"/>
      <x:c r="RBK9" s="15"/>
      <x:c r="RBL9" s="15"/>
      <x:c r="RBM9" s="15"/>
      <x:c r="RBN9" s="15"/>
      <x:c r="RBO9" s="15"/>
      <x:c r="RBP9" s="15"/>
      <x:c r="RBQ9" s="15"/>
      <x:c r="RBR9" s="15"/>
      <x:c r="RBS9" s="15"/>
      <x:c r="RBT9" s="15"/>
      <x:c r="RBU9" s="15"/>
      <x:c r="RBV9" s="15"/>
      <x:c r="RBW9" s="15"/>
      <x:c r="RBX9" s="15"/>
      <x:c r="RBY9" s="15"/>
      <x:c r="RBZ9" s="15"/>
      <x:c r="RCA9" s="15"/>
      <x:c r="RCB9" s="15"/>
      <x:c r="RCC9" s="15"/>
      <x:c r="RCD9" s="15"/>
      <x:c r="RCE9" s="15"/>
      <x:c r="RCF9" s="15"/>
      <x:c r="RCG9" s="15"/>
      <x:c r="RCH9" s="15"/>
      <x:c r="RCI9" s="15"/>
      <x:c r="RCJ9" s="15"/>
      <x:c r="RCK9" s="15"/>
      <x:c r="RCL9" s="15"/>
      <x:c r="RCM9" s="15"/>
      <x:c r="RCN9" s="15"/>
      <x:c r="RCO9" s="15"/>
      <x:c r="RCP9" s="15"/>
      <x:c r="RCQ9" s="15"/>
      <x:c r="RCR9" s="15"/>
      <x:c r="RCS9" s="15"/>
      <x:c r="RCT9" s="15"/>
      <x:c r="RCU9" s="15"/>
      <x:c r="RCV9" s="15"/>
      <x:c r="RCW9" s="15"/>
      <x:c r="RCX9" s="15"/>
      <x:c r="RCY9" s="15"/>
      <x:c r="RCZ9" s="15"/>
      <x:c r="RDA9" s="15"/>
      <x:c r="RDB9" s="15"/>
      <x:c r="RDC9" s="15"/>
      <x:c r="RDD9" s="15"/>
      <x:c r="RDE9" s="15"/>
      <x:c r="RDF9" s="15"/>
      <x:c r="RDG9" s="15"/>
      <x:c r="RDH9" s="15"/>
      <x:c r="RDI9" s="15"/>
      <x:c r="RDJ9" s="15"/>
      <x:c r="RDK9" s="15"/>
      <x:c r="RDL9" s="15"/>
      <x:c r="RDM9" s="15"/>
      <x:c r="RDN9" s="15"/>
      <x:c r="RDO9" s="15"/>
      <x:c r="RDP9" s="15"/>
      <x:c r="RDQ9" s="15"/>
      <x:c r="RDR9" s="15"/>
      <x:c r="RDS9" s="15"/>
      <x:c r="RDT9" s="15"/>
      <x:c r="RDU9" s="15"/>
      <x:c r="RDV9" s="15"/>
      <x:c r="RDW9" s="15"/>
      <x:c r="RDX9" s="15"/>
      <x:c r="RDY9" s="15"/>
      <x:c r="RDZ9" s="15"/>
      <x:c r="REA9" s="15"/>
      <x:c r="REB9" s="15"/>
      <x:c r="REC9" s="15"/>
      <x:c r="RED9" s="15"/>
      <x:c r="REE9" s="15"/>
      <x:c r="REF9" s="15"/>
      <x:c r="REG9" s="15"/>
      <x:c r="REH9" s="15"/>
      <x:c r="REI9" s="15"/>
      <x:c r="REJ9" s="15"/>
      <x:c r="REK9" s="15"/>
      <x:c r="REL9" s="15"/>
      <x:c r="REM9" s="15"/>
      <x:c r="REN9" s="15"/>
      <x:c r="REO9" s="15"/>
      <x:c r="REP9" s="15"/>
      <x:c r="REQ9" s="15"/>
      <x:c r="RER9" s="15"/>
      <x:c r="RES9" s="15"/>
      <x:c r="RET9" s="15"/>
      <x:c r="REU9" s="15"/>
      <x:c r="REV9" s="15"/>
      <x:c r="REW9" s="15"/>
      <x:c r="REX9" s="15"/>
      <x:c r="REY9" s="15"/>
      <x:c r="REZ9" s="15"/>
      <x:c r="RFA9" s="15"/>
      <x:c r="RFB9" s="15"/>
      <x:c r="RFC9" s="15"/>
      <x:c r="RFD9" s="15"/>
      <x:c r="RFE9" s="15"/>
      <x:c r="RFF9" s="15"/>
      <x:c r="RFG9" s="15"/>
      <x:c r="RFH9" s="15"/>
      <x:c r="RFI9" s="15"/>
      <x:c r="RFJ9" s="15"/>
      <x:c r="RFK9" s="15"/>
      <x:c r="RFL9" s="15"/>
      <x:c r="RFM9" s="15"/>
      <x:c r="RFN9" s="15"/>
      <x:c r="RFO9" s="15"/>
      <x:c r="RFP9" s="15"/>
      <x:c r="RFQ9" s="15"/>
      <x:c r="RFR9" s="15"/>
      <x:c r="RFS9" s="15"/>
      <x:c r="RFT9" s="15"/>
      <x:c r="RFU9" s="15"/>
      <x:c r="RFV9" s="15"/>
      <x:c r="RFW9" s="15"/>
      <x:c r="RFX9" s="15"/>
      <x:c r="RFY9" s="15"/>
      <x:c r="RFZ9" s="15"/>
      <x:c r="RGA9" s="15"/>
      <x:c r="RGB9" s="15"/>
      <x:c r="RGC9" s="15"/>
      <x:c r="RGD9" s="15"/>
      <x:c r="RGE9" s="15"/>
      <x:c r="RGF9" s="15"/>
      <x:c r="RGG9" s="15"/>
      <x:c r="RGH9" s="15"/>
      <x:c r="RGI9" s="15"/>
      <x:c r="RGJ9" s="15"/>
      <x:c r="RGK9" s="15"/>
      <x:c r="RGL9" s="15"/>
      <x:c r="RGM9" s="15"/>
      <x:c r="RGN9" s="15"/>
      <x:c r="RGO9" s="15"/>
      <x:c r="RGP9" s="15"/>
      <x:c r="RGQ9" s="15"/>
      <x:c r="RGR9" s="15"/>
      <x:c r="RGS9" s="15"/>
      <x:c r="RGT9" s="15"/>
      <x:c r="RGU9" s="15"/>
      <x:c r="RGV9" s="15"/>
      <x:c r="RGW9" s="15"/>
      <x:c r="RGX9" s="15"/>
      <x:c r="RGY9" s="15"/>
      <x:c r="RGZ9" s="15"/>
      <x:c r="RHA9" s="15"/>
      <x:c r="RHB9" s="15"/>
      <x:c r="RHC9" s="15"/>
      <x:c r="RHD9" s="15"/>
      <x:c r="RHE9" s="15"/>
      <x:c r="RHF9" s="15"/>
      <x:c r="RHG9" s="15"/>
      <x:c r="RHH9" s="15"/>
      <x:c r="RHI9" s="15"/>
      <x:c r="RHJ9" s="15"/>
      <x:c r="RHK9" s="15"/>
      <x:c r="RHL9" s="15"/>
      <x:c r="RHM9" s="15"/>
      <x:c r="RHN9" s="15"/>
      <x:c r="RHO9" s="15"/>
      <x:c r="RHP9" s="15"/>
      <x:c r="RHQ9" s="15"/>
      <x:c r="RHR9" s="15"/>
      <x:c r="RHS9" s="15"/>
      <x:c r="RHT9" s="15"/>
      <x:c r="RHU9" s="15"/>
      <x:c r="RHV9" s="15"/>
      <x:c r="RHW9" s="15"/>
      <x:c r="RHX9" s="15"/>
      <x:c r="RHY9" s="15"/>
      <x:c r="RHZ9" s="15"/>
      <x:c r="RIA9" s="15"/>
      <x:c r="RIB9" s="15"/>
      <x:c r="RIC9" s="15"/>
      <x:c r="RID9" s="15"/>
      <x:c r="RIE9" s="15"/>
      <x:c r="RIF9" s="15"/>
      <x:c r="RIG9" s="15"/>
      <x:c r="RIH9" s="15"/>
      <x:c r="RII9" s="15"/>
      <x:c r="RIJ9" s="15"/>
      <x:c r="RIK9" s="15"/>
      <x:c r="RIL9" s="15"/>
      <x:c r="RIM9" s="15"/>
      <x:c r="RIN9" s="15"/>
      <x:c r="RIO9" s="15"/>
      <x:c r="RIP9" s="15"/>
      <x:c r="RIQ9" s="15"/>
      <x:c r="RIR9" s="15"/>
      <x:c r="RIS9" s="15"/>
      <x:c r="RIT9" s="15"/>
      <x:c r="RIU9" s="15"/>
      <x:c r="RIV9" s="15"/>
      <x:c r="RIW9" s="15"/>
      <x:c r="RIX9" s="15"/>
      <x:c r="RIY9" s="15"/>
      <x:c r="RIZ9" s="15"/>
      <x:c r="RJA9" s="15"/>
      <x:c r="RJB9" s="15"/>
      <x:c r="RJC9" s="15"/>
      <x:c r="RJD9" s="15"/>
      <x:c r="RJE9" s="15"/>
      <x:c r="RJF9" s="15"/>
      <x:c r="RJG9" s="15"/>
      <x:c r="RJH9" s="15"/>
      <x:c r="RJI9" s="15"/>
      <x:c r="RJJ9" s="15"/>
      <x:c r="RJK9" s="15"/>
      <x:c r="RJL9" s="15"/>
      <x:c r="RJM9" s="15"/>
      <x:c r="RJN9" s="15"/>
      <x:c r="RJO9" s="15"/>
      <x:c r="RJP9" s="15"/>
      <x:c r="RJQ9" s="15"/>
      <x:c r="RJR9" s="15"/>
      <x:c r="RJS9" s="15"/>
      <x:c r="RJT9" s="15"/>
      <x:c r="RJU9" s="15"/>
      <x:c r="RJV9" s="15"/>
      <x:c r="RJW9" s="15"/>
      <x:c r="RJX9" s="15"/>
      <x:c r="RJY9" s="15"/>
      <x:c r="RJZ9" s="15"/>
      <x:c r="RKA9" s="15"/>
      <x:c r="RKB9" s="15"/>
      <x:c r="RKC9" s="15"/>
      <x:c r="RKD9" s="15"/>
      <x:c r="RKE9" s="15"/>
      <x:c r="RKF9" s="15"/>
      <x:c r="RKG9" s="15"/>
      <x:c r="RKH9" s="15"/>
      <x:c r="RKI9" s="15"/>
      <x:c r="RKJ9" s="15"/>
      <x:c r="RKK9" s="15"/>
      <x:c r="RKL9" s="15"/>
      <x:c r="RKM9" s="15"/>
      <x:c r="RKN9" s="15"/>
      <x:c r="RKO9" s="15"/>
      <x:c r="RKP9" s="15"/>
      <x:c r="RKQ9" s="15"/>
      <x:c r="RKR9" s="15"/>
      <x:c r="RKS9" s="15"/>
      <x:c r="RKT9" s="15"/>
      <x:c r="RKU9" s="15"/>
      <x:c r="RKV9" s="15"/>
      <x:c r="RKW9" s="15"/>
      <x:c r="RKX9" s="15"/>
      <x:c r="RKY9" s="15"/>
      <x:c r="RKZ9" s="15"/>
      <x:c r="RLA9" s="15"/>
      <x:c r="RLB9" s="15"/>
      <x:c r="RLC9" s="15"/>
      <x:c r="RLD9" s="15"/>
      <x:c r="RLE9" s="15"/>
      <x:c r="RLF9" s="15"/>
      <x:c r="RLG9" s="15"/>
      <x:c r="RLH9" s="15"/>
      <x:c r="RLI9" s="15"/>
      <x:c r="RLJ9" s="15"/>
      <x:c r="RLK9" s="15"/>
      <x:c r="RLL9" s="15"/>
      <x:c r="RLM9" s="15"/>
      <x:c r="RLN9" s="15"/>
      <x:c r="RLO9" s="15"/>
      <x:c r="RLP9" s="15"/>
      <x:c r="RLQ9" s="15"/>
      <x:c r="RLR9" s="15"/>
      <x:c r="RLS9" s="15"/>
      <x:c r="RLT9" s="15"/>
      <x:c r="RLU9" s="15"/>
      <x:c r="RLV9" s="15"/>
      <x:c r="RLW9" s="15"/>
      <x:c r="RLX9" s="15"/>
      <x:c r="RLY9" s="15"/>
      <x:c r="RLZ9" s="15"/>
      <x:c r="RMA9" s="15"/>
      <x:c r="RMB9" s="15"/>
      <x:c r="RMC9" s="15"/>
      <x:c r="RMD9" s="15"/>
      <x:c r="RME9" s="15"/>
      <x:c r="RMF9" s="15"/>
      <x:c r="RMG9" s="15"/>
      <x:c r="RMH9" s="15"/>
      <x:c r="RMI9" s="15"/>
      <x:c r="RMJ9" s="15"/>
      <x:c r="RMK9" s="15"/>
      <x:c r="RML9" s="15"/>
      <x:c r="RMM9" s="15"/>
      <x:c r="RMN9" s="15"/>
      <x:c r="RMO9" s="15"/>
      <x:c r="RMP9" s="15"/>
      <x:c r="RMQ9" s="15"/>
      <x:c r="RMR9" s="15"/>
      <x:c r="RMS9" s="15"/>
      <x:c r="RMT9" s="15"/>
      <x:c r="RMU9" s="15"/>
      <x:c r="RMV9" s="15"/>
      <x:c r="RMW9" s="15"/>
      <x:c r="RMX9" s="15"/>
      <x:c r="RMY9" s="15"/>
      <x:c r="RMZ9" s="15"/>
      <x:c r="RNA9" s="15"/>
      <x:c r="RNB9" s="15"/>
      <x:c r="RNC9" s="15"/>
      <x:c r="RND9" s="15"/>
      <x:c r="RNE9" s="15"/>
      <x:c r="RNF9" s="15"/>
      <x:c r="RNG9" s="15"/>
      <x:c r="RNH9" s="15"/>
      <x:c r="RNI9" s="15"/>
      <x:c r="RNJ9" s="15"/>
      <x:c r="RNK9" s="15"/>
      <x:c r="RNL9" s="15"/>
      <x:c r="RNM9" s="15"/>
      <x:c r="RNN9" s="15"/>
      <x:c r="RNO9" s="15"/>
      <x:c r="RNP9" s="15"/>
      <x:c r="RNQ9" s="15"/>
      <x:c r="RNR9" s="15"/>
      <x:c r="RNS9" s="15"/>
      <x:c r="RNT9" s="15"/>
      <x:c r="RNU9" s="15"/>
      <x:c r="RNV9" s="15"/>
      <x:c r="RNW9" s="15"/>
      <x:c r="RNX9" s="15"/>
      <x:c r="RNY9" s="15"/>
      <x:c r="RNZ9" s="15"/>
      <x:c r="ROA9" s="15"/>
      <x:c r="ROB9" s="15"/>
      <x:c r="ROC9" s="15"/>
      <x:c r="ROD9" s="15"/>
      <x:c r="ROE9" s="15"/>
      <x:c r="ROF9" s="15"/>
      <x:c r="ROG9" s="15"/>
      <x:c r="ROH9" s="15"/>
      <x:c r="ROI9" s="15"/>
      <x:c r="ROJ9" s="15"/>
      <x:c r="ROK9" s="15"/>
      <x:c r="ROL9" s="15"/>
      <x:c r="ROM9" s="15"/>
      <x:c r="RON9" s="15"/>
      <x:c r="ROO9" s="15"/>
      <x:c r="ROP9" s="15"/>
      <x:c r="ROQ9" s="15"/>
      <x:c r="ROR9" s="15"/>
      <x:c r="ROS9" s="15"/>
      <x:c r="ROT9" s="15"/>
      <x:c r="ROU9" s="15"/>
      <x:c r="ROV9" s="15"/>
      <x:c r="ROW9" s="15"/>
      <x:c r="ROX9" s="15"/>
      <x:c r="ROY9" s="15"/>
      <x:c r="ROZ9" s="15"/>
      <x:c r="RPA9" s="15"/>
      <x:c r="RPB9" s="15"/>
      <x:c r="RPC9" s="15"/>
      <x:c r="RPD9" s="15"/>
      <x:c r="RPE9" s="15"/>
      <x:c r="RPF9" s="15"/>
      <x:c r="RPG9" s="15"/>
      <x:c r="RPH9" s="15"/>
      <x:c r="RPI9" s="15"/>
      <x:c r="RPJ9" s="15"/>
      <x:c r="RPK9" s="15"/>
      <x:c r="RPL9" s="15"/>
      <x:c r="RPM9" s="15"/>
      <x:c r="RPN9" s="15"/>
      <x:c r="RPO9" s="15"/>
      <x:c r="RPP9" s="15"/>
      <x:c r="RPQ9" s="15"/>
      <x:c r="RPR9" s="15"/>
      <x:c r="RPS9" s="15"/>
      <x:c r="RPT9" s="15"/>
      <x:c r="RPU9" s="15"/>
      <x:c r="RPV9" s="15"/>
      <x:c r="RPW9" s="15"/>
      <x:c r="RPX9" s="15"/>
      <x:c r="RPY9" s="15"/>
      <x:c r="RPZ9" s="15"/>
      <x:c r="RQA9" s="15"/>
      <x:c r="RQB9" s="15"/>
      <x:c r="RQC9" s="15"/>
      <x:c r="RQD9" s="15"/>
      <x:c r="RQE9" s="15"/>
      <x:c r="RQF9" s="15"/>
      <x:c r="RQG9" s="15"/>
      <x:c r="RQH9" s="15"/>
      <x:c r="RQI9" s="15"/>
      <x:c r="RQJ9" s="15"/>
      <x:c r="RQK9" s="15"/>
      <x:c r="RQL9" s="15"/>
      <x:c r="RQM9" s="15"/>
      <x:c r="RQN9" s="15"/>
      <x:c r="RQO9" s="15"/>
      <x:c r="RQP9" s="15"/>
      <x:c r="RQQ9" s="15"/>
      <x:c r="RQR9" s="15"/>
      <x:c r="RQS9" s="15"/>
      <x:c r="RQT9" s="15"/>
      <x:c r="RQU9" s="15"/>
      <x:c r="RQV9" s="15"/>
      <x:c r="RQW9" s="15"/>
      <x:c r="RQX9" s="15"/>
      <x:c r="RQY9" s="15"/>
      <x:c r="RQZ9" s="15"/>
      <x:c r="RRA9" s="15"/>
      <x:c r="RRB9" s="15"/>
      <x:c r="RRC9" s="15"/>
      <x:c r="RRD9" s="15"/>
      <x:c r="RRE9" s="15"/>
      <x:c r="RRF9" s="15"/>
      <x:c r="RRG9" s="15"/>
      <x:c r="RRH9" s="15"/>
      <x:c r="RRI9" s="15"/>
      <x:c r="RRJ9" s="15"/>
      <x:c r="RRK9" s="15"/>
      <x:c r="RRL9" s="15"/>
      <x:c r="RRM9" s="15"/>
      <x:c r="RRN9" s="15"/>
      <x:c r="RRO9" s="15"/>
      <x:c r="RRP9" s="15"/>
      <x:c r="RRQ9" s="15"/>
      <x:c r="RRR9" s="15"/>
      <x:c r="RRS9" s="15"/>
      <x:c r="RRT9" s="15"/>
      <x:c r="RRU9" s="15"/>
      <x:c r="RRV9" s="15"/>
      <x:c r="RRW9" s="15"/>
      <x:c r="RRX9" s="15"/>
      <x:c r="RRY9" s="15"/>
      <x:c r="RRZ9" s="15"/>
      <x:c r="RSA9" s="15"/>
      <x:c r="RSB9" s="15"/>
      <x:c r="RSC9" s="15"/>
      <x:c r="RSD9" s="15"/>
      <x:c r="RSE9" s="15"/>
      <x:c r="RSF9" s="15"/>
      <x:c r="RSG9" s="15"/>
      <x:c r="RSH9" s="15"/>
      <x:c r="RSI9" s="15"/>
      <x:c r="RSJ9" s="15"/>
      <x:c r="RSK9" s="15"/>
      <x:c r="RSL9" s="15"/>
      <x:c r="RSM9" s="15"/>
      <x:c r="RSN9" s="15"/>
      <x:c r="RSO9" s="15"/>
      <x:c r="RSP9" s="15"/>
      <x:c r="RSQ9" s="15"/>
      <x:c r="RSR9" s="15"/>
      <x:c r="RSS9" s="15"/>
      <x:c r="RST9" s="15"/>
      <x:c r="RSU9" s="15"/>
      <x:c r="RSV9" s="15"/>
      <x:c r="RSW9" s="15"/>
      <x:c r="RSX9" s="15"/>
      <x:c r="RSY9" s="15"/>
      <x:c r="RSZ9" s="15"/>
      <x:c r="RTA9" s="15"/>
      <x:c r="RTB9" s="15"/>
      <x:c r="RTC9" s="15"/>
      <x:c r="RTD9" s="15"/>
      <x:c r="RTE9" s="15"/>
      <x:c r="RTF9" s="15"/>
      <x:c r="RTG9" s="15"/>
      <x:c r="RTH9" s="15"/>
      <x:c r="RTI9" s="15"/>
      <x:c r="RTJ9" s="15"/>
      <x:c r="RTK9" s="15"/>
      <x:c r="RTL9" s="15"/>
      <x:c r="RTM9" s="15"/>
      <x:c r="RTN9" s="15"/>
      <x:c r="RTO9" s="15"/>
      <x:c r="RTP9" s="15"/>
      <x:c r="RTQ9" s="15"/>
      <x:c r="RTR9" s="15"/>
      <x:c r="RTS9" s="15"/>
      <x:c r="RTT9" s="15"/>
      <x:c r="RTU9" s="15"/>
      <x:c r="RTV9" s="15"/>
      <x:c r="RTW9" s="15"/>
      <x:c r="RTX9" s="15"/>
      <x:c r="RTY9" s="15"/>
      <x:c r="RTZ9" s="15"/>
      <x:c r="RUA9" s="15"/>
      <x:c r="RUB9" s="15"/>
      <x:c r="RUC9" s="15"/>
      <x:c r="RUD9" s="15"/>
      <x:c r="RUE9" s="15"/>
      <x:c r="RUF9" s="15"/>
      <x:c r="RUG9" s="15"/>
      <x:c r="RUH9" s="15"/>
      <x:c r="RUI9" s="15"/>
      <x:c r="RUJ9" s="15"/>
      <x:c r="RUK9" s="15"/>
      <x:c r="RUL9" s="15"/>
      <x:c r="RUM9" s="15"/>
      <x:c r="RUN9" s="15"/>
      <x:c r="RUO9" s="15"/>
      <x:c r="RUP9" s="15"/>
      <x:c r="RUQ9" s="15"/>
      <x:c r="RUR9" s="15"/>
      <x:c r="RUS9" s="15"/>
      <x:c r="RUT9" s="15"/>
      <x:c r="RUU9" s="15"/>
      <x:c r="RUV9" s="15"/>
      <x:c r="RUW9" s="15"/>
      <x:c r="RUX9" s="15"/>
      <x:c r="RUY9" s="15"/>
      <x:c r="RUZ9" s="15"/>
      <x:c r="RVA9" s="15"/>
      <x:c r="RVB9" s="15"/>
      <x:c r="RVC9" s="15"/>
      <x:c r="RVD9" s="15"/>
      <x:c r="RVE9" s="15"/>
      <x:c r="RVF9" s="15"/>
      <x:c r="RVG9" s="15"/>
      <x:c r="RVH9" s="15"/>
      <x:c r="RVI9" s="15"/>
      <x:c r="RVJ9" s="15"/>
      <x:c r="RVK9" s="15"/>
      <x:c r="RVL9" s="15"/>
      <x:c r="RVM9" s="15"/>
      <x:c r="RVN9" s="15"/>
      <x:c r="RVO9" s="15"/>
      <x:c r="RVP9" s="15"/>
      <x:c r="RVQ9" s="15"/>
      <x:c r="RVR9" s="15"/>
      <x:c r="RVS9" s="15"/>
      <x:c r="RVT9" s="15"/>
      <x:c r="RVU9" s="15"/>
      <x:c r="RVV9" s="15"/>
      <x:c r="RVW9" s="15"/>
      <x:c r="RVX9" s="15"/>
      <x:c r="RVY9" s="15"/>
      <x:c r="RVZ9" s="15"/>
      <x:c r="RWA9" s="15"/>
      <x:c r="RWB9" s="15"/>
      <x:c r="RWC9" s="15"/>
      <x:c r="RWD9" s="15"/>
      <x:c r="RWE9" s="15"/>
      <x:c r="RWF9" s="15"/>
      <x:c r="RWG9" s="15"/>
      <x:c r="RWH9" s="15"/>
      <x:c r="RWI9" s="15"/>
      <x:c r="RWJ9" s="15"/>
      <x:c r="RWK9" s="15"/>
      <x:c r="RWL9" s="15"/>
      <x:c r="RWM9" s="15"/>
      <x:c r="RWN9" s="15"/>
      <x:c r="RWO9" s="15"/>
      <x:c r="RWP9" s="15"/>
      <x:c r="RWQ9" s="15"/>
      <x:c r="RWR9" s="15"/>
      <x:c r="RWS9" s="15"/>
      <x:c r="RWT9" s="15"/>
      <x:c r="RWU9" s="15"/>
      <x:c r="RWV9" s="15"/>
      <x:c r="RWW9" s="15"/>
      <x:c r="RWX9" s="15"/>
      <x:c r="RWY9" s="15"/>
      <x:c r="RWZ9" s="15"/>
      <x:c r="RXA9" s="15"/>
      <x:c r="RXB9" s="15"/>
      <x:c r="RXC9" s="15"/>
      <x:c r="RXD9" s="15"/>
      <x:c r="RXE9" s="15"/>
      <x:c r="RXF9" s="15"/>
      <x:c r="RXG9" s="15"/>
      <x:c r="RXH9" s="15"/>
      <x:c r="RXI9" s="15"/>
      <x:c r="RXJ9" s="15"/>
      <x:c r="RXK9" s="15"/>
      <x:c r="RXL9" s="15"/>
      <x:c r="RXM9" s="15"/>
      <x:c r="RXN9" s="15"/>
      <x:c r="RXO9" s="15"/>
      <x:c r="RXP9" s="15"/>
      <x:c r="RXQ9" s="15"/>
      <x:c r="RXR9" s="15"/>
      <x:c r="RXS9" s="15"/>
      <x:c r="RXT9" s="15"/>
      <x:c r="RXU9" s="15"/>
      <x:c r="RXV9" s="15"/>
      <x:c r="RXW9" s="15"/>
      <x:c r="RXX9" s="15"/>
      <x:c r="RXY9" s="15"/>
      <x:c r="RXZ9" s="15"/>
      <x:c r="RYA9" s="15"/>
      <x:c r="RYB9" s="15"/>
      <x:c r="RYC9" s="15"/>
      <x:c r="RYD9" s="15"/>
      <x:c r="RYE9" s="15"/>
      <x:c r="RYF9" s="15"/>
      <x:c r="RYG9" s="15"/>
      <x:c r="RYH9" s="15"/>
      <x:c r="RYI9" s="15"/>
      <x:c r="RYJ9" s="15"/>
      <x:c r="RYK9" s="15"/>
      <x:c r="RYL9" s="15"/>
      <x:c r="RYM9" s="15"/>
      <x:c r="RYN9" s="15"/>
      <x:c r="RYO9" s="15"/>
      <x:c r="RYP9" s="15"/>
      <x:c r="RYQ9" s="15"/>
      <x:c r="RYR9" s="15"/>
      <x:c r="RYS9" s="15"/>
      <x:c r="RYT9" s="15"/>
      <x:c r="RYU9" s="15"/>
      <x:c r="RYV9" s="15"/>
      <x:c r="RYW9" s="15"/>
      <x:c r="RYX9" s="15"/>
      <x:c r="RYY9" s="15"/>
      <x:c r="RYZ9" s="15"/>
      <x:c r="RZA9" s="15"/>
      <x:c r="RZB9" s="15"/>
      <x:c r="RZC9" s="15"/>
      <x:c r="RZD9" s="15"/>
      <x:c r="RZE9" s="15"/>
      <x:c r="RZF9" s="15"/>
      <x:c r="RZG9" s="15"/>
      <x:c r="RZH9" s="15"/>
      <x:c r="RZI9" s="15"/>
      <x:c r="RZJ9" s="15"/>
      <x:c r="RZK9" s="15"/>
      <x:c r="RZL9" s="15"/>
      <x:c r="RZM9" s="15"/>
      <x:c r="RZN9" s="15"/>
      <x:c r="RZO9" s="15"/>
      <x:c r="RZP9" s="15"/>
      <x:c r="RZQ9" s="15"/>
      <x:c r="RZR9" s="15"/>
      <x:c r="RZS9" s="15"/>
      <x:c r="RZT9" s="15"/>
      <x:c r="RZU9" s="15"/>
      <x:c r="RZV9" s="15"/>
      <x:c r="RZW9" s="15"/>
      <x:c r="RZX9" s="15"/>
      <x:c r="RZY9" s="15"/>
      <x:c r="RZZ9" s="15"/>
      <x:c r="SAA9" s="15"/>
      <x:c r="SAB9" s="15"/>
      <x:c r="SAC9" s="15"/>
      <x:c r="SAD9" s="15"/>
      <x:c r="SAE9" s="15"/>
      <x:c r="SAF9" s="15"/>
      <x:c r="SAG9" s="15"/>
      <x:c r="SAH9" s="15"/>
      <x:c r="SAI9" s="15"/>
      <x:c r="SAJ9" s="15"/>
      <x:c r="SAK9" s="15"/>
      <x:c r="SAL9" s="15"/>
      <x:c r="SAM9" s="15"/>
      <x:c r="SAN9" s="15"/>
      <x:c r="SAO9" s="15"/>
      <x:c r="SAP9" s="15"/>
      <x:c r="SAQ9" s="15"/>
      <x:c r="SAR9" s="15"/>
      <x:c r="SAS9" s="15"/>
      <x:c r="SAT9" s="15"/>
      <x:c r="SAU9" s="15"/>
      <x:c r="SAV9" s="15"/>
      <x:c r="SAW9" s="15"/>
      <x:c r="SAX9" s="15"/>
      <x:c r="SAY9" s="15"/>
      <x:c r="SAZ9" s="15"/>
      <x:c r="SBA9" s="15"/>
      <x:c r="SBB9" s="15"/>
      <x:c r="SBC9" s="15"/>
      <x:c r="SBD9" s="15"/>
      <x:c r="SBE9" s="15"/>
      <x:c r="SBF9" s="15"/>
      <x:c r="SBG9" s="15"/>
      <x:c r="SBH9" s="15"/>
      <x:c r="SBI9" s="15"/>
      <x:c r="SBJ9" s="15"/>
      <x:c r="SBK9" s="15"/>
      <x:c r="SBL9" s="15"/>
      <x:c r="SBM9" s="15"/>
      <x:c r="SBN9" s="15"/>
      <x:c r="SBO9" s="15"/>
      <x:c r="SBP9" s="15"/>
      <x:c r="SBQ9" s="15"/>
      <x:c r="SBR9" s="15"/>
      <x:c r="SBS9" s="15"/>
      <x:c r="SBT9" s="15"/>
      <x:c r="SBU9" s="15"/>
      <x:c r="SBV9" s="15"/>
      <x:c r="SBW9" s="15"/>
      <x:c r="SBX9" s="15"/>
      <x:c r="SBY9" s="15"/>
      <x:c r="SBZ9" s="15"/>
      <x:c r="SCA9" s="15"/>
      <x:c r="SCB9" s="15"/>
      <x:c r="SCC9" s="15"/>
      <x:c r="SCD9" s="15"/>
      <x:c r="SCE9" s="15"/>
      <x:c r="SCF9" s="15"/>
      <x:c r="SCG9" s="15"/>
      <x:c r="SCH9" s="15"/>
      <x:c r="SCI9" s="15"/>
      <x:c r="SCJ9" s="15"/>
      <x:c r="SCK9" s="15"/>
      <x:c r="SCL9" s="15"/>
      <x:c r="SCM9" s="15"/>
      <x:c r="SCN9" s="15"/>
      <x:c r="SCO9" s="15"/>
      <x:c r="SCP9" s="15"/>
      <x:c r="SCQ9" s="15"/>
      <x:c r="SCR9" s="15"/>
      <x:c r="SCS9" s="15"/>
      <x:c r="SCT9" s="15"/>
      <x:c r="SCU9" s="15"/>
      <x:c r="SCV9" s="15"/>
      <x:c r="SCW9" s="15"/>
      <x:c r="SCX9" s="15"/>
      <x:c r="SCY9" s="15"/>
      <x:c r="SCZ9" s="15"/>
      <x:c r="SDA9" s="15"/>
      <x:c r="SDB9" s="15"/>
      <x:c r="SDC9" s="15"/>
      <x:c r="SDD9" s="15"/>
      <x:c r="SDE9" s="15"/>
      <x:c r="SDF9" s="15"/>
      <x:c r="SDG9" s="15"/>
      <x:c r="SDH9" s="15"/>
      <x:c r="SDI9" s="15"/>
      <x:c r="SDJ9" s="15"/>
      <x:c r="SDK9" s="15"/>
      <x:c r="SDL9" s="15"/>
      <x:c r="SDM9" s="15"/>
      <x:c r="SDN9" s="15"/>
      <x:c r="SDO9" s="15"/>
      <x:c r="SDP9" s="15"/>
      <x:c r="SDQ9" s="15"/>
      <x:c r="SDR9" s="15"/>
      <x:c r="SDS9" s="15"/>
      <x:c r="SDT9" s="15"/>
      <x:c r="SDU9" s="15"/>
      <x:c r="SDV9" s="15"/>
      <x:c r="SDW9" s="15"/>
      <x:c r="SDX9" s="15"/>
      <x:c r="SDY9" s="15"/>
      <x:c r="SDZ9" s="15"/>
      <x:c r="SEA9" s="15"/>
      <x:c r="SEB9" s="15"/>
      <x:c r="SEC9" s="15"/>
      <x:c r="SED9" s="15"/>
      <x:c r="SEE9" s="15"/>
      <x:c r="SEF9" s="15"/>
      <x:c r="SEG9" s="15"/>
      <x:c r="SEH9" s="15"/>
      <x:c r="SEI9" s="15"/>
      <x:c r="SEJ9" s="15"/>
      <x:c r="SEK9" s="15"/>
      <x:c r="SEL9" s="15"/>
      <x:c r="SEM9" s="15"/>
      <x:c r="SEN9" s="15"/>
      <x:c r="SEO9" s="15"/>
      <x:c r="SEP9" s="15"/>
      <x:c r="SEQ9" s="15"/>
      <x:c r="SER9" s="15"/>
      <x:c r="SES9" s="15"/>
      <x:c r="SET9" s="15"/>
      <x:c r="SEU9" s="15"/>
      <x:c r="SEV9" s="15"/>
      <x:c r="SEW9" s="15"/>
      <x:c r="SEX9" s="15"/>
      <x:c r="SEY9" s="15"/>
      <x:c r="SEZ9" s="15"/>
      <x:c r="SFA9" s="15"/>
      <x:c r="SFB9" s="15"/>
      <x:c r="SFC9" s="15"/>
      <x:c r="SFD9" s="15"/>
      <x:c r="SFE9" s="15"/>
      <x:c r="SFF9" s="15"/>
      <x:c r="SFG9" s="15"/>
      <x:c r="SFH9" s="15"/>
      <x:c r="SFI9" s="15"/>
      <x:c r="SFJ9" s="15"/>
      <x:c r="SFK9" s="15"/>
      <x:c r="SFL9" s="15"/>
      <x:c r="SFM9" s="15"/>
      <x:c r="SFN9" s="15"/>
      <x:c r="SFO9" s="15"/>
      <x:c r="SFP9" s="15"/>
      <x:c r="SFQ9" s="15"/>
      <x:c r="SFR9" s="15"/>
      <x:c r="SFS9" s="15"/>
      <x:c r="SFT9" s="15"/>
      <x:c r="SFU9" s="15"/>
      <x:c r="SFV9" s="15"/>
      <x:c r="SFW9" s="15"/>
      <x:c r="SFX9" s="15"/>
      <x:c r="SFY9" s="15"/>
      <x:c r="SFZ9" s="15"/>
      <x:c r="SGA9" s="15"/>
      <x:c r="SGB9" s="15"/>
      <x:c r="SGC9" s="15"/>
      <x:c r="SGD9" s="15"/>
      <x:c r="SGE9" s="15"/>
      <x:c r="SGF9" s="15"/>
      <x:c r="SGG9" s="15"/>
      <x:c r="SGH9" s="15"/>
      <x:c r="SGI9" s="15"/>
      <x:c r="SGJ9" s="15"/>
      <x:c r="SGK9" s="15"/>
      <x:c r="SGL9" s="15"/>
      <x:c r="SGM9" s="15"/>
      <x:c r="SGN9" s="15"/>
      <x:c r="SGO9" s="15"/>
      <x:c r="SGP9" s="15"/>
      <x:c r="SGQ9" s="15"/>
      <x:c r="SGR9" s="15"/>
      <x:c r="SGS9" s="15"/>
      <x:c r="SGT9" s="15"/>
      <x:c r="SGU9" s="15"/>
      <x:c r="SGV9" s="15"/>
      <x:c r="SGW9" s="15"/>
      <x:c r="SGX9" s="15"/>
      <x:c r="SGY9" s="15"/>
      <x:c r="SGZ9" s="15"/>
      <x:c r="SHA9" s="15"/>
      <x:c r="SHB9" s="15"/>
      <x:c r="SHC9" s="15"/>
      <x:c r="SHD9" s="15"/>
      <x:c r="SHE9" s="15"/>
      <x:c r="SHF9" s="15"/>
      <x:c r="SHG9" s="15"/>
      <x:c r="SHH9" s="15"/>
      <x:c r="SHI9" s="15"/>
      <x:c r="SHJ9" s="15"/>
      <x:c r="SHK9" s="15"/>
      <x:c r="SHL9" s="15"/>
      <x:c r="SHM9" s="15"/>
      <x:c r="SHN9" s="15"/>
      <x:c r="SHO9" s="15"/>
      <x:c r="SHP9" s="15"/>
      <x:c r="SHQ9" s="15"/>
      <x:c r="SHR9" s="15"/>
      <x:c r="SHS9" s="15"/>
      <x:c r="SHT9" s="15"/>
      <x:c r="SHU9" s="15"/>
      <x:c r="SHV9" s="15"/>
      <x:c r="SHW9" s="15"/>
      <x:c r="SHX9" s="15"/>
      <x:c r="SHY9" s="15"/>
      <x:c r="SHZ9" s="15"/>
      <x:c r="SIA9" s="15"/>
      <x:c r="SIB9" s="15"/>
      <x:c r="SIC9" s="15"/>
      <x:c r="SID9" s="15"/>
      <x:c r="SIE9" s="15"/>
      <x:c r="SIF9" s="15"/>
      <x:c r="SIG9" s="15"/>
      <x:c r="SIH9" s="15"/>
      <x:c r="SII9" s="15"/>
      <x:c r="SIJ9" s="15"/>
      <x:c r="SIK9" s="15"/>
      <x:c r="SIL9" s="15"/>
      <x:c r="SIM9" s="15"/>
      <x:c r="SIN9" s="15"/>
      <x:c r="SIO9" s="15"/>
      <x:c r="SIP9" s="15"/>
      <x:c r="SIQ9" s="15"/>
      <x:c r="SIR9" s="15"/>
      <x:c r="SIS9" s="15"/>
      <x:c r="SIT9" s="15"/>
      <x:c r="SIU9" s="15"/>
      <x:c r="SIV9" s="15"/>
      <x:c r="SIW9" s="15"/>
      <x:c r="SIX9" s="15"/>
      <x:c r="SIY9" s="15"/>
      <x:c r="SIZ9" s="15"/>
      <x:c r="SJA9" s="15"/>
      <x:c r="SJB9" s="15"/>
      <x:c r="SJC9" s="15"/>
      <x:c r="SJD9" s="15"/>
      <x:c r="SJE9" s="15"/>
      <x:c r="SJF9" s="15"/>
      <x:c r="SJG9" s="15"/>
      <x:c r="SJH9" s="15"/>
      <x:c r="SJI9" s="15"/>
      <x:c r="SJJ9" s="15"/>
      <x:c r="SJK9" s="15"/>
      <x:c r="SJL9" s="15"/>
      <x:c r="SJM9" s="15"/>
      <x:c r="SJN9" s="15"/>
      <x:c r="SJO9" s="15"/>
      <x:c r="SJP9" s="15"/>
      <x:c r="SJQ9" s="15"/>
      <x:c r="SJR9" s="15"/>
      <x:c r="SJS9" s="15"/>
      <x:c r="SJT9" s="15"/>
      <x:c r="SJU9" s="15"/>
      <x:c r="SJV9" s="15"/>
      <x:c r="SJW9" s="15"/>
      <x:c r="SJX9" s="15"/>
      <x:c r="SJY9" s="15"/>
      <x:c r="SJZ9" s="15"/>
      <x:c r="SKA9" s="15"/>
      <x:c r="SKB9" s="15"/>
      <x:c r="SKC9" s="15"/>
      <x:c r="SKD9" s="15"/>
      <x:c r="SKE9" s="15"/>
      <x:c r="SKF9" s="15"/>
      <x:c r="SKG9" s="15"/>
      <x:c r="SKH9" s="15"/>
      <x:c r="SKI9" s="15"/>
      <x:c r="SKJ9" s="15"/>
      <x:c r="SKK9" s="15"/>
      <x:c r="SKL9" s="15"/>
      <x:c r="SKM9" s="15"/>
      <x:c r="SKN9" s="15"/>
      <x:c r="SKO9" s="15"/>
      <x:c r="SKP9" s="15"/>
      <x:c r="SKQ9" s="15"/>
      <x:c r="SKR9" s="15"/>
      <x:c r="SKS9" s="15"/>
      <x:c r="SKT9" s="15"/>
      <x:c r="SKU9" s="15"/>
      <x:c r="SKV9" s="15"/>
      <x:c r="SKW9" s="15"/>
      <x:c r="SKX9" s="15"/>
      <x:c r="SKY9" s="15"/>
      <x:c r="SKZ9" s="15"/>
      <x:c r="SLA9" s="15"/>
      <x:c r="SLB9" s="15"/>
      <x:c r="SLC9" s="15"/>
      <x:c r="SLD9" s="15"/>
      <x:c r="SLE9" s="15"/>
      <x:c r="SLF9" s="15"/>
      <x:c r="SLG9" s="15"/>
      <x:c r="SLH9" s="15"/>
      <x:c r="SLI9" s="15"/>
      <x:c r="SLJ9" s="15"/>
      <x:c r="SLK9" s="15"/>
      <x:c r="SLL9" s="15"/>
      <x:c r="SLM9" s="15"/>
      <x:c r="SLN9" s="15"/>
      <x:c r="SLO9" s="15"/>
      <x:c r="SLP9" s="15"/>
      <x:c r="SLQ9" s="15"/>
      <x:c r="SLR9" s="15"/>
      <x:c r="SLS9" s="15"/>
      <x:c r="SLT9" s="15"/>
      <x:c r="SLU9" s="15"/>
      <x:c r="SLV9" s="15"/>
      <x:c r="SLW9" s="15"/>
      <x:c r="SLX9" s="15"/>
      <x:c r="SLY9" s="15"/>
      <x:c r="SLZ9" s="15"/>
      <x:c r="SMA9" s="15"/>
      <x:c r="SMB9" s="15"/>
      <x:c r="SMC9" s="15"/>
      <x:c r="SMD9" s="15"/>
      <x:c r="SME9" s="15"/>
      <x:c r="SMF9" s="15"/>
      <x:c r="SMG9" s="15"/>
      <x:c r="SMH9" s="15"/>
      <x:c r="SMI9" s="15"/>
      <x:c r="SMJ9" s="15"/>
      <x:c r="SMK9" s="15"/>
      <x:c r="SML9" s="15"/>
      <x:c r="SMM9" s="15"/>
      <x:c r="SMN9" s="15"/>
      <x:c r="SMO9" s="15"/>
      <x:c r="SMP9" s="15"/>
      <x:c r="SMQ9" s="15"/>
      <x:c r="SMR9" s="15"/>
      <x:c r="SMS9" s="15"/>
      <x:c r="SMT9" s="15"/>
      <x:c r="SMU9" s="15"/>
      <x:c r="SMV9" s="15"/>
      <x:c r="SMW9" s="15"/>
      <x:c r="SMX9" s="15"/>
      <x:c r="SMY9" s="15"/>
      <x:c r="SMZ9" s="15"/>
      <x:c r="SNA9" s="15"/>
      <x:c r="SNB9" s="15"/>
      <x:c r="SNC9" s="15"/>
      <x:c r="SND9" s="15"/>
      <x:c r="SNE9" s="15"/>
      <x:c r="SNF9" s="15"/>
      <x:c r="SNG9" s="15"/>
      <x:c r="SNH9" s="15"/>
      <x:c r="SNI9" s="15"/>
      <x:c r="SNJ9" s="15"/>
      <x:c r="SNK9" s="15"/>
      <x:c r="SNL9" s="15"/>
      <x:c r="SNM9" s="15"/>
      <x:c r="SNN9" s="15"/>
      <x:c r="SNO9" s="15"/>
      <x:c r="SNP9" s="15"/>
      <x:c r="SNQ9" s="15"/>
      <x:c r="SNR9" s="15"/>
      <x:c r="SNS9" s="15"/>
      <x:c r="SNT9" s="15"/>
      <x:c r="SNU9" s="15"/>
      <x:c r="SNV9" s="15"/>
      <x:c r="SNW9" s="15"/>
      <x:c r="SNX9" s="15"/>
      <x:c r="SNY9" s="15"/>
      <x:c r="SNZ9" s="15"/>
      <x:c r="SOA9" s="15"/>
      <x:c r="SOB9" s="15"/>
      <x:c r="SOC9" s="15"/>
      <x:c r="SOD9" s="15"/>
      <x:c r="SOE9" s="15"/>
      <x:c r="SOF9" s="15"/>
      <x:c r="SOG9" s="15"/>
      <x:c r="SOH9" s="15"/>
      <x:c r="SOI9" s="15"/>
      <x:c r="SOJ9" s="15"/>
      <x:c r="SOK9" s="15"/>
      <x:c r="SOL9" s="15"/>
      <x:c r="SOM9" s="15"/>
      <x:c r="SON9" s="15"/>
      <x:c r="SOO9" s="15"/>
      <x:c r="SOP9" s="15"/>
      <x:c r="SOQ9" s="15"/>
      <x:c r="SOR9" s="15"/>
      <x:c r="SOS9" s="15"/>
      <x:c r="SOT9" s="15"/>
      <x:c r="SOU9" s="15"/>
      <x:c r="SOV9" s="15"/>
      <x:c r="SOW9" s="15"/>
      <x:c r="SOX9" s="15"/>
      <x:c r="SOY9" s="15"/>
      <x:c r="SOZ9" s="15"/>
      <x:c r="SPA9" s="15"/>
      <x:c r="SPB9" s="15"/>
      <x:c r="SPC9" s="15"/>
      <x:c r="SPD9" s="15"/>
      <x:c r="SPE9" s="15"/>
      <x:c r="SPF9" s="15"/>
      <x:c r="SPG9" s="15"/>
      <x:c r="SPH9" s="15"/>
      <x:c r="SPI9" s="15"/>
      <x:c r="SPJ9" s="15"/>
      <x:c r="SPK9" s="15"/>
      <x:c r="SPL9" s="15"/>
      <x:c r="SPM9" s="15"/>
      <x:c r="SPN9" s="15"/>
      <x:c r="SPO9" s="15"/>
      <x:c r="SPP9" s="15"/>
      <x:c r="SPQ9" s="15"/>
      <x:c r="SPR9" s="15"/>
      <x:c r="SPS9" s="15"/>
      <x:c r="SPT9" s="15"/>
      <x:c r="SPU9" s="15"/>
      <x:c r="SPV9" s="15"/>
      <x:c r="SPW9" s="15"/>
      <x:c r="SPX9" s="15"/>
      <x:c r="SPY9" s="15"/>
      <x:c r="SPZ9" s="15"/>
      <x:c r="SQA9" s="15"/>
      <x:c r="SQB9" s="15"/>
      <x:c r="SQC9" s="15"/>
      <x:c r="SQD9" s="15"/>
      <x:c r="SQE9" s="15"/>
      <x:c r="SQF9" s="15"/>
      <x:c r="SQG9" s="15"/>
      <x:c r="SQH9" s="15"/>
      <x:c r="SQI9" s="15"/>
      <x:c r="SQJ9" s="15"/>
      <x:c r="SQK9" s="15"/>
      <x:c r="SQL9" s="15"/>
      <x:c r="SQM9" s="15"/>
      <x:c r="SQN9" s="15"/>
      <x:c r="SQO9" s="15"/>
      <x:c r="SQP9" s="15"/>
      <x:c r="SQQ9" s="15"/>
      <x:c r="SQR9" s="15"/>
      <x:c r="SQS9" s="15"/>
      <x:c r="SQT9" s="15"/>
      <x:c r="SQU9" s="15"/>
      <x:c r="SQV9" s="15"/>
      <x:c r="SQW9" s="15"/>
      <x:c r="SQX9" s="15"/>
      <x:c r="SQY9" s="15"/>
      <x:c r="SQZ9" s="15"/>
      <x:c r="SRA9" s="15"/>
      <x:c r="SRB9" s="15"/>
      <x:c r="SRC9" s="15"/>
      <x:c r="SRD9" s="15"/>
      <x:c r="SRE9" s="15"/>
      <x:c r="SRF9" s="15"/>
      <x:c r="SRG9" s="15"/>
      <x:c r="SRH9" s="15"/>
      <x:c r="SRI9" s="15"/>
      <x:c r="SRJ9" s="15"/>
      <x:c r="SRK9" s="15"/>
      <x:c r="SRL9" s="15"/>
      <x:c r="SRM9" s="15"/>
      <x:c r="SRN9" s="15"/>
      <x:c r="SRO9" s="15"/>
      <x:c r="SRP9" s="15"/>
      <x:c r="SRQ9" s="15"/>
      <x:c r="SRR9" s="15"/>
      <x:c r="SRS9" s="15"/>
      <x:c r="SRT9" s="15"/>
      <x:c r="SRU9" s="15"/>
      <x:c r="SRV9" s="15"/>
      <x:c r="SRW9" s="15"/>
      <x:c r="SRX9" s="15"/>
      <x:c r="SRY9" s="15"/>
      <x:c r="SRZ9" s="15"/>
      <x:c r="SSA9" s="15"/>
      <x:c r="SSB9" s="15"/>
      <x:c r="SSC9" s="15"/>
      <x:c r="SSD9" s="15"/>
      <x:c r="SSE9" s="15"/>
      <x:c r="SSF9" s="15"/>
      <x:c r="SSG9" s="15"/>
      <x:c r="SSH9" s="15"/>
      <x:c r="SSI9" s="15"/>
      <x:c r="SSJ9" s="15"/>
      <x:c r="SSK9" s="15"/>
      <x:c r="SSL9" s="15"/>
      <x:c r="SSM9" s="15"/>
      <x:c r="SSN9" s="15"/>
      <x:c r="SSO9" s="15"/>
      <x:c r="SSP9" s="15"/>
      <x:c r="SSQ9" s="15"/>
      <x:c r="SSR9" s="15"/>
      <x:c r="SSS9" s="15"/>
      <x:c r="SST9" s="15"/>
      <x:c r="SSU9" s="15"/>
      <x:c r="SSV9" s="15"/>
      <x:c r="SSW9" s="15"/>
      <x:c r="SSX9" s="15"/>
      <x:c r="SSY9" s="15"/>
      <x:c r="SSZ9" s="15"/>
      <x:c r="STA9" s="15"/>
      <x:c r="STB9" s="15"/>
      <x:c r="STC9" s="15"/>
      <x:c r="STD9" s="15"/>
      <x:c r="STE9" s="15"/>
      <x:c r="STF9" s="15"/>
      <x:c r="STG9" s="15"/>
      <x:c r="STH9" s="15"/>
      <x:c r="STI9" s="15"/>
      <x:c r="STJ9" s="15"/>
      <x:c r="STK9" s="15"/>
      <x:c r="STL9" s="15"/>
      <x:c r="STM9" s="15"/>
      <x:c r="STN9" s="15"/>
      <x:c r="STO9" s="15"/>
      <x:c r="STP9" s="15"/>
      <x:c r="STQ9" s="15"/>
      <x:c r="STR9" s="15"/>
      <x:c r="STS9" s="15"/>
      <x:c r="STT9" s="15"/>
      <x:c r="STU9" s="15"/>
      <x:c r="STV9" s="15"/>
      <x:c r="STW9" s="15"/>
      <x:c r="STX9" s="15"/>
      <x:c r="STY9" s="15"/>
      <x:c r="STZ9" s="15"/>
      <x:c r="SUA9" s="15"/>
      <x:c r="SUB9" s="15"/>
      <x:c r="SUC9" s="15"/>
      <x:c r="SUD9" s="15"/>
      <x:c r="SUE9" s="15"/>
      <x:c r="SUF9" s="15"/>
      <x:c r="SUG9" s="15"/>
      <x:c r="SUH9" s="15"/>
      <x:c r="SUI9" s="15"/>
      <x:c r="SUJ9" s="15"/>
      <x:c r="SUK9" s="15"/>
      <x:c r="SUL9" s="15"/>
      <x:c r="SUM9" s="15"/>
      <x:c r="SUN9" s="15"/>
      <x:c r="SUO9" s="15"/>
      <x:c r="SUP9" s="15"/>
      <x:c r="SUQ9" s="15"/>
      <x:c r="SUR9" s="15"/>
      <x:c r="SUS9" s="15"/>
      <x:c r="SUT9" s="15"/>
      <x:c r="SUU9" s="15"/>
      <x:c r="SUV9" s="15"/>
      <x:c r="SUW9" s="15"/>
      <x:c r="SUX9" s="15"/>
      <x:c r="SUY9" s="15"/>
      <x:c r="SUZ9" s="15"/>
      <x:c r="SVA9" s="15"/>
      <x:c r="SVB9" s="15"/>
      <x:c r="SVC9" s="15"/>
      <x:c r="SVD9" s="15"/>
      <x:c r="SVE9" s="15"/>
      <x:c r="SVF9" s="15"/>
      <x:c r="SVG9" s="15"/>
      <x:c r="SVH9" s="15"/>
      <x:c r="SVI9" s="15"/>
      <x:c r="SVJ9" s="15"/>
      <x:c r="SVK9" s="15"/>
      <x:c r="SVL9" s="15"/>
      <x:c r="SVM9" s="15"/>
      <x:c r="SVN9" s="15"/>
      <x:c r="SVO9" s="15"/>
      <x:c r="SVP9" s="15"/>
      <x:c r="SVQ9" s="15"/>
      <x:c r="SVR9" s="15"/>
      <x:c r="SVS9" s="15"/>
      <x:c r="SVT9" s="15"/>
      <x:c r="SVU9" s="15"/>
      <x:c r="SVV9" s="15"/>
      <x:c r="SVW9" s="15"/>
      <x:c r="SVX9" s="15"/>
      <x:c r="SVY9" s="15"/>
      <x:c r="SVZ9" s="15"/>
      <x:c r="SWA9" s="15"/>
      <x:c r="SWB9" s="15"/>
      <x:c r="SWC9" s="15"/>
      <x:c r="SWD9" s="15"/>
      <x:c r="SWE9" s="15"/>
      <x:c r="SWF9" s="15"/>
      <x:c r="SWG9" s="15"/>
      <x:c r="SWH9" s="15"/>
      <x:c r="SWI9" s="15"/>
      <x:c r="SWJ9" s="15"/>
      <x:c r="SWK9" s="15"/>
      <x:c r="SWL9" s="15"/>
      <x:c r="SWM9" s="15"/>
      <x:c r="SWN9" s="15"/>
      <x:c r="SWO9" s="15"/>
      <x:c r="SWP9" s="15"/>
      <x:c r="SWQ9" s="15"/>
      <x:c r="SWR9" s="15"/>
      <x:c r="SWS9" s="15"/>
      <x:c r="SWT9" s="15"/>
      <x:c r="SWU9" s="15"/>
      <x:c r="SWV9" s="15"/>
      <x:c r="SWW9" s="15"/>
      <x:c r="SWX9" s="15"/>
      <x:c r="SWY9" s="15"/>
      <x:c r="SWZ9" s="15"/>
      <x:c r="SXA9" s="15"/>
      <x:c r="SXB9" s="15"/>
      <x:c r="SXC9" s="15"/>
      <x:c r="SXD9" s="15"/>
      <x:c r="SXE9" s="15"/>
      <x:c r="SXF9" s="15"/>
      <x:c r="SXG9" s="15"/>
      <x:c r="SXH9" s="15"/>
      <x:c r="SXI9" s="15"/>
      <x:c r="SXJ9" s="15"/>
      <x:c r="SXK9" s="15"/>
      <x:c r="SXL9" s="15"/>
      <x:c r="SXM9" s="15"/>
      <x:c r="SXN9" s="15"/>
      <x:c r="SXO9" s="15"/>
      <x:c r="SXP9" s="15"/>
      <x:c r="SXQ9" s="15"/>
      <x:c r="SXR9" s="15"/>
      <x:c r="SXS9" s="15"/>
      <x:c r="SXT9" s="15"/>
      <x:c r="SXU9" s="15"/>
      <x:c r="SXV9" s="15"/>
      <x:c r="SXW9" s="15"/>
      <x:c r="SXX9" s="15"/>
      <x:c r="SXY9" s="15"/>
      <x:c r="SXZ9" s="15"/>
      <x:c r="SYA9" s="15"/>
      <x:c r="SYB9" s="15"/>
      <x:c r="SYC9" s="15"/>
      <x:c r="SYD9" s="15"/>
      <x:c r="SYE9" s="15"/>
      <x:c r="SYF9" s="15"/>
      <x:c r="SYG9" s="15"/>
      <x:c r="SYH9" s="15"/>
      <x:c r="SYI9" s="15"/>
      <x:c r="SYJ9" s="15"/>
      <x:c r="SYK9" s="15"/>
      <x:c r="SYL9" s="15"/>
      <x:c r="SYM9" s="15"/>
      <x:c r="SYN9" s="15"/>
      <x:c r="SYO9" s="15"/>
      <x:c r="SYP9" s="15"/>
      <x:c r="SYQ9" s="15"/>
      <x:c r="SYR9" s="15"/>
      <x:c r="SYS9" s="15"/>
      <x:c r="SYT9" s="15"/>
      <x:c r="SYU9" s="15"/>
      <x:c r="SYV9" s="15"/>
      <x:c r="SYW9" s="15"/>
      <x:c r="SYX9" s="15"/>
      <x:c r="SYY9" s="15"/>
      <x:c r="SYZ9" s="15"/>
      <x:c r="SZA9" s="15"/>
      <x:c r="SZB9" s="15"/>
      <x:c r="SZC9" s="15"/>
      <x:c r="SZD9" s="15"/>
      <x:c r="SZE9" s="15"/>
      <x:c r="SZF9" s="15"/>
      <x:c r="SZG9" s="15"/>
      <x:c r="SZH9" s="15"/>
      <x:c r="SZI9" s="15"/>
      <x:c r="SZJ9" s="15"/>
      <x:c r="SZK9" s="15"/>
      <x:c r="SZL9" s="15"/>
      <x:c r="SZM9" s="15"/>
      <x:c r="SZN9" s="15"/>
      <x:c r="SZO9" s="15"/>
      <x:c r="SZP9" s="15"/>
      <x:c r="SZQ9" s="15"/>
      <x:c r="SZR9" s="15"/>
      <x:c r="SZS9" s="15"/>
      <x:c r="SZT9" s="15"/>
      <x:c r="SZU9" s="15"/>
      <x:c r="SZV9" s="15"/>
      <x:c r="SZW9" s="15"/>
      <x:c r="SZX9" s="15"/>
      <x:c r="SZY9" s="15"/>
      <x:c r="SZZ9" s="15"/>
      <x:c r="TAA9" s="15"/>
      <x:c r="TAB9" s="15"/>
      <x:c r="TAC9" s="15"/>
      <x:c r="TAD9" s="15"/>
      <x:c r="TAE9" s="15"/>
      <x:c r="TAF9" s="15"/>
      <x:c r="TAG9" s="15"/>
      <x:c r="TAH9" s="15"/>
      <x:c r="TAI9" s="15"/>
      <x:c r="TAJ9" s="15"/>
      <x:c r="TAK9" s="15"/>
      <x:c r="TAL9" s="15"/>
      <x:c r="TAM9" s="15"/>
      <x:c r="TAN9" s="15"/>
      <x:c r="TAO9" s="15"/>
      <x:c r="TAP9" s="15"/>
      <x:c r="TAQ9" s="15"/>
      <x:c r="TAR9" s="15"/>
      <x:c r="TAS9" s="15"/>
      <x:c r="TAT9" s="15"/>
      <x:c r="TAU9" s="15"/>
      <x:c r="TAV9" s="15"/>
      <x:c r="TAW9" s="15"/>
      <x:c r="TAX9" s="15"/>
      <x:c r="TAY9" s="15"/>
      <x:c r="TAZ9" s="15"/>
      <x:c r="TBA9" s="15"/>
      <x:c r="TBB9" s="15"/>
      <x:c r="TBC9" s="15"/>
      <x:c r="TBD9" s="15"/>
      <x:c r="TBE9" s="15"/>
      <x:c r="TBF9" s="15"/>
      <x:c r="TBG9" s="15"/>
      <x:c r="TBH9" s="15"/>
      <x:c r="TBI9" s="15"/>
      <x:c r="TBJ9" s="15"/>
      <x:c r="TBK9" s="15"/>
      <x:c r="TBL9" s="15"/>
      <x:c r="TBM9" s="15"/>
      <x:c r="TBN9" s="15"/>
      <x:c r="TBO9" s="15"/>
      <x:c r="TBP9" s="15"/>
      <x:c r="TBQ9" s="15"/>
      <x:c r="TBR9" s="15"/>
      <x:c r="TBS9" s="15"/>
      <x:c r="TBT9" s="15"/>
      <x:c r="TBU9" s="15"/>
      <x:c r="TBV9" s="15"/>
      <x:c r="TBW9" s="15"/>
      <x:c r="TBX9" s="15"/>
      <x:c r="TBY9" s="15"/>
      <x:c r="TBZ9" s="15"/>
      <x:c r="TCA9" s="15"/>
      <x:c r="TCB9" s="15"/>
      <x:c r="TCC9" s="15"/>
      <x:c r="TCD9" s="15"/>
      <x:c r="TCE9" s="15"/>
      <x:c r="TCF9" s="15"/>
      <x:c r="TCG9" s="15"/>
      <x:c r="TCH9" s="15"/>
      <x:c r="TCI9" s="15"/>
      <x:c r="TCJ9" s="15"/>
      <x:c r="TCK9" s="15"/>
      <x:c r="TCL9" s="15"/>
      <x:c r="TCM9" s="15"/>
      <x:c r="TCN9" s="15"/>
      <x:c r="TCO9" s="15"/>
      <x:c r="TCP9" s="15"/>
      <x:c r="TCQ9" s="15"/>
      <x:c r="TCR9" s="15"/>
      <x:c r="TCS9" s="15"/>
      <x:c r="TCT9" s="15"/>
      <x:c r="TCU9" s="15"/>
      <x:c r="TCV9" s="15"/>
      <x:c r="TCW9" s="15"/>
      <x:c r="TCX9" s="15"/>
      <x:c r="TCY9" s="15"/>
      <x:c r="TCZ9" s="15"/>
      <x:c r="TDA9" s="15"/>
      <x:c r="TDB9" s="15"/>
      <x:c r="TDC9" s="15"/>
      <x:c r="TDD9" s="15"/>
      <x:c r="TDE9" s="15"/>
      <x:c r="TDF9" s="15"/>
      <x:c r="TDG9" s="15"/>
      <x:c r="TDH9" s="15"/>
      <x:c r="TDI9" s="15"/>
      <x:c r="TDJ9" s="15"/>
      <x:c r="TDK9" s="15"/>
      <x:c r="TDL9" s="15"/>
      <x:c r="TDM9" s="15"/>
      <x:c r="TDN9" s="15"/>
      <x:c r="TDO9" s="15"/>
      <x:c r="TDP9" s="15"/>
      <x:c r="TDQ9" s="15"/>
      <x:c r="TDR9" s="15"/>
      <x:c r="TDS9" s="15"/>
      <x:c r="TDT9" s="15"/>
      <x:c r="TDU9" s="15"/>
      <x:c r="TDV9" s="15"/>
      <x:c r="TDW9" s="15"/>
      <x:c r="TDX9" s="15"/>
      <x:c r="TDY9" s="15"/>
      <x:c r="TDZ9" s="15"/>
      <x:c r="TEA9" s="15"/>
      <x:c r="TEB9" s="15"/>
      <x:c r="TEC9" s="15"/>
      <x:c r="TED9" s="15"/>
      <x:c r="TEE9" s="15"/>
      <x:c r="TEF9" s="15"/>
      <x:c r="TEG9" s="15"/>
      <x:c r="TEH9" s="15"/>
      <x:c r="TEI9" s="15"/>
      <x:c r="TEJ9" s="15"/>
      <x:c r="TEK9" s="15"/>
      <x:c r="TEL9" s="15"/>
      <x:c r="TEM9" s="15"/>
      <x:c r="TEN9" s="15"/>
      <x:c r="TEO9" s="15"/>
      <x:c r="TEP9" s="15"/>
      <x:c r="TEQ9" s="15"/>
      <x:c r="TER9" s="15"/>
      <x:c r="TES9" s="15"/>
      <x:c r="TET9" s="15"/>
      <x:c r="TEU9" s="15"/>
      <x:c r="TEV9" s="15"/>
      <x:c r="TEW9" s="15"/>
      <x:c r="TEX9" s="15"/>
      <x:c r="TEY9" s="15"/>
      <x:c r="TEZ9" s="15"/>
      <x:c r="TFA9" s="15"/>
      <x:c r="TFB9" s="15"/>
      <x:c r="TFC9" s="15"/>
      <x:c r="TFD9" s="15"/>
      <x:c r="TFE9" s="15"/>
      <x:c r="TFF9" s="15"/>
      <x:c r="TFG9" s="15"/>
      <x:c r="TFH9" s="15"/>
      <x:c r="TFI9" s="15"/>
      <x:c r="TFJ9" s="15"/>
      <x:c r="TFK9" s="15"/>
      <x:c r="TFL9" s="15"/>
      <x:c r="TFM9" s="15"/>
      <x:c r="TFN9" s="15"/>
      <x:c r="TFO9" s="15"/>
      <x:c r="TFP9" s="15"/>
      <x:c r="TFQ9" s="15"/>
      <x:c r="TFR9" s="15"/>
      <x:c r="TFS9" s="15"/>
      <x:c r="TFT9" s="15"/>
      <x:c r="TFU9" s="15"/>
      <x:c r="TFV9" s="15"/>
      <x:c r="TFW9" s="15"/>
      <x:c r="TFX9" s="15"/>
      <x:c r="TFY9" s="15"/>
      <x:c r="TFZ9" s="15"/>
      <x:c r="TGA9" s="15"/>
      <x:c r="TGB9" s="15"/>
      <x:c r="TGC9" s="15"/>
      <x:c r="TGD9" s="15"/>
      <x:c r="TGE9" s="15"/>
      <x:c r="TGF9" s="15"/>
      <x:c r="TGG9" s="15"/>
      <x:c r="TGH9" s="15"/>
      <x:c r="TGI9" s="15"/>
      <x:c r="TGJ9" s="15"/>
      <x:c r="TGK9" s="15"/>
      <x:c r="TGL9" s="15"/>
      <x:c r="TGM9" s="15"/>
      <x:c r="TGN9" s="15"/>
      <x:c r="TGO9" s="15"/>
      <x:c r="TGP9" s="15"/>
      <x:c r="TGQ9" s="15"/>
      <x:c r="TGR9" s="15"/>
      <x:c r="TGS9" s="15"/>
      <x:c r="TGT9" s="15"/>
      <x:c r="TGU9" s="15"/>
      <x:c r="TGV9" s="15"/>
      <x:c r="TGW9" s="15"/>
      <x:c r="TGX9" s="15"/>
      <x:c r="TGY9" s="15"/>
      <x:c r="TGZ9" s="15"/>
      <x:c r="THA9" s="15"/>
      <x:c r="THB9" s="15"/>
      <x:c r="THC9" s="15"/>
      <x:c r="THD9" s="15"/>
      <x:c r="THE9" s="15"/>
      <x:c r="THF9" s="15"/>
      <x:c r="THG9" s="15"/>
      <x:c r="THH9" s="15"/>
      <x:c r="THI9" s="15"/>
      <x:c r="THJ9" s="15"/>
      <x:c r="THK9" s="15"/>
      <x:c r="THL9" s="15"/>
      <x:c r="THM9" s="15"/>
      <x:c r="THN9" s="15"/>
      <x:c r="THO9" s="15"/>
      <x:c r="THP9" s="15"/>
      <x:c r="THQ9" s="15"/>
      <x:c r="THR9" s="15"/>
      <x:c r="THS9" s="15"/>
      <x:c r="THT9" s="15"/>
      <x:c r="THU9" s="15"/>
      <x:c r="THV9" s="15"/>
      <x:c r="THW9" s="15"/>
      <x:c r="THX9" s="15"/>
      <x:c r="THY9" s="15"/>
      <x:c r="THZ9" s="15"/>
      <x:c r="TIA9" s="15"/>
      <x:c r="TIB9" s="15"/>
      <x:c r="TIC9" s="15"/>
      <x:c r="TID9" s="15"/>
      <x:c r="TIE9" s="15"/>
      <x:c r="TIF9" s="15"/>
      <x:c r="TIG9" s="15"/>
      <x:c r="TIH9" s="15"/>
      <x:c r="TII9" s="15"/>
      <x:c r="TIJ9" s="15"/>
      <x:c r="TIK9" s="15"/>
      <x:c r="TIL9" s="15"/>
      <x:c r="TIM9" s="15"/>
      <x:c r="TIN9" s="15"/>
      <x:c r="TIO9" s="15"/>
      <x:c r="TIP9" s="15"/>
      <x:c r="TIQ9" s="15"/>
      <x:c r="TIR9" s="15"/>
      <x:c r="TIS9" s="15"/>
      <x:c r="TIT9" s="15"/>
      <x:c r="TIU9" s="15"/>
      <x:c r="TIV9" s="15"/>
      <x:c r="TIW9" s="15"/>
      <x:c r="TIX9" s="15"/>
      <x:c r="TIY9" s="15"/>
      <x:c r="TIZ9" s="15"/>
      <x:c r="TJA9" s="15"/>
      <x:c r="TJB9" s="15"/>
      <x:c r="TJC9" s="15"/>
      <x:c r="TJD9" s="15"/>
      <x:c r="TJE9" s="15"/>
      <x:c r="TJF9" s="15"/>
      <x:c r="TJG9" s="15"/>
      <x:c r="TJH9" s="15"/>
      <x:c r="TJI9" s="15"/>
      <x:c r="TJJ9" s="15"/>
      <x:c r="TJK9" s="15"/>
      <x:c r="TJL9" s="15"/>
      <x:c r="TJM9" s="15"/>
      <x:c r="TJN9" s="15"/>
      <x:c r="TJO9" s="15"/>
      <x:c r="TJP9" s="15"/>
      <x:c r="TJQ9" s="15"/>
      <x:c r="TJR9" s="15"/>
      <x:c r="TJS9" s="15"/>
      <x:c r="TJT9" s="15"/>
      <x:c r="TJU9" s="15"/>
      <x:c r="TJV9" s="15"/>
      <x:c r="TJW9" s="15"/>
      <x:c r="TJX9" s="15"/>
      <x:c r="TJY9" s="15"/>
      <x:c r="TJZ9" s="15"/>
      <x:c r="TKA9" s="15"/>
      <x:c r="TKB9" s="15"/>
      <x:c r="TKC9" s="15"/>
      <x:c r="TKD9" s="15"/>
      <x:c r="TKE9" s="15"/>
      <x:c r="TKF9" s="15"/>
      <x:c r="TKG9" s="15"/>
      <x:c r="TKH9" s="15"/>
      <x:c r="TKI9" s="15"/>
      <x:c r="TKJ9" s="15"/>
      <x:c r="TKK9" s="15"/>
      <x:c r="TKL9" s="15"/>
      <x:c r="TKM9" s="15"/>
      <x:c r="TKN9" s="15"/>
      <x:c r="TKO9" s="15"/>
      <x:c r="TKP9" s="15"/>
      <x:c r="TKQ9" s="15"/>
      <x:c r="TKR9" s="15"/>
      <x:c r="TKS9" s="15"/>
      <x:c r="TKT9" s="15"/>
      <x:c r="TKU9" s="15"/>
      <x:c r="TKV9" s="15"/>
      <x:c r="TKW9" s="15"/>
      <x:c r="TKX9" s="15"/>
      <x:c r="TKY9" s="15"/>
      <x:c r="TKZ9" s="15"/>
      <x:c r="TLA9" s="15"/>
      <x:c r="TLB9" s="15"/>
      <x:c r="TLC9" s="15"/>
      <x:c r="TLD9" s="15"/>
      <x:c r="TLE9" s="15"/>
      <x:c r="TLF9" s="15"/>
      <x:c r="TLG9" s="15"/>
      <x:c r="TLH9" s="15"/>
      <x:c r="TLI9" s="15"/>
      <x:c r="TLJ9" s="15"/>
      <x:c r="TLK9" s="15"/>
      <x:c r="TLL9" s="15"/>
      <x:c r="TLM9" s="15"/>
      <x:c r="TLN9" s="15"/>
      <x:c r="TLO9" s="15"/>
      <x:c r="TLP9" s="15"/>
      <x:c r="TLQ9" s="15"/>
      <x:c r="TLR9" s="15"/>
      <x:c r="TLS9" s="15"/>
      <x:c r="TLT9" s="15"/>
      <x:c r="TLU9" s="15"/>
      <x:c r="TLV9" s="15"/>
      <x:c r="TLW9" s="15"/>
      <x:c r="TLX9" s="15"/>
      <x:c r="TLY9" s="15"/>
      <x:c r="TLZ9" s="15"/>
      <x:c r="TMA9" s="15"/>
      <x:c r="TMB9" s="15"/>
      <x:c r="TMC9" s="15"/>
      <x:c r="TMD9" s="15"/>
      <x:c r="TME9" s="15"/>
      <x:c r="TMF9" s="15"/>
      <x:c r="TMG9" s="15"/>
      <x:c r="TMH9" s="15"/>
      <x:c r="TMI9" s="15"/>
      <x:c r="TMJ9" s="15"/>
      <x:c r="TMK9" s="15"/>
      <x:c r="TML9" s="15"/>
      <x:c r="TMM9" s="15"/>
      <x:c r="TMN9" s="15"/>
      <x:c r="TMO9" s="15"/>
      <x:c r="TMP9" s="15"/>
      <x:c r="TMQ9" s="15"/>
      <x:c r="TMR9" s="15"/>
      <x:c r="TMS9" s="15"/>
      <x:c r="TMT9" s="15"/>
      <x:c r="TMU9" s="15"/>
      <x:c r="TMV9" s="15"/>
      <x:c r="TMW9" s="15"/>
      <x:c r="TMX9" s="15"/>
      <x:c r="TMY9" s="15"/>
      <x:c r="TMZ9" s="15"/>
      <x:c r="TNA9" s="15"/>
      <x:c r="TNB9" s="15"/>
      <x:c r="TNC9" s="15"/>
      <x:c r="TND9" s="15"/>
      <x:c r="TNE9" s="15"/>
      <x:c r="TNF9" s="15"/>
      <x:c r="TNG9" s="15"/>
      <x:c r="TNH9" s="15"/>
      <x:c r="TNI9" s="15"/>
      <x:c r="TNJ9" s="15"/>
      <x:c r="TNK9" s="15"/>
      <x:c r="TNL9" s="15"/>
      <x:c r="TNM9" s="15"/>
      <x:c r="TNN9" s="15"/>
      <x:c r="TNO9" s="15"/>
      <x:c r="TNP9" s="15"/>
      <x:c r="TNQ9" s="15"/>
      <x:c r="TNR9" s="15"/>
      <x:c r="TNS9" s="15"/>
      <x:c r="TNT9" s="15"/>
      <x:c r="TNU9" s="15"/>
      <x:c r="TNV9" s="15"/>
      <x:c r="TNW9" s="15"/>
      <x:c r="TNX9" s="15"/>
      <x:c r="TNY9" s="15"/>
      <x:c r="TNZ9" s="15"/>
      <x:c r="TOA9" s="15"/>
      <x:c r="TOB9" s="15"/>
      <x:c r="TOC9" s="15"/>
      <x:c r="TOD9" s="15"/>
      <x:c r="TOE9" s="15"/>
      <x:c r="TOF9" s="15"/>
      <x:c r="TOG9" s="15"/>
      <x:c r="TOH9" s="15"/>
      <x:c r="TOI9" s="15"/>
      <x:c r="TOJ9" s="15"/>
      <x:c r="TOK9" s="15"/>
      <x:c r="TOL9" s="15"/>
      <x:c r="TOM9" s="15"/>
      <x:c r="TON9" s="15"/>
      <x:c r="TOO9" s="15"/>
      <x:c r="TOP9" s="15"/>
      <x:c r="TOQ9" s="15"/>
      <x:c r="TOR9" s="15"/>
      <x:c r="TOS9" s="15"/>
      <x:c r="TOT9" s="15"/>
      <x:c r="TOU9" s="15"/>
      <x:c r="TOV9" s="15"/>
      <x:c r="TOW9" s="15"/>
      <x:c r="TOX9" s="15"/>
      <x:c r="TOY9" s="15"/>
      <x:c r="TOZ9" s="15"/>
      <x:c r="TPA9" s="15"/>
      <x:c r="TPB9" s="15"/>
      <x:c r="TPC9" s="15"/>
      <x:c r="TPD9" s="15"/>
      <x:c r="TPE9" s="15"/>
      <x:c r="TPF9" s="15"/>
      <x:c r="TPG9" s="15"/>
      <x:c r="TPH9" s="15"/>
      <x:c r="TPI9" s="15"/>
      <x:c r="TPJ9" s="15"/>
      <x:c r="TPK9" s="15"/>
      <x:c r="TPL9" s="15"/>
      <x:c r="TPM9" s="15"/>
      <x:c r="TPN9" s="15"/>
      <x:c r="TPO9" s="15"/>
      <x:c r="TPP9" s="15"/>
      <x:c r="TPQ9" s="15"/>
      <x:c r="TPR9" s="15"/>
      <x:c r="TPS9" s="15"/>
      <x:c r="TPT9" s="15"/>
      <x:c r="TPU9" s="15"/>
      <x:c r="TPV9" s="15"/>
      <x:c r="TPW9" s="15"/>
      <x:c r="TPX9" s="15"/>
      <x:c r="TPY9" s="15"/>
      <x:c r="TPZ9" s="15"/>
      <x:c r="TQA9" s="15"/>
      <x:c r="TQB9" s="15"/>
      <x:c r="TQC9" s="15"/>
      <x:c r="TQD9" s="15"/>
      <x:c r="TQE9" s="15"/>
      <x:c r="TQF9" s="15"/>
      <x:c r="TQG9" s="15"/>
      <x:c r="TQH9" s="15"/>
      <x:c r="TQI9" s="15"/>
      <x:c r="TQJ9" s="15"/>
      <x:c r="TQK9" s="15"/>
      <x:c r="TQL9" s="15"/>
      <x:c r="TQM9" s="15"/>
      <x:c r="TQN9" s="15"/>
      <x:c r="TQO9" s="15"/>
      <x:c r="TQP9" s="15"/>
      <x:c r="TQQ9" s="15"/>
      <x:c r="TQR9" s="15"/>
      <x:c r="TQS9" s="15"/>
      <x:c r="TQT9" s="15"/>
      <x:c r="TQU9" s="15"/>
      <x:c r="TQV9" s="15"/>
      <x:c r="TQW9" s="15"/>
      <x:c r="TQX9" s="15"/>
      <x:c r="TQY9" s="15"/>
      <x:c r="TQZ9" s="15"/>
      <x:c r="TRA9" s="15"/>
      <x:c r="TRB9" s="15"/>
      <x:c r="TRC9" s="15"/>
      <x:c r="TRD9" s="15"/>
      <x:c r="TRE9" s="15"/>
      <x:c r="TRF9" s="15"/>
      <x:c r="TRG9" s="15"/>
      <x:c r="TRH9" s="15"/>
      <x:c r="TRI9" s="15"/>
      <x:c r="TRJ9" s="15"/>
      <x:c r="TRK9" s="15"/>
      <x:c r="TRL9" s="15"/>
      <x:c r="TRM9" s="15"/>
      <x:c r="TRN9" s="15"/>
      <x:c r="TRO9" s="15"/>
      <x:c r="TRP9" s="15"/>
      <x:c r="TRQ9" s="15"/>
      <x:c r="TRR9" s="15"/>
      <x:c r="TRS9" s="15"/>
      <x:c r="TRT9" s="15"/>
      <x:c r="TRU9" s="15"/>
      <x:c r="TRV9" s="15"/>
      <x:c r="TRW9" s="15"/>
      <x:c r="TRX9" s="15"/>
      <x:c r="TRY9" s="15"/>
      <x:c r="TRZ9" s="15"/>
      <x:c r="TSA9" s="15"/>
      <x:c r="TSB9" s="15"/>
      <x:c r="TSC9" s="15"/>
      <x:c r="TSD9" s="15"/>
      <x:c r="TSE9" s="15"/>
      <x:c r="TSF9" s="15"/>
      <x:c r="TSG9" s="15"/>
      <x:c r="TSH9" s="15"/>
      <x:c r="TSI9" s="15"/>
      <x:c r="TSJ9" s="15"/>
      <x:c r="TSK9" s="15"/>
      <x:c r="TSL9" s="15"/>
      <x:c r="TSM9" s="15"/>
      <x:c r="TSN9" s="15"/>
      <x:c r="TSO9" s="15"/>
      <x:c r="TSP9" s="15"/>
      <x:c r="TSQ9" s="15"/>
      <x:c r="TSR9" s="15"/>
      <x:c r="TSS9" s="15"/>
      <x:c r="TST9" s="15"/>
      <x:c r="TSU9" s="15"/>
      <x:c r="TSV9" s="15"/>
      <x:c r="TSW9" s="15"/>
      <x:c r="TSX9" s="15"/>
      <x:c r="TSY9" s="15"/>
      <x:c r="TSZ9" s="15"/>
      <x:c r="TTA9" s="15"/>
      <x:c r="TTB9" s="15"/>
      <x:c r="TTC9" s="15"/>
      <x:c r="TTD9" s="15"/>
      <x:c r="TTE9" s="15"/>
      <x:c r="TTF9" s="15"/>
      <x:c r="TTG9" s="15"/>
      <x:c r="TTH9" s="15"/>
      <x:c r="TTI9" s="15"/>
      <x:c r="TTJ9" s="15"/>
      <x:c r="TTK9" s="15"/>
      <x:c r="TTL9" s="15"/>
      <x:c r="TTM9" s="15"/>
      <x:c r="TTN9" s="15"/>
      <x:c r="TTO9" s="15"/>
      <x:c r="TTP9" s="15"/>
      <x:c r="TTQ9" s="15"/>
      <x:c r="TTR9" s="15"/>
      <x:c r="TTS9" s="15"/>
      <x:c r="TTT9" s="15"/>
      <x:c r="TTU9" s="15"/>
      <x:c r="TTV9" s="15"/>
      <x:c r="TTW9" s="15"/>
      <x:c r="TTX9" s="15"/>
      <x:c r="TTY9" s="15"/>
      <x:c r="TTZ9" s="15"/>
      <x:c r="TUA9" s="15"/>
      <x:c r="TUB9" s="15"/>
      <x:c r="TUC9" s="15"/>
      <x:c r="TUD9" s="15"/>
      <x:c r="TUE9" s="15"/>
      <x:c r="TUF9" s="15"/>
      <x:c r="TUG9" s="15"/>
      <x:c r="TUH9" s="15"/>
      <x:c r="TUI9" s="15"/>
      <x:c r="TUJ9" s="15"/>
      <x:c r="TUK9" s="15"/>
      <x:c r="TUL9" s="15"/>
      <x:c r="TUM9" s="15"/>
      <x:c r="TUN9" s="15"/>
      <x:c r="TUO9" s="15"/>
      <x:c r="TUP9" s="15"/>
      <x:c r="TUQ9" s="15"/>
      <x:c r="TUR9" s="15"/>
      <x:c r="TUS9" s="15"/>
      <x:c r="TUT9" s="15"/>
      <x:c r="TUU9" s="15"/>
      <x:c r="TUV9" s="15"/>
      <x:c r="TUW9" s="15"/>
      <x:c r="TUX9" s="15"/>
      <x:c r="TUY9" s="15"/>
      <x:c r="TUZ9" s="15"/>
      <x:c r="TVA9" s="15"/>
      <x:c r="TVB9" s="15"/>
      <x:c r="TVC9" s="15"/>
      <x:c r="TVD9" s="15"/>
      <x:c r="TVE9" s="15"/>
      <x:c r="TVF9" s="15"/>
      <x:c r="TVG9" s="15"/>
      <x:c r="TVH9" s="15"/>
      <x:c r="TVI9" s="15"/>
      <x:c r="TVJ9" s="15"/>
      <x:c r="TVK9" s="15"/>
      <x:c r="TVL9" s="15"/>
      <x:c r="TVM9" s="15"/>
      <x:c r="TVN9" s="15"/>
      <x:c r="TVO9" s="15"/>
      <x:c r="TVP9" s="15"/>
      <x:c r="TVQ9" s="15"/>
      <x:c r="TVR9" s="15"/>
      <x:c r="TVS9" s="15"/>
      <x:c r="TVT9" s="15"/>
      <x:c r="TVU9" s="15"/>
      <x:c r="TVV9" s="15"/>
      <x:c r="TVW9" s="15"/>
      <x:c r="TVX9" s="15"/>
      <x:c r="TVY9" s="15"/>
      <x:c r="TVZ9" s="15"/>
      <x:c r="TWA9" s="15"/>
      <x:c r="TWB9" s="15"/>
      <x:c r="TWC9" s="15"/>
      <x:c r="TWD9" s="15"/>
      <x:c r="TWE9" s="15"/>
      <x:c r="TWF9" s="15"/>
      <x:c r="TWG9" s="15"/>
      <x:c r="TWH9" s="15"/>
      <x:c r="TWI9" s="15"/>
      <x:c r="TWJ9" s="15"/>
      <x:c r="TWK9" s="15"/>
      <x:c r="TWL9" s="15"/>
      <x:c r="TWM9" s="15"/>
      <x:c r="TWN9" s="15"/>
      <x:c r="TWO9" s="15"/>
      <x:c r="TWP9" s="15"/>
      <x:c r="TWQ9" s="15"/>
      <x:c r="TWR9" s="15"/>
      <x:c r="TWS9" s="15"/>
      <x:c r="TWT9" s="15"/>
      <x:c r="TWU9" s="15"/>
      <x:c r="TWV9" s="15"/>
      <x:c r="TWW9" s="15"/>
      <x:c r="TWX9" s="15"/>
      <x:c r="TWY9" s="15"/>
      <x:c r="TWZ9" s="15"/>
      <x:c r="TXA9" s="15"/>
      <x:c r="TXB9" s="15"/>
      <x:c r="TXC9" s="15"/>
      <x:c r="TXD9" s="15"/>
      <x:c r="TXE9" s="15"/>
      <x:c r="TXF9" s="15"/>
      <x:c r="TXG9" s="15"/>
      <x:c r="TXH9" s="15"/>
      <x:c r="TXI9" s="15"/>
      <x:c r="TXJ9" s="15"/>
      <x:c r="TXK9" s="15"/>
      <x:c r="TXL9" s="15"/>
      <x:c r="TXM9" s="15"/>
      <x:c r="TXN9" s="15"/>
      <x:c r="TXO9" s="15"/>
      <x:c r="TXP9" s="15"/>
      <x:c r="TXQ9" s="15"/>
      <x:c r="TXR9" s="15"/>
      <x:c r="TXS9" s="15"/>
      <x:c r="TXT9" s="15"/>
      <x:c r="TXU9" s="15"/>
      <x:c r="TXV9" s="15"/>
      <x:c r="TXW9" s="15"/>
      <x:c r="TXX9" s="15"/>
      <x:c r="TXY9" s="15"/>
      <x:c r="TXZ9" s="15"/>
      <x:c r="TYA9" s="15"/>
      <x:c r="TYB9" s="15"/>
      <x:c r="TYC9" s="15"/>
      <x:c r="TYD9" s="15"/>
      <x:c r="TYE9" s="15"/>
      <x:c r="TYF9" s="15"/>
      <x:c r="TYG9" s="15"/>
      <x:c r="TYH9" s="15"/>
      <x:c r="TYI9" s="15"/>
      <x:c r="TYJ9" s="15"/>
      <x:c r="TYK9" s="15"/>
      <x:c r="TYL9" s="15"/>
      <x:c r="TYM9" s="15"/>
      <x:c r="TYN9" s="15"/>
      <x:c r="TYO9" s="15"/>
      <x:c r="TYP9" s="15"/>
      <x:c r="TYQ9" s="15"/>
      <x:c r="TYR9" s="15"/>
      <x:c r="TYS9" s="15"/>
      <x:c r="TYT9" s="15"/>
      <x:c r="TYU9" s="15"/>
      <x:c r="TYV9" s="15"/>
      <x:c r="TYW9" s="15"/>
      <x:c r="TYX9" s="15"/>
      <x:c r="TYY9" s="15"/>
      <x:c r="TYZ9" s="15"/>
      <x:c r="TZA9" s="15"/>
      <x:c r="TZB9" s="15"/>
      <x:c r="TZC9" s="15"/>
      <x:c r="TZD9" s="15"/>
      <x:c r="TZE9" s="15"/>
      <x:c r="TZF9" s="15"/>
      <x:c r="TZG9" s="15"/>
      <x:c r="TZH9" s="15"/>
      <x:c r="TZI9" s="15"/>
      <x:c r="TZJ9" s="15"/>
      <x:c r="TZK9" s="15"/>
      <x:c r="TZL9" s="15"/>
      <x:c r="TZM9" s="15"/>
      <x:c r="TZN9" s="15"/>
      <x:c r="TZO9" s="15"/>
      <x:c r="TZP9" s="15"/>
      <x:c r="TZQ9" s="15"/>
      <x:c r="TZR9" s="15"/>
      <x:c r="TZS9" s="15"/>
      <x:c r="TZT9" s="15"/>
      <x:c r="TZU9" s="15"/>
      <x:c r="TZV9" s="15"/>
      <x:c r="TZW9" s="15"/>
      <x:c r="TZX9" s="15"/>
      <x:c r="TZY9" s="15"/>
      <x:c r="TZZ9" s="15"/>
      <x:c r="UAA9" s="15"/>
      <x:c r="UAB9" s="15"/>
      <x:c r="UAC9" s="15"/>
      <x:c r="UAD9" s="15"/>
      <x:c r="UAE9" s="15"/>
      <x:c r="UAF9" s="15"/>
      <x:c r="UAG9" s="15"/>
      <x:c r="UAH9" s="15"/>
      <x:c r="UAI9" s="15"/>
      <x:c r="UAJ9" s="15"/>
      <x:c r="UAK9" s="15"/>
      <x:c r="UAL9" s="15"/>
      <x:c r="UAM9" s="15"/>
      <x:c r="UAN9" s="15"/>
      <x:c r="UAO9" s="15"/>
      <x:c r="UAP9" s="15"/>
      <x:c r="UAQ9" s="15"/>
      <x:c r="UAR9" s="15"/>
      <x:c r="UAS9" s="15"/>
      <x:c r="UAT9" s="15"/>
      <x:c r="UAU9" s="15"/>
      <x:c r="UAV9" s="15"/>
      <x:c r="UAW9" s="15"/>
      <x:c r="UAX9" s="15"/>
      <x:c r="UAY9" s="15"/>
      <x:c r="UAZ9" s="15"/>
      <x:c r="UBA9" s="15"/>
      <x:c r="UBB9" s="15"/>
      <x:c r="UBC9" s="15"/>
      <x:c r="UBD9" s="15"/>
      <x:c r="UBE9" s="15"/>
      <x:c r="UBF9" s="15"/>
      <x:c r="UBG9" s="15"/>
      <x:c r="UBH9" s="15"/>
      <x:c r="UBI9" s="15"/>
      <x:c r="UBJ9" s="15"/>
      <x:c r="UBK9" s="15"/>
      <x:c r="UBL9" s="15"/>
      <x:c r="UBM9" s="15"/>
      <x:c r="UBN9" s="15"/>
      <x:c r="UBO9" s="15"/>
      <x:c r="UBP9" s="15"/>
      <x:c r="UBQ9" s="15"/>
      <x:c r="UBR9" s="15"/>
      <x:c r="UBS9" s="15"/>
      <x:c r="UBT9" s="15"/>
      <x:c r="UBU9" s="15"/>
      <x:c r="UBV9" s="15"/>
      <x:c r="UBW9" s="15"/>
      <x:c r="UBX9" s="15"/>
      <x:c r="UBY9" s="15"/>
      <x:c r="UBZ9" s="15"/>
      <x:c r="UCA9" s="15"/>
      <x:c r="UCB9" s="15"/>
      <x:c r="UCC9" s="15"/>
      <x:c r="UCD9" s="15"/>
      <x:c r="UCE9" s="15"/>
      <x:c r="UCF9" s="15"/>
      <x:c r="UCG9" s="15"/>
      <x:c r="UCH9" s="15"/>
      <x:c r="UCI9" s="15"/>
      <x:c r="UCJ9" s="15"/>
      <x:c r="UCK9" s="15"/>
      <x:c r="UCL9" s="15"/>
      <x:c r="UCM9" s="15"/>
      <x:c r="UCN9" s="15"/>
      <x:c r="UCO9" s="15"/>
      <x:c r="UCP9" s="15"/>
      <x:c r="UCQ9" s="15"/>
      <x:c r="UCR9" s="15"/>
      <x:c r="UCS9" s="15"/>
      <x:c r="UCT9" s="15"/>
      <x:c r="UCU9" s="15"/>
      <x:c r="UCV9" s="15"/>
      <x:c r="UCW9" s="15"/>
      <x:c r="UCX9" s="15"/>
      <x:c r="UCY9" s="15"/>
      <x:c r="UCZ9" s="15"/>
      <x:c r="UDA9" s="15"/>
      <x:c r="UDB9" s="15"/>
      <x:c r="UDC9" s="15"/>
      <x:c r="UDD9" s="15"/>
      <x:c r="UDE9" s="15"/>
      <x:c r="UDF9" s="15"/>
      <x:c r="UDG9" s="15"/>
      <x:c r="UDH9" s="15"/>
      <x:c r="UDI9" s="15"/>
      <x:c r="UDJ9" s="15"/>
      <x:c r="UDK9" s="15"/>
      <x:c r="UDL9" s="15"/>
      <x:c r="UDM9" s="15"/>
      <x:c r="UDN9" s="15"/>
      <x:c r="UDO9" s="15"/>
      <x:c r="UDP9" s="15"/>
      <x:c r="UDQ9" s="15"/>
      <x:c r="UDR9" s="15"/>
      <x:c r="UDS9" s="15"/>
      <x:c r="UDT9" s="15"/>
      <x:c r="UDU9" s="15"/>
      <x:c r="UDV9" s="15"/>
      <x:c r="UDW9" s="15"/>
      <x:c r="UDX9" s="15"/>
      <x:c r="UDY9" s="15"/>
      <x:c r="UDZ9" s="15"/>
      <x:c r="UEA9" s="15"/>
      <x:c r="UEB9" s="15"/>
      <x:c r="UEC9" s="15"/>
      <x:c r="UED9" s="15"/>
      <x:c r="UEE9" s="15"/>
      <x:c r="UEF9" s="15"/>
      <x:c r="UEG9" s="15"/>
      <x:c r="UEH9" s="15"/>
      <x:c r="UEI9" s="15"/>
      <x:c r="UEJ9" s="15"/>
      <x:c r="UEK9" s="15"/>
      <x:c r="UEL9" s="15"/>
      <x:c r="UEM9" s="15"/>
      <x:c r="UEN9" s="15"/>
      <x:c r="UEO9" s="15"/>
      <x:c r="UEP9" s="15"/>
      <x:c r="UEQ9" s="15"/>
      <x:c r="UER9" s="15"/>
      <x:c r="UES9" s="15"/>
      <x:c r="UET9" s="15"/>
      <x:c r="UEU9" s="15"/>
      <x:c r="UEV9" s="15"/>
      <x:c r="UEW9" s="15"/>
      <x:c r="UEX9" s="15"/>
      <x:c r="UEY9" s="15"/>
      <x:c r="UEZ9" s="15"/>
      <x:c r="UFA9" s="15"/>
      <x:c r="UFB9" s="15"/>
      <x:c r="UFC9" s="15"/>
      <x:c r="UFD9" s="15"/>
      <x:c r="UFE9" s="15"/>
      <x:c r="UFF9" s="15"/>
      <x:c r="UFG9" s="15"/>
      <x:c r="UFH9" s="15"/>
      <x:c r="UFI9" s="15"/>
      <x:c r="UFJ9" s="15"/>
      <x:c r="UFK9" s="15"/>
      <x:c r="UFL9" s="15"/>
      <x:c r="UFM9" s="15"/>
      <x:c r="UFN9" s="15"/>
      <x:c r="UFO9" s="15"/>
      <x:c r="UFP9" s="15"/>
      <x:c r="UFQ9" s="15"/>
      <x:c r="UFR9" s="15"/>
      <x:c r="UFS9" s="15"/>
      <x:c r="UFT9" s="15"/>
      <x:c r="UFU9" s="15"/>
      <x:c r="UFV9" s="15"/>
      <x:c r="UFW9" s="15"/>
      <x:c r="UFX9" s="15"/>
      <x:c r="UFY9" s="15"/>
      <x:c r="UFZ9" s="15"/>
      <x:c r="UGA9" s="15"/>
      <x:c r="UGB9" s="15"/>
      <x:c r="UGC9" s="15"/>
      <x:c r="UGD9" s="15"/>
      <x:c r="UGE9" s="15"/>
      <x:c r="UGF9" s="15"/>
      <x:c r="UGG9" s="15"/>
      <x:c r="UGH9" s="15"/>
      <x:c r="UGI9" s="15"/>
      <x:c r="UGJ9" s="15"/>
      <x:c r="UGK9" s="15"/>
      <x:c r="UGL9" s="15"/>
      <x:c r="UGM9" s="15"/>
      <x:c r="UGN9" s="15"/>
      <x:c r="UGO9" s="15"/>
      <x:c r="UGP9" s="15"/>
      <x:c r="UGQ9" s="15"/>
      <x:c r="UGR9" s="15"/>
      <x:c r="UGS9" s="15"/>
      <x:c r="UGT9" s="15"/>
      <x:c r="UGU9" s="15"/>
      <x:c r="UGV9" s="15"/>
      <x:c r="UGW9" s="15"/>
      <x:c r="UGX9" s="15"/>
      <x:c r="UGY9" s="15"/>
      <x:c r="UGZ9" s="15"/>
      <x:c r="UHA9" s="15"/>
      <x:c r="UHB9" s="15"/>
      <x:c r="UHC9" s="15"/>
      <x:c r="UHD9" s="15"/>
      <x:c r="UHE9" s="15"/>
      <x:c r="UHF9" s="15"/>
      <x:c r="UHG9" s="15"/>
      <x:c r="UHH9" s="15"/>
      <x:c r="UHI9" s="15"/>
      <x:c r="UHJ9" s="15"/>
      <x:c r="UHK9" s="15"/>
      <x:c r="UHL9" s="15"/>
      <x:c r="UHM9" s="15"/>
      <x:c r="UHN9" s="15"/>
      <x:c r="UHO9" s="15"/>
      <x:c r="UHP9" s="15"/>
      <x:c r="UHQ9" s="15"/>
      <x:c r="UHR9" s="15"/>
      <x:c r="UHS9" s="15"/>
      <x:c r="UHT9" s="15"/>
      <x:c r="UHU9" s="15"/>
      <x:c r="UHV9" s="15"/>
      <x:c r="UHW9" s="15"/>
      <x:c r="UHX9" s="15"/>
      <x:c r="UHY9" s="15"/>
      <x:c r="UHZ9" s="15"/>
      <x:c r="UIA9" s="15"/>
      <x:c r="UIB9" s="15"/>
      <x:c r="UIC9" s="15"/>
      <x:c r="UID9" s="15"/>
      <x:c r="UIE9" s="15"/>
      <x:c r="UIF9" s="15"/>
      <x:c r="UIG9" s="15"/>
      <x:c r="UIH9" s="15"/>
      <x:c r="UII9" s="15"/>
      <x:c r="UIJ9" s="15"/>
      <x:c r="UIK9" s="15"/>
      <x:c r="UIL9" s="15"/>
      <x:c r="UIM9" s="15"/>
      <x:c r="UIN9" s="15"/>
      <x:c r="UIO9" s="15"/>
      <x:c r="UIP9" s="15"/>
      <x:c r="UIQ9" s="15"/>
      <x:c r="UIR9" s="15"/>
      <x:c r="UIS9" s="15"/>
      <x:c r="UIT9" s="15"/>
      <x:c r="UIU9" s="15"/>
      <x:c r="UIV9" s="15"/>
      <x:c r="UIW9" s="15"/>
      <x:c r="UIX9" s="15"/>
      <x:c r="UIY9" s="15"/>
      <x:c r="UIZ9" s="15"/>
      <x:c r="UJA9" s="15"/>
      <x:c r="UJB9" s="15"/>
      <x:c r="UJC9" s="15"/>
      <x:c r="UJD9" s="15"/>
      <x:c r="UJE9" s="15"/>
      <x:c r="UJF9" s="15"/>
      <x:c r="UJG9" s="15"/>
      <x:c r="UJH9" s="15"/>
      <x:c r="UJI9" s="15"/>
      <x:c r="UJJ9" s="15"/>
      <x:c r="UJK9" s="15"/>
      <x:c r="UJL9" s="15"/>
      <x:c r="UJM9" s="15"/>
      <x:c r="UJN9" s="15"/>
      <x:c r="UJO9" s="15"/>
      <x:c r="UJP9" s="15"/>
      <x:c r="UJQ9" s="15"/>
      <x:c r="UJR9" s="15"/>
      <x:c r="UJS9" s="15"/>
      <x:c r="UJT9" s="15"/>
      <x:c r="UJU9" s="15"/>
      <x:c r="UJV9" s="15"/>
      <x:c r="UJW9" s="15"/>
      <x:c r="UJX9" s="15"/>
      <x:c r="UJY9" s="15"/>
      <x:c r="UJZ9" s="15"/>
      <x:c r="UKA9" s="15"/>
      <x:c r="UKB9" s="15"/>
      <x:c r="UKC9" s="15"/>
      <x:c r="UKD9" s="15"/>
      <x:c r="UKE9" s="15"/>
      <x:c r="UKF9" s="15"/>
      <x:c r="UKG9" s="15"/>
      <x:c r="UKH9" s="15"/>
      <x:c r="UKI9" s="15"/>
      <x:c r="UKJ9" s="15"/>
      <x:c r="UKK9" s="15"/>
      <x:c r="UKL9" s="15"/>
      <x:c r="UKM9" s="15"/>
      <x:c r="UKN9" s="15"/>
      <x:c r="UKO9" s="15"/>
      <x:c r="UKP9" s="15"/>
      <x:c r="UKQ9" s="15"/>
      <x:c r="UKR9" s="15"/>
      <x:c r="UKS9" s="15"/>
      <x:c r="UKT9" s="15"/>
      <x:c r="UKU9" s="15"/>
      <x:c r="UKV9" s="15"/>
      <x:c r="UKW9" s="15"/>
      <x:c r="UKX9" s="15"/>
      <x:c r="UKY9" s="15"/>
      <x:c r="UKZ9" s="15"/>
      <x:c r="ULA9" s="15"/>
      <x:c r="ULB9" s="15"/>
      <x:c r="ULC9" s="15"/>
      <x:c r="ULD9" s="15"/>
      <x:c r="ULE9" s="15"/>
      <x:c r="ULF9" s="15"/>
      <x:c r="ULG9" s="15"/>
      <x:c r="ULH9" s="15"/>
      <x:c r="ULI9" s="15"/>
      <x:c r="ULJ9" s="15"/>
      <x:c r="ULK9" s="15"/>
      <x:c r="ULL9" s="15"/>
      <x:c r="ULM9" s="15"/>
      <x:c r="ULN9" s="15"/>
      <x:c r="ULO9" s="15"/>
      <x:c r="ULP9" s="15"/>
      <x:c r="ULQ9" s="15"/>
      <x:c r="ULR9" s="15"/>
      <x:c r="ULS9" s="15"/>
      <x:c r="ULT9" s="15"/>
      <x:c r="ULU9" s="15"/>
      <x:c r="ULV9" s="15"/>
      <x:c r="ULW9" s="15"/>
      <x:c r="ULX9" s="15"/>
      <x:c r="ULY9" s="15"/>
      <x:c r="ULZ9" s="15"/>
      <x:c r="UMA9" s="15"/>
      <x:c r="UMB9" s="15"/>
      <x:c r="UMC9" s="15"/>
      <x:c r="UMD9" s="15"/>
      <x:c r="UME9" s="15"/>
      <x:c r="UMF9" s="15"/>
      <x:c r="UMG9" s="15"/>
      <x:c r="UMH9" s="15"/>
      <x:c r="UMI9" s="15"/>
      <x:c r="UMJ9" s="15"/>
      <x:c r="UMK9" s="15"/>
      <x:c r="UML9" s="15"/>
      <x:c r="UMM9" s="15"/>
      <x:c r="UMN9" s="15"/>
      <x:c r="UMO9" s="15"/>
      <x:c r="UMP9" s="15"/>
      <x:c r="UMQ9" s="15"/>
      <x:c r="UMR9" s="15"/>
      <x:c r="UMS9" s="15"/>
      <x:c r="UMT9" s="15"/>
      <x:c r="UMU9" s="15"/>
      <x:c r="UMV9" s="15"/>
      <x:c r="UMW9" s="15"/>
      <x:c r="UMX9" s="15"/>
      <x:c r="UMY9" s="15"/>
      <x:c r="UMZ9" s="15"/>
      <x:c r="UNA9" s="15"/>
      <x:c r="UNB9" s="15"/>
      <x:c r="UNC9" s="15"/>
      <x:c r="UND9" s="15"/>
      <x:c r="UNE9" s="15"/>
      <x:c r="UNF9" s="15"/>
      <x:c r="UNG9" s="15"/>
      <x:c r="UNH9" s="15"/>
      <x:c r="UNI9" s="15"/>
      <x:c r="UNJ9" s="15"/>
      <x:c r="UNK9" s="15"/>
      <x:c r="UNL9" s="15"/>
      <x:c r="UNM9" s="15"/>
      <x:c r="UNN9" s="15"/>
      <x:c r="UNO9" s="15"/>
      <x:c r="UNP9" s="15"/>
      <x:c r="UNQ9" s="15"/>
      <x:c r="UNR9" s="15"/>
      <x:c r="UNS9" s="15"/>
      <x:c r="UNT9" s="15"/>
      <x:c r="UNU9" s="15"/>
      <x:c r="UNV9" s="15"/>
      <x:c r="UNW9" s="15"/>
      <x:c r="UNX9" s="15"/>
      <x:c r="UNY9" s="15"/>
      <x:c r="UNZ9" s="15"/>
      <x:c r="UOA9" s="15"/>
      <x:c r="UOB9" s="15"/>
      <x:c r="UOC9" s="15"/>
      <x:c r="UOD9" s="15"/>
      <x:c r="UOE9" s="15"/>
      <x:c r="UOF9" s="15"/>
      <x:c r="UOG9" s="15"/>
      <x:c r="UOH9" s="15"/>
      <x:c r="UOI9" s="15"/>
      <x:c r="UOJ9" s="15"/>
      <x:c r="UOK9" s="15"/>
      <x:c r="UOL9" s="15"/>
      <x:c r="UOM9" s="15"/>
      <x:c r="UON9" s="15"/>
      <x:c r="UOO9" s="15"/>
      <x:c r="UOP9" s="15"/>
      <x:c r="UOQ9" s="15"/>
      <x:c r="UOR9" s="15"/>
      <x:c r="UOS9" s="15"/>
      <x:c r="UOT9" s="15"/>
      <x:c r="UOU9" s="15"/>
      <x:c r="UOV9" s="15"/>
      <x:c r="UOW9" s="15"/>
      <x:c r="UOX9" s="15"/>
      <x:c r="UOY9" s="15"/>
      <x:c r="UOZ9" s="15"/>
      <x:c r="UPA9" s="15"/>
      <x:c r="UPB9" s="15"/>
      <x:c r="UPC9" s="15"/>
      <x:c r="UPD9" s="15"/>
      <x:c r="UPE9" s="15"/>
      <x:c r="UPF9" s="15"/>
      <x:c r="UPG9" s="15"/>
      <x:c r="UPH9" s="15"/>
      <x:c r="UPI9" s="15"/>
      <x:c r="UPJ9" s="15"/>
      <x:c r="UPK9" s="15"/>
      <x:c r="UPL9" s="15"/>
      <x:c r="UPM9" s="15"/>
      <x:c r="UPN9" s="15"/>
      <x:c r="UPO9" s="15"/>
      <x:c r="UPP9" s="15"/>
      <x:c r="UPQ9" s="15"/>
      <x:c r="UPR9" s="15"/>
      <x:c r="UPS9" s="15"/>
      <x:c r="UPT9" s="15"/>
      <x:c r="UPU9" s="15"/>
      <x:c r="UPV9" s="15"/>
      <x:c r="UPW9" s="15"/>
      <x:c r="UPX9" s="15"/>
      <x:c r="UPY9" s="15"/>
      <x:c r="UPZ9" s="15"/>
      <x:c r="UQA9" s="15"/>
      <x:c r="UQB9" s="15"/>
      <x:c r="UQC9" s="15"/>
      <x:c r="UQD9" s="15"/>
      <x:c r="UQE9" s="15"/>
      <x:c r="UQF9" s="15"/>
      <x:c r="UQG9" s="15"/>
      <x:c r="UQH9" s="15"/>
      <x:c r="UQI9" s="15"/>
      <x:c r="UQJ9" s="15"/>
      <x:c r="UQK9" s="15"/>
      <x:c r="UQL9" s="15"/>
      <x:c r="UQM9" s="15"/>
      <x:c r="UQN9" s="15"/>
      <x:c r="UQO9" s="15"/>
      <x:c r="UQP9" s="15"/>
      <x:c r="UQQ9" s="15"/>
      <x:c r="UQR9" s="15"/>
      <x:c r="UQS9" s="15"/>
      <x:c r="UQT9" s="15"/>
      <x:c r="UQU9" s="15"/>
      <x:c r="UQV9" s="15"/>
      <x:c r="UQW9" s="15"/>
      <x:c r="UQX9" s="15"/>
      <x:c r="UQY9" s="15"/>
      <x:c r="UQZ9" s="15"/>
      <x:c r="URA9" s="15"/>
      <x:c r="URB9" s="15"/>
      <x:c r="URC9" s="15"/>
      <x:c r="URD9" s="15"/>
      <x:c r="URE9" s="15"/>
      <x:c r="URF9" s="15"/>
      <x:c r="URG9" s="15"/>
      <x:c r="URH9" s="15"/>
      <x:c r="URI9" s="15"/>
      <x:c r="URJ9" s="15"/>
      <x:c r="URK9" s="15"/>
      <x:c r="URL9" s="15"/>
      <x:c r="URM9" s="15"/>
      <x:c r="URN9" s="15"/>
      <x:c r="URO9" s="15"/>
      <x:c r="URP9" s="15"/>
      <x:c r="URQ9" s="15"/>
      <x:c r="URR9" s="15"/>
      <x:c r="URS9" s="15"/>
      <x:c r="URT9" s="15"/>
      <x:c r="URU9" s="15"/>
      <x:c r="URV9" s="15"/>
      <x:c r="URW9" s="15"/>
      <x:c r="URX9" s="15"/>
      <x:c r="URY9" s="15"/>
      <x:c r="URZ9" s="15"/>
      <x:c r="USA9" s="15"/>
      <x:c r="USB9" s="15"/>
      <x:c r="USC9" s="15"/>
      <x:c r="USD9" s="15"/>
      <x:c r="USE9" s="15"/>
      <x:c r="USF9" s="15"/>
      <x:c r="USG9" s="15"/>
      <x:c r="USH9" s="15"/>
      <x:c r="USI9" s="15"/>
      <x:c r="USJ9" s="15"/>
      <x:c r="USK9" s="15"/>
      <x:c r="USL9" s="15"/>
      <x:c r="USM9" s="15"/>
      <x:c r="USN9" s="15"/>
      <x:c r="USO9" s="15"/>
      <x:c r="USP9" s="15"/>
      <x:c r="USQ9" s="15"/>
      <x:c r="USR9" s="15"/>
      <x:c r="USS9" s="15"/>
      <x:c r="UST9" s="15"/>
      <x:c r="USU9" s="15"/>
      <x:c r="USV9" s="15"/>
      <x:c r="USW9" s="15"/>
      <x:c r="USX9" s="15"/>
      <x:c r="USY9" s="15"/>
      <x:c r="USZ9" s="15"/>
      <x:c r="UTA9" s="15"/>
      <x:c r="UTB9" s="15"/>
      <x:c r="UTC9" s="15"/>
      <x:c r="UTD9" s="15"/>
      <x:c r="UTE9" s="15"/>
      <x:c r="UTF9" s="15"/>
      <x:c r="UTG9" s="15"/>
      <x:c r="UTH9" s="15"/>
      <x:c r="UTI9" s="15"/>
      <x:c r="UTJ9" s="15"/>
      <x:c r="UTK9" s="15"/>
      <x:c r="UTL9" s="15"/>
      <x:c r="UTM9" s="15"/>
      <x:c r="UTN9" s="15"/>
      <x:c r="UTO9" s="15"/>
      <x:c r="UTP9" s="15"/>
      <x:c r="UTQ9" s="15"/>
      <x:c r="UTR9" s="15"/>
      <x:c r="UTS9" s="15"/>
      <x:c r="UTT9" s="15"/>
      <x:c r="UTU9" s="15"/>
      <x:c r="UTV9" s="15"/>
      <x:c r="UTW9" s="15"/>
      <x:c r="UTX9" s="15"/>
      <x:c r="UTY9" s="15"/>
      <x:c r="UTZ9" s="15"/>
      <x:c r="UUA9" s="15"/>
      <x:c r="UUB9" s="15"/>
      <x:c r="UUC9" s="15"/>
      <x:c r="UUD9" s="15"/>
      <x:c r="UUE9" s="15"/>
      <x:c r="UUF9" s="15"/>
      <x:c r="UUG9" s="15"/>
      <x:c r="UUH9" s="15"/>
      <x:c r="UUI9" s="15"/>
      <x:c r="UUJ9" s="15"/>
      <x:c r="UUK9" s="15"/>
      <x:c r="UUL9" s="15"/>
      <x:c r="UUM9" s="15"/>
      <x:c r="UUN9" s="15"/>
      <x:c r="UUO9" s="15"/>
      <x:c r="UUP9" s="15"/>
      <x:c r="UUQ9" s="15"/>
      <x:c r="UUR9" s="15"/>
      <x:c r="UUS9" s="15"/>
      <x:c r="UUT9" s="15"/>
      <x:c r="UUU9" s="15"/>
      <x:c r="UUV9" s="15"/>
      <x:c r="UUW9" s="15"/>
      <x:c r="UUX9" s="15"/>
      <x:c r="UUY9" s="15"/>
      <x:c r="UUZ9" s="15"/>
      <x:c r="UVA9" s="15"/>
      <x:c r="UVB9" s="15"/>
      <x:c r="UVC9" s="15"/>
      <x:c r="UVD9" s="15"/>
      <x:c r="UVE9" s="15"/>
      <x:c r="UVF9" s="15"/>
      <x:c r="UVG9" s="15"/>
      <x:c r="UVH9" s="15"/>
      <x:c r="UVI9" s="15"/>
      <x:c r="UVJ9" s="15"/>
      <x:c r="UVK9" s="15"/>
      <x:c r="UVL9" s="15"/>
      <x:c r="UVM9" s="15"/>
      <x:c r="UVN9" s="15"/>
      <x:c r="UVO9" s="15"/>
      <x:c r="UVP9" s="15"/>
      <x:c r="UVQ9" s="15"/>
      <x:c r="UVR9" s="15"/>
      <x:c r="UVS9" s="15"/>
      <x:c r="UVT9" s="15"/>
      <x:c r="UVU9" s="15"/>
      <x:c r="UVV9" s="15"/>
      <x:c r="UVW9" s="15"/>
      <x:c r="UVX9" s="15"/>
      <x:c r="UVY9" s="15"/>
      <x:c r="UVZ9" s="15"/>
      <x:c r="UWA9" s="15"/>
      <x:c r="UWB9" s="15"/>
      <x:c r="UWC9" s="15"/>
      <x:c r="UWD9" s="15"/>
      <x:c r="UWE9" s="15"/>
      <x:c r="UWF9" s="15"/>
      <x:c r="UWG9" s="15"/>
      <x:c r="UWH9" s="15"/>
      <x:c r="UWI9" s="15"/>
      <x:c r="UWJ9" s="15"/>
      <x:c r="UWK9" s="15"/>
      <x:c r="UWL9" s="15"/>
      <x:c r="UWM9" s="15"/>
      <x:c r="UWN9" s="15"/>
      <x:c r="UWO9" s="15"/>
      <x:c r="UWP9" s="15"/>
      <x:c r="UWQ9" s="15"/>
      <x:c r="UWR9" s="15"/>
      <x:c r="UWS9" s="15"/>
      <x:c r="UWT9" s="15"/>
      <x:c r="UWU9" s="15"/>
      <x:c r="UWV9" s="15"/>
      <x:c r="UWW9" s="15"/>
      <x:c r="UWX9" s="15"/>
      <x:c r="UWY9" s="15"/>
      <x:c r="UWZ9" s="15"/>
      <x:c r="UXA9" s="15"/>
      <x:c r="UXB9" s="15"/>
      <x:c r="UXC9" s="15"/>
      <x:c r="UXD9" s="15"/>
      <x:c r="UXE9" s="15"/>
      <x:c r="UXF9" s="15"/>
      <x:c r="UXG9" s="15"/>
      <x:c r="UXH9" s="15"/>
      <x:c r="UXI9" s="15"/>
      <x:c r="UXJ9" s="15"/>
      <x:c r="UXK9" s="15"/>
      <x:c r="UXL9" s="15"/>
      <x:c r="UXM9" s="15"/>
      <x:c r="UXN9" s="15"/>
      <x:c r="UXO9" s="15"/>
      <x:c r="UXP9" s="15"/>
      <x:c r="UXQ9" s="15"/>
      <x:c r="UXR9" s="15"/>
      <x:c r="UXS9" s="15"/>
      <x:c r="UXT9" s="15"/>
      <x:c r="UXU9" s="15"/>
      <x:c r="UXV9" s="15"/>
      <x:c r="UXW9" s="15"/>
      <x:c r="UXX9" s="15"/>
      <x:c r="UXY9" s="15"/>
      <x:c r="UXZ9" s="15"/>
      <x:c r="UYA9" s="15"/>
      <x:c r="UYB9" s="15"/>
      <x:c r="UYC9" s="15"/>
      <x:c r="UYD9" s="15"/>
      <x:c r="UYE9" s="15"/>
      <x:c r="UYF9" s="15"/>
      <x:c r="UYG9" s="15"/>
      <x:c r="UYH9" s="15"/>
      <x:c r="UYI9" s="15"/>
      <x:c r="UYJ9" s="15"/>
      <x:c r="UYK9" s="15"/>
      <x:c r="UYL9" s="15"/>
      <x:c r="UYM9" s="15"/>
      <x:c r="UYN9" s="15"/>
      <x:c r="UYO9" s="15"/>
      <x:c r="UYP9" s="15"/>
      <x:c r="UYQ9" s="15"/>
      <x:c r="UYR9" s="15"/>
      <x:c r="UYS9" s="15"/>
      <x:c r="UYT9" s="15"/>
      <x:c r="UYU9" s="15"/>
      <x:c r="UYV9" s="15"/>
      <x:c r="UYW9" s="15"/>
      <x:c r="UYX9" s="15"/>
      <x:c r="UYY9" s="15"/>
      <x:c r="UYZ9" s="15"/>
      <x:c r="UZA9" s="15"/>
      <x:c r="UZB9" s="15"/>
      <x:c r="UZC9" s="15"/>
      <x:c r="UZD9" s="15"/>
      <x:c r="UZE9" s="15"/>
      <x:c r="UZF9" s="15"/>
      <x:c r="UZG9" s="15"/>
      <x:c r="UZH9" s="15"/>
      <x:c r="UZI9" s="15"/>
      <x:c r="UZJ9" s="15"/>
      <x:c r="UZK9" s="15"/>
      <x:c r="UZL9" s="15"/>
      <x:c r="UZM9" s="15"/>
      <x:c r="UZN9" s="15"/>
      <x:c r="UZO9" s="15"/>
      <x:c r="UZP9" s="15"/>
      <x:c r="UZQ9" s="15"/>
      <x:c r="UZR9" s="15"/>
      <x:c r="UZS9" s="15"/>
      <x:c r="UZT9" s="15"/>
      <x:c r="UZU9" s="15"/>
      <x:c r="UZV9" s="15"/>
      <x:c r="UZW9" s="15"/>
      <x:c r="UZX9" s="15"/>
      <x:c r="UZY9" s="15"/>
      <x:c r="UZZ9" s="15"/>
      <x:c r="VAA9" s="15"/>
      <x:c r="VAB9" s="15"/>
      <x:c r="VAC9" s="15"/>
      <x:c r="VAD9" s="15"/>
      <x:c r="VAE9" s="15"/>
      <x:c r="VAF9" s="15"/>
      <x:c r="VAG9" s="15"/>
      <x:c r="VAH9" s="15"/>
      <x:c r="VAI9" s="15"/>
      <x:c r="VAJ9" s="15"/>
      <x:c r="VAK9" s="15"/>
      <x:c r="VAL9" s="15"/>
      <x:c r="VAM9" s="15"/>
      <x:c r="VAN9" s="15"/>
      <x:c r="VAO9" s="15"/>
      <x:c r="VAP9" s="15"/>
      <x:c r="VAQ9" s="15"/>
      <x:c r="VAR9" s="15"/>
      <x:c r="VAS9" s="15"/>
      <x:c r="VAT9" s="15"/>
      <x:c r="VAU9" s="15"/>
      <x:c r="VAV9" s="15"/>
      <x:c r="VAW9" s="15"/>
      <x:c r="VAX9" s="15"/>
      <x:c r="VAY9" s="15"/>
      <x:c r="VAZ9" s="15"/>
      <x:c r="VBA9" s="15"/>
      <x:c r="VBB9" s="15"/>
      <x:c r="VBC9" s="15"/>
      <x:c r="VBD9" s="15"/>
      <x:c r="VBE9" s="15"/>
      <x:c r="VBF9" s="15"/>
      <x:c r="VBG9" s="15"/>
      <x:c r="VBH9" s="15"/>
      <x:c r="VBI9" s="15"/>
      <x:c r="VBJ9" s="15"/>
      <x:c r="VBK9" s="15"/>
      <x:c r="VBL9" s="15"/>
      <x:c r="VBM9" s="15"/>
      <x:c r="VBN9" s="15"/>
      <x:c r="VBO9" s="15"/>
      <x:c r="VBP9" s="15"/>
      <x:c r="VBQ9" s="15"/>
      <x:c r="VBR9" s="15"/>
      <x:c r="VBS9" s="15"/>
      <x:c r="VBT9" s="15"/>
      <x:c r="VBU9" s="15"/>
      <x:c r="VBV9" s="15"/>
      <x:c r="VBW9" s="15"/>
      <x:c r="VBX9" s="15"/>
      <x:c r="VBY9" s="15"/>
      <x:c r="VBZ9" s="15"/>
      <x:c r="VCA9" s="15"/>
      <x:c r="VCB9" s="15"/>
      <x:c r="VCC9" s="15"/>
      <x:c r="VCD9" s="15"/>
      <x:c r="VCE9" s="15"/>
      <x:c r="VCF9" s="15"/>
      <x:c r="VCG9" s="15"/>
      <x:c r="VCH9" s="15"/>
      <x:c r="VCI9" s="15"/>
      <x:c r="VCJ9" s="15"/>
      <x:c r="VCK9" s="15"/>
      <x:c r="VCL9" s="15"/>
      <x:c r="VCM9" s="15"/>
      <x:c r="VCN9" s="15"/>
      <x:c r="VCO9" s="15"/>
      <x:c r="VCP9" s="15"/>
      <x:c r="VCQ9" s="15"/>
      <x:c r="VCR9" s="15"/>
      <x:c r="VCS9" s="15"/>
      <x:c r="VCT9" s="15"/>
      <x:c r="VCU9" s="15"/>
      <x:c r="VCV9" s="15"/>
      <x:c r="VCW9" s="15"/>
      <x:c r="VCX9" s="15"/>
      <x:c r="VCY9" s="15"/>
      <x:c r="VCZ9" s="15"/>
      <x:c r="VDA9" s="15"/>
      <x:c r="VDB9" s="15"/>
      <x:c r="VDC9" s="15"/>
      <x:c r="VDD9" s="15"/>
      <x:c r="VDE9" s="15"/>
      <x:c r="VDF9" s="15"/>
      <x:c r="VDG9" s="15"/>
      <x:c r="VDH9" s="15"/>
      <x:c r="VDI9" s="15"/>
      <x:c r="VDJ9" s="15"/>
      <x:c r="VDK9" s="15"/>
      <x:c r="VDL9" s="15"/>
      <x:c r="VDM9" s="15"/>
      <x:c r="VDN9" s="15"/>
      <x:c r="VDO9" s="15"/>
      <x:c r="VDP9" s="15"/>
      <x:c r="VDQ9" s="15"/>
      <x:c r="VDR9" s="15"/>
      <x:c r="VDS9" s="15"/>
      <x:c r="VDT9" s="15"/>
      <x:c r="VDU9" s="15"/>
      <x:c r="VDV9" s="15"/>
      <x:c r="VDW9" s="15"/>
      <x:c r="VDX9" s="15"/>
      <x:c r="VDY9" s="15"/>
      <x:c r="VDZ9" s="15"/>
      <x:c r="VEA9" s="15"/>
      <x:c r="VEB9" s="15"/>
      <x:c r="VEC9" s="15"/>
      <x:c r="VED9" s="15"/>
      <x:c r="VEE9" s="15"/>
      <x:c r="VEF9" s="15"/>
      <x:c r="VEG9" s="15"/>
      <x:c r="VEH9" s="15"/>
      <x:c r="VEI9" s="15"/>
      <x:c r="VEJ9" s="15"/>
      <x:c r="VEK9" s="15"/>
      <x:c r="VEL9" s="15"/>
      <x:c r="VEM9" s="15"/>
      <x:c r="VEN9" s="15"/>
      <x:c r="VEO9" s="15"/>
      <x:c r="VEP9" s="15"/>
      <x:c r="VEQ9" s="15"/>
      <x:c r="VER9" s="15"/>
      <x:c r="VES9" s="15"/>
      <x:c r="VET9" s="15"/>
      <x:c r="VEU9" s="15"/>
      <x:c r="VEV9" s="15"/>
      <x:c r="VEW9" s="15"/>
      <x:c r="VEX9" s="15"/>
      <x:c r="VEY9" s="15"/>
      <x:c r="VEZ9" s="15"/>
      <x:c r="VFA9" s="15"/>
      <x:c r="VFB9" s="15"/>
      <x:c r="VFC9" s="15"/>
      <x:c r="VFD9" s="15"/>
      <x:c r="VFE9" s="15"/>
      <x:c r="VFF9" s="15"/>
      <x:c r="VFG9" s="15"/>
      <x:c r="VFH9" s="15"/>
      <x:c r="VFI9" s="15"/>
      <x:c r="VFJ9" s="15"/>
      <x:c r="VFK9" s="15"/>
      <x:c r="VFL9" s="15"/>
      <x:c r="VFM9" s="15"/>
      <x:c r="VFN9" s="15"/>
      <x:c r="VFO9" s="15"/>
      <x:c r="VFP9" s="15"/>
      <x:c r="VFQ9" s="15"/>
      <x:c r="VFR9" s="15"/>
      <x:c r="VFS9" s="15"/>
      <x:c r="VFT9" s="15"/>
      <x:c r="VFU9" s="15"/>
      <x:c r="VFV9" s="15"/>
      <x:c r="VFW9" s="15"/>
      <x:c r="VFX9" s="15"/>
      <x:c r="VFY9" s="15"/>
      <x:c r="VFZ9" s="15"/>
      <x:c r="VGA9" s="15"/>
      <x:c r="VGB9" s="15"/>
      <x:c r="VGC9" s="15"/>
      <x:c r="VGD9" s="15"/>
      <x:c r="VGE9" s="15"/>
      <x:c r="VGF9" s="15"/>
      <x:c r="VGG9" s="15"/>
      <x:c r="VGH9" s="15"/>
      <x:c r="VGI9" s="15"/>
      <x:c r="VGJ9" s="15"/>
      <x:c r="VGK9" s="15"/>
      <x:c r="VGL9" s="15"/>
      <x:c r="VGM9" s="15"/>
      <x:c r="VGN9" s="15"/>
      <x:c r="VGO9" s="15"/>
      <x:c r="VGP9" s="15"/>
      <x:c r="VGQ9" s="15"/>
      <x:c r="VGR9" s="15"/>
      <x:c r="VGS9" s="15"/>
      <x:c r="VGT9" s="15"/>
      <x:c r="VGU9" s="15"/>
      <x:c r="VGV9" s="15"/>
      <x:c r="VGW9" s="15"/>
      <x:c r="VGX9" s="15"/>
      <x:c r="VGY9" s="15"/>
      <x:c r="VGZ9" s="15"/>
      <x:c r="VHA9" s="15"/>
      <x:c r="VHB9" s="15"/>
      <x:c r="VHC9" s="15"/>
      <x:c r="VHD9" s="15"/>
      <x:c r="VHE9" s="15"/>
      <x:c r="VHF9" s="15"/>
      <x:c r="VHG9" s="15"/>
      <x:c r="VHH9" s="15"/>
      <x:c r="VHI9" s="15"/>
      <x:c r="VHJ9" s="15"/>
      <x:c r="VHK9" s="15"/>
      <x:c r="VHL9" s="15"/>
      <x:c r="VHM9" s="15"/>
      <x:c r="VHN9" s="15"/>
      <x:c r="VHO9" s="15"/>
      <x:c r="VHP9" s="15"/>
      <x:c r="VHQ9" s="15"/>
      <x:c r="VHR9" s="15"/>
      <x:c r="VHS9" s="15"/>
      <x:c r="VHT9" s="15"/>
      <x:c r="VHU9" s="15"/>
      <x:c r="VHV9" s="15"/>
      <x:c r="VHW9" s="15"/>
      <x:c r="VHX9" s="15"/>
      <x:c r="VHY9" s="15"/>
      <x:c r="VHZ9" s="15"/>
      <x:c r="VIA9" s="15"/>
      <x:c r="VIB9" s="15"/>
      <x:c r="VIC9" s="15"/>
      <x:c r="VID9" s="15"/>
      <x:c r="VIE9" s="15"/>
      <x:c r="VIF9" s="15"/>
      <x:c r="VIG9" s="15"/>
      <x:c r="VIH9" s="15"/>
      <x:c r="VII9" s="15"/>
      <x:c r="VIJ9" s="15"/>
      <x:c r="VIK9" s="15"/>
      <x:c r="VIL9" s="15"/>
      <x:c r="VIM9" s="15"/>
      <x:c r="VIN9" s="15"/>
      <x:c r="VIO9" s="15"/>
      <x:c r="VIP9" s="15"/>
      <x:c r="VIQ9" s="15"/>
      <x:c r="VIR9" s="15"/>
      <x:c r="VIS9" s="15"/>
      <x:c r="VIT9" s="15"/>
      <x:c r="VIU9" s="15"/>
      <x:c r="VIV9" s="15"/>
      <x:c r="VIW9" s="15"/>
      <x:c r="VIX9" s="15"/>
      <x:c r="VIY9" s="15"/>
      <x:c r="VIZ9" s="15"/>
      <x:c r="VJA9" s="15"/>
      <x:c r="VJB9" s="15"/>
      <x:c r="VJC9" s="15"/>
      <x:c r="VJD9" s="15"/>
      <x:c r="VJE9" s="15"/>
      <x:c r="VJF9" s="15"/>
      <x:c r="VJG9" s="15"/>
      <x:c r="VJH9" s="15"/>
      <x:c r="VJI9" s="15"/>
      <x:c r="VJJ9" s="15"/>
      <x:c r="VJK9" s="15"/>
      <x:c r="VJL9" s="15"/>
      <x:c r="VJM9" s="15"/>
      <x:c r="VJN9" s="15"/>
      <x:c r="VJO9" s="15"/>
      <x:c r="VJP9" s="15"/>
      <x:c r="VJQ9" s="15"/>
      <x:c r="VJR9" s="15"/>
      <x:c r="VJS9" s="15"/>
      <x:c r="VJT9" s="15"/>
      <x:c r="VJU9" s="15"/>
      <x:c r="VJV9" s="15"/>
      <x:c r="VJW9" s="15"/>
      <x:c r="VJX9" s="15"/>
      <x:c r="VJY9" s="15"/>
      <x:c r="VJZ9" s="15"/>
      <x:c r="VKA9" s="15"/>
      <x:c r="VKB9" s="15"/>
      <x:c r="VKC9" s="15"/>
      <x:c r="VKD9" s="15"/>
      <x:c r="VKE9" s="15"/>
      <x:c r="VKF9" s="15"/>
      <x:c r="VKG9" s="15"/>
      <x:c r="VKH9" s="15"/>
      <x:c r="VKI9" s="15"/>
      <x:c r="VKJ9" s="15"/>
      <x:c r="VKK9" s="15"/>
      <x:c r="VKL9" s="15"/>
      <x:c r="VKM9" s="15"/>
      <x:c r="VKN9" s="15"/>
      <x:c r="VKO9" s="15"/>
      <x:c r="VKP9" s="15"/>
      <x:c r="VKQ9" s="15"/>
      <x:c r="VKR9" s="15"/>
      <x:c r="VKS9" s="15"/>
      <x:c r="VKT9" s="15"/>
      <x:c r="VKU9" s="15"/>
      <x:c r="VKV9" s="15"/>
      <x:c r="VKW9" s="15"/>
      <x:c r="VKX9" s="15"/>
      <x:c r="VKY9" s="15"/>
      <x:c r="VKZ9" s="15"/>
      <x:c r="VLA9" s="15"/>
      <x:c r="VLB9" s="15"/>
      <x:c r="VLC9" s="15"/>
      <x:c r="VLD9" s="15"/>
      <x:c r="VLE9" s="15"/>
      <x:c r="VLF9" s="15"/>
      <x:c r="VLG9" s="15"/>
      <x:c r="VLH9" s="15"/>
      <x:c r="VLI9" s="15"/>
      <x:c r="VLJ9" s="15"/>
      <x:c r="VLK9" s="15"/>
      <x:c r="VLL9" s="15"/>
      <x:c r="VLM9" s="15"/>
      <x:c r="VLN9" s="15"/>
      <x:c r="VLO9" s="15"/>
      <x:c r="VLP9" s="15"/>
      <x:c r="VLQ9" s="15"/>
      <x:c r="VLR9" s="15"/>
      <x:c r="VLS9" s="15"/>
      <x:c r="VLT9" s="15"/>
      <x:c r="VLU9" s="15"/>
      <x:c r="VLV9" s="15"/>
      <x:c r="VLW9" s="15"/>
      <x:c r="VLX9" s="15"/>
      <x:c r="VLY9" s="15"/>
      <x:c r="VLZ9" s="15"/>
      <x:c r="VMA9" s="15"/>
      <x:c r="VMB9" s="15"/>
      <x:c r="VMC9" s="15"/>
      <x:c r="VMD9" s="15"/>
      <x:c r="VME9" s="15"/>
      <x:c r="VMF9" s="15"/>
      <x:c r="VMG9" s="15"/>
      <x:c r="VMH9" s="15"/>
      <x:c r="VMI9" s="15"/>
      <x:c r="VMJ9" s="15"/>
      <x:c r="VMK9" s="15"/>
      <x:c r="VML9" s="15"/>
      <x:c r="VMM9" s="15"/>
      <x:c r="VMN9" s="15"/>
      <x:c r="VMO9" s="15"/>
      <x:c r="VMP9" s="15"/>
      <x:c r="VMQ9" s="15"/>
      <x:c r="VMR9" s="15"/>
      <x:c r="VMS9" s="15"/>
      <x:c r="VMT9" s="15"/>
      <x:c r="VMU9" s="15"/>
      <x:c r="VMV9" s="15"/>
      <x:c r="VMW9" s="15"/>
      <x:c r="VMX9" s="15"/>
      <x:c r="VMY9" s="15"/>
      <x:c r="VMZ9" s="15"/>
      <x:c r="VNA9" s="15"/>
      <x:c r="VNB9" s="15"/>
      <x:c r="VNC9" s="15"/>
      <x:c r="VND9" s="15"/>
      <x:c r="VNE9" s="15"/>
      <x:c r="VNF9" s="15"/>
      <x:c r="VNG9" s="15"/>
      <x:c r="VNH9" s="15"/>
      <x:c r="VNI9" s="15"/>
      <x:c r="VNJ9" s="15"/>
      <x:c r="VNK9" s="15"/>
      <x:c r="VNL9" s="15"/>
      <x:c r="VNM9" s="15"/>
      <x:c r="VNN9" s="15"/>
      <x:c r="VNO9" s="15"/>
      <x:c r="VNP9" s="15"/>
      <x:c r="VNQ9" s="15"/>
      <x:c r="VNR9" s="15"/>
      <x:c r="VNS9" s="15"/>
      <x:c r="VNT9" s="15"/>
      <x:c r="VNU9" s="15"/>
      <x:c r="VNV9" s="15"/>
      <x:c r="VNW9" s="15"/>
      <x:c r="VNX9" s="15"/>
      <x:c r="VNY9" s="15"/>
      <x:c r="VNZ9" s="15"/>
      <x:c r="VOA9" s="15"/>
      <x:c r="VOB9" s="15"/>
      <x:c r="VOC9" s="15"/>
      <x:c r="VOD9" s="15"/>
      <x:c r="VOE9" s="15"/>
      <x:c r="VOF9" s="15"/>
      <x:c r="VOG9" s="15"/>
      <x:c r="VOH9" s="15"/>
      <x:c r="VOI9" s="15"/>
      <x:c r="VOJ9" s="15"/>
      <x:c r="VOK9" s="15"/>
      <x:c r="VOL9" s="15"/>
      <x:c r="VOM9" s="15"/>
      <x:c r="VON9" s="15"/>
      <x:c r="VOO9" s="15"/>
      <x:c r="VOP9" s="15"/>
      <x:c r="VOQ9" s="15"/>
      <x:c r="VOR9" s="15"/>
      <x:c r="VOS9" s="15"/>
      <x:c r="VOT9" s="15"/>
      <x:c r="VOU9" s="15"/>
      <x:c r="VOV9" s="15"/>
      <x:c r="VOW9" s="15"/>
      <x:c r="VOX9" s="15"/>
      <x:c r="VOY9" s="15"/>
      <x:c r="VOZ9" s="15"/>
      <x:c r="VPA9" s="15"/>
      <x:c r="VPB9" s="15"/>
      <x:c r="VPC9" s="15"/>
      <x:c r="VPD9" s="15"/>
      <x:c r="VPE9" s="15"/>
      <x:c r="VPF9" s="15"/>
      <x:c r="VPG9" s="15"/>
      <x:c r="VPH9" s="15"/>
      <x:c r="VPI9" s="15"/>
      <x:c r="VPJ9" s="15"/>
      <x:c r="VPK9" s="15"/>
      <x:c r="VPL9" s="15"/>
      <x:c r="VPM9" s="15"/>
      <x:c r="VPN9" s="15"/>
      <x:c r="VPO9" s="15"/>
      <x:c r="VPP9" s="15"/>
      <x:c r="VPQ9" s="15"/>
      <x:c r="VPR9" s="15"/>
      <x:c r="VPS9" s="15"/>
      <x:c r="VPT9" s="15"/>
      <x:c r="VPU9" s="15"/>
      <x:c r="VPV9" s="15"/>
      <x:c r="VPW9" s="15"/>
      <x:c r="VPX9" s="15"/>
      <x:c r="VPY9" s="15"/>
      <x:c r="VPZ9" s="15"/>
      <x:c r="VQA9" s="15"/>
      <x:c r="VQB9" s="15"/>
      <x:c r="VQC9" s="15"/>
      <x:c r="VQD9" s="15"/>
      <x:c r="VQE9" s="15"/>
      <x:c r="VQF9" s="15"/>
      <x:c r="VQG9" s="15"/>
      <x:c r="VQH9" s="15"/>
      <x:c r="VQI9" s="15"/>
      <x:c r="VQJ9" s="15"/>
      <x:c r="VQK9" s="15"/>
      <x:c r="VQL9" s="15"/>
      <x:c r="VQM9" s="15"/>
      <x:c r="VQN9" s="15"/>
      <x:c r="VQO9" s="15"/>
      <x:c r="VQP9" s="15"/>
      <x:c r="VQQ9" s="15"/>
      <x:c r="VQR9" s="15"/>
      <x:c r="VQS9" s="15"/>
      <x:c r="VQT9" s="15"/>
      <x:c r="VQU9" s="15"/>
      <x:c r="VQV9" s="15"/>
      <x:c r="VQW9" s="15"/>
      <x:c r="VQX9" s="15"/>
      <x:c r="VQY9" s="15"/>
      <x:c r="VQZ9" s="15"/>
      <x:c r="VRA9" s="15"/>
      <x:c r="VRB9" s="15"/>
      <x:c r="VRC9" s="15"/>
      <x:c r="VRD9" s="15"/>
      <x:c r="VRE9" s="15"/>
      <x:c r="VRF9" s="15"/>
      <x:c r="VRG9" s="15"/>
      <x:c r="VRH9" s="15"/>
      <x:c r="VRI9" s="15"/>
      <x:c r="VRJ9" s="15"/>
      <x:c r="VRK9" s="15"/>
      <x:c r="VRL9" s="15"/>
      <x:c r="VRM9" s="15"/>
      <x:c r="VRN9" s="15"/>
      <x:c r="VRO9" s="15"/>
      <x:c r="VRP9" s="15"/>
      <x:c r="VRQ9" s="15"/>
      <x:c r="VRR9" s="15"/>
      <x:c r="VRS9" s="15"/>
      <x:c r="VRT9" s="15"/>
      <x:c r="VRU9" s="15"/>
      <x:c r="VRV9" s="15"/>
      <x:c r="VRW9" s="15"/>
      <x:c r="VRX9" s="15"/>
      <x:c r="VRY9" s="15"/>
      <x:c r="VRZ9" s="15"/>
      <x:c r="VSA9" s="15"/>
      <x:c r="VSB9" s="15"/>
      <x:c r="VSC9" s="15"/>
      <x:c r="VSD9" s="15"/>
      <x:c r="VSE9" s="15"/>
      <x:c r="VSF9" s="15"/>
      <x:c r="VSG9" s="15"/>
      <x:c r="VSH9" s="15"/>
      <x:c r="VSI9" s="15"/>
      <x:c r="VSJ9" s="15"/>
      <x:c r="VSK9" s="15"/>
      <x:c r="VSL9" s="15"/>
      <x:c r="VSM9" s="15"/>
      <x:c r="VSN9" s="15"/>
      <x:c r="VSO9" s="15"/>
      <x:c r="VSP9" s="15"/>
      <x:c r="VSQ9" s="15"/>
      <x:c r="VSR9" s="15"/>
      <x:c r="VSS9" s="15"/>
      <x:c r="VST9" s="15"/>
      <x:c r="VSU9" s="15"/>
      <x:c r="VSV9" s="15"/>
      <x:c r="VSW9" s="15"/>
      <x:c r="VSX9" s="15"/>
      <x:c r="VSY9" s="15"/>
      <x:c r="VSZ9" s="15"/>
      <x:c r="VTA9" s="15"/>
      <x:c r="VTB9" s="15"/>
      <x:c r="VTC9" s="15"/>
      <x:c r="VTD9" s="15"/>
      <x:c r="VTE9" s="15"/>
      <x:c r="VTF9" s="15"/>
      <x:c r="VTG9" s="15"/>
      <x:c r="VTH9" s="15"/>
      <x:c r="VTI9" s="15"/>
      <x:c r="VTJ9" s="15"/>
      <x:c r="VTK9" s="15"/>
      <x:c r="VTL9" s="15"/>
      <x:c r="VTM9" s="15"/>
      <x:c r="VTN9" s="15"/>
      <x:c r="VTO9" s="15"/>
      <x:c r="VTP9" s="15"/>
      <x:c r="VTQ9" s="15"/>
      <x:c r="VTR9" s="15"/>
      <x:c r="VTS9" s="15"/>
      <x:c r="VTT9" s="15"/>
      <x:c r="VTU9" s="15"/>
      <x:c r="VTV9" s="15"/>
      <x:c r="VTW9" s="15"/>
      <x:c r="VTX9" s="15"/>
      <x:c r="VTY9" s="15"/>
      <x:c r="VTZ9" s="15"/>
      <x:c r="VUA9" s="15"/>
      <x:c r="VUB9" s="15"/>
      <x:c r="VUC9" s="15"/>
      <x:c r="VUD9" s="15"/>
      <x:c r="VUE9" s="15"/>
      <x:c r="VUF9" s="15"/>
      <x:c r="VUG9" s="15"/>
      <x:c r="VUH9" s="15"/>
      <x:c r="VUI9" s="15"/>
      <x:c r="VUJ9" s="15"/>
      <x:c r="VUK9" s="15"/>
      <x:c r="VUL9" s="15"/>
      <x:c r="VUM9" s="15"/>
      <x:c r="VUN9" s="15"/>
      <x:c r="VUO9" s="15"/>
      <x:c r="VUP9" s="15"/>
      <x:c r="VUQ9" s="15"/>
      <x:c r="VUR9" s="15"/>
      <x:c r="VUS9" s="15"/>
      <x:c r="VUT9" s="15"/>
      <x:c r="VUU9" s="15"/>
      <x:c r="VUV9" s="15"/>
      <x:c r="VUW9" s="15"/>
      <x:c r="VUX9" s="15"/>
      <x:c r="VUY9" s="15"/>
      <x:c r="VUZ9" s="15"/>
      <x:c r="VVA9" s="15"/>
      <x:c r="VVB9" s="15"/>
      <x:c r="VVC9" s="15"/>
      <x:c r="VVD9" s="15"/>
      <x:c r="VVE9" s="15"/>
      <x:c r="VVF9" s="15"/>
      <x:c r="VVG9" s="15"/>
      <x:c r="VVH9" s="15"/>
      <x:c r="VVI9" s="15"/>
      <x:c r="VVJ9" s="15"/>
      <x:c r="VVK9" s="15"/>
      <x:c r="VVL9" s="15"/>
      <x:c r="VVM9" s="15"/>
      <x:c r="VVN9" s="15"/>
      <x:c r="VVO9" s="15"/>
      <x:c r="VVP9" s="15"/>
      <x:c r="VVQ9" s="15"/>
      <x:c r="VVR9" s="15"/>
      <x:c r="VVS9" s="15"/>
      <x:c r="VVT9" s="15"/>
      <x:c r="VVU9" s="15"/>
      <x:c r="VVV9" s="15"/>
      <x:c r="VVW9" s="15"/>
      <x:c r="VVX9" s="15"/>
      <x:c r="VVY9" s="15"/>
      <x:c r="VVZ9" s="15"/>
      <x:c r="VWA9" s="15"/>
      <x:c r="VWB9" s="15"/>
      <x:c r="VWC9" s="15"/>
      <x:c r="VWD9" s="15"/>
      <x:c r="VWE9" s="15"/>
      <x:c r="VWF9" s="15"/>
      <x:c r="VWG9" s="15"/>
      <x:c r="VWH9" s="15"/>
      <x:c r="VWI9" s="15"/>
      <x:c r="VWJ9" s="15"/>
      <x:c r="VWK9" s="15"/>
      <x:c r="VWL9" s="15"/>
      <x:c r="VWM9" s="15"/>
      <x:c r="VWN9" s="15"/>
      <x:c r="VWO9" s="15"/>
      <x:c r="VWP9" s="15"/>
      <x:c r="VWQ9" s="15"/>
      <x:c r="VWR9" s="15"/>
      <x:c r="VWS9" s="15"/>
      <x:c r="VWT9" s="15"/>
      <x:c r="VWU9" s="15"/>
      <x:c r="VWV9" s="15"/>
      <x:c r="VWW9" s="15"/>
      <x:c r="VWX9" s="15"/>
      <x:c r="VWY9" s="15"/>
      <x:c r="VWZ9" s="15"/>
      <x:c r="VXA9" s="15"/>
      <x:c r="VXB9" s="15"/>
      <x:c r="VXC9" s="15"/>
      <x:c r="VXD9" s="15"/>
      <x:c r="VXE9" s="15"/>
      <x:c r="VXF9" s="15"/>
      <x:c r="VXG9" s="15"/>
      <x:c r="VXH9" s="15"/>
      <x:c r="VXI9" s="15"/>
      <x:c r="VXJ9" s="15"/>
      <x:c r="VXK9" s="15"/>
      <x:c r="VXL9" s="15"/>
      <x:c r="VXM9" s="15"/>
      <x:c r="VXN9" s="15"/>
      <x:c r="VXO9" s="15"/>
      <x:c r="VXP9" s="15"/>
      <x:c r="VXQ9" s="15"/>
      <x:c r="VXR9" s="15"/>
      <x:c r="VXS9" s="15"/>
      <x:c r="VXT9" s="15"/>
      <x:c r="VXU9" s="15"/>
      <x:c r="VXV9" s="15"/>
      <x:c r="VXW9" s="15"/>
      <x:c r="VXX9" s="15"/>
      <x:c r="VXY9" s="15"/>
      <x:c r="VXZ9" s="15"/>
      <x:c r="VYA9" s="15"/>
      <x:c r="VYB9" s="15"/>
      <x:c r="VYC9" s="15"/>
      <x:c r="VYD9" s="15"/>
      <x:c r="VYE9" s="15"/>
      <x:c r="VYF9" s="15"/>
      <x:c r="VYG9" s="15"/>
      <x:c r="VYH9" s="15"/>
      <x:c r="VYI9" s="15"/>
      <x:c r="VYJ9" s="15"/>
      <x:c r="VYK9" s="15"/>
      <x:c r="VYL9" s="15"/>
      <x:c r="VYM9" s="15"/>
      <x:c r="VYN9" s="15"/>
      <x:c r="VYO9" s="15"/>
      <x:c r="VYP9" s="15"/>
      <x:c r="VYQ9" s="15"/>
      <x:c r="VYR9" s="15"/>
      <x:c r="VYS9" s="15"/>
      <x:c r="VYT9" s="15"/>
      <x:c r="VYU9" s="15"/>
      <x:c r="VYV9" s="15"/>
      <x:c r="VYW9" s="15"/>
      <x:c r="VYX9" s="15"/>
      <x:c r="VYY9" s="15"/>
      <x:c r="VYZ9" s="15"/>
      <x:c r="VZA9" s="15"/>
      <x:c r="VZB9" s="15"/>
      <x:c r="VZC9" s="15"/>
      <x:c r="VZD9" s="15"/>
      <x:c r="VZE9" s="15"/>
      <x:c r="VZF9" s="15"/>
      <x:c r="VZG9" s="15"/>
      <x:c r="VZH9" s="15"/>
      <x:c r="VZI9" s="15"/>
      <x:c r="VZJ9" s="15"/>
      <x:c r="VZK9" s="15"/>
      <x:c r="VZL9" s="15"/>
      <x:c r="VZM9" s="15"/>
      <x:c r="VZN9" s="15"/>
      <x:c r="VZO9" s="15"/>
      <x:c r="VZP9" s="15"/>
      <x:c r="VZQ9" s="15"/>
      <x:c r="VZR9" s="15"/>
      <x:c r="VZS9" s="15"/>
      <x:c r="VZT9" s="15"/>
      <x:c r="VZU9" s="15"/>
      <x:c r="VZV9" s="15"/>
      <x:c r="VZW9" s="15"/>
      <x:c r="VZX9" s="15"/>
      <x:c r="VZY9" s="15"/>
      <x:c r="VZZ9" s="15"/>
      <x:c r="WAA9" s="15"/>
      <x:c r="WAB9" s="15"/>
      <x:c r="WAC9" s="15"/>
      <x:c r="WAD9" s="15"/>
      <x:c r="WAE9" s="15"/>
      <x:c r="WAF9" s="15"/>
      <x:c r="WAG9" s="15"/>
      <x:c r="WAH9" s="15"/>
      <x:c r="WAI9" s="15"/>
      <x:c r="WAJ9" s="15"/>
      <x:c r="WAK9" s="15"/>
      <x:c r="WAL9" s="15"/>
      <x:c r="WAM9" s="15"/>
      <x:c r="WAN9" s="15"/>
      <x:c r="WAO9" s="15"/>
      <x:c r="WAP9" s="15"/>
      <x:c r="WAQ9" s="15"/>
      <x:c r="WAR9" s="15"/>
      <x:c r="WAS9" s="15"/>
      <x:c r="WAT9" s="15"/>
      <x:c r="WAU9" s="15"/>
      <x:c r="WAV9" s="15"/>
      <x:c r="WAW9" s="15"/>
      <x:c r="WAX9" s="15"/>
      <x:c r="WAY9" s="15"/>
      <x:c r="WAZ9" s="15"/>
      <x:c r="WBA9" s="15"/>
      <x:c r="WBB9" s="15"/>
      <x:c r="WBC9" s="15"/>
      <x:c r="WBD9" s="15"/>
      <x:c r="WBE9" s="15"/>
      <x:c r="WBF9" s="15"/>
      <x:c r="WBG9" s="15"/>
      <x:c r="WBH9" s="15"/>
      <x:c r="WBI9" s="15"/>
      <x:c r="WBJ9" s="15"/>
      <x:c r="WBK9" s="15"/>
      <x:c r="WBL9" s="15"/>
      <x:c r="WBM9" s="15"/>
      <x:c r="WBN9" s="15"/>
      <x:c r="WBO9" s="15"/>
      <x:c r="WBP9" s="15"/>
      <x:c r="WBQ9" s="15"/>
      <x:c r="WBR9" s="15"/>
      <x:c r="WBS9" s="15"/>
      <x:c r="WBT9" s="15"/>
      <x:c r="WBU9" s="15"/>
      <x:c r="WBV9" s="15"/>
      <x:c r="WBW9" s="15"/>
      <x:c r="WBX9" s="15"/>
      <x:c r="WBY9" s="15"/>
      <x:c r="WBZ9" s="15"/>
      <x:c r="WCA9" s="15"/>
      <x:c r="WCB9" s="15"/>
      <x:c r="WCC9" s="15"/>
      <x:c r="WCD9" s="15"/>
      <x:c r="WCE9" s="15"/>
      <x:c r="WCF9" s="15"/>
      <x:c r="WCG9" s="15"/>
      <x:c r="WCH9" s="15"/>
      <x:c r="WCI9" s="15"/>
      <x:c r="WCJ9" s="15"/>
      <x:c r="WCK9" s="15"/>
      <x:c r="WCL9" s="15"/>
      <x:c r="WCM9" s="15"/>
      <x:c r="WCN9" s="15"/>
      <x:c r="WCO9" s="15"/>
      <x:c r="WCP9" s="15"/>
      <x:c r="WCQ9" s="15"/>
      <x:c r="WCR9" s="15"/>
      <x:c r="WCS9" s="15"/>
      <x:c r="WCT9" s="15"/>
      <x:c r="WCU9" s="15"/>
      <x:c r="WCV9" s="15"/>
      <x:c r="WCW9" s="15"/>
      <x:c r="WCX9" s="15"/>
      <x:c r="WCY9" s="15"/>
      <x:c r="WCZ9" s="15"/>
      <x:c r="WDA9" s="15"/>
      <x:c r="WDB9" s="15"/>
      <x:c r="WDC9" s="15"/>
      <x:c r="WDD9" s="15"/>
      <x:c r="WDE9" s="15"/>
      <x:c r="WDF9" s="15"/>
      <x:c r="WDG9" s="15"/>
      <x:c r="WDH9" s="15"/>
      <x:c r="WDI9" s="15"/>
      <x:c r="WDJ9" s="15"/>
      <x:c r="WDK9" s="15"/>
      <x:c r="WDL9" s="15"/>
      <x:c r="WDM9" s="15"/>
      <x:c r="WDN9" s="15"/>
      <x:c r="WDO9" s="15"/>
      <x:c r="WDP9" s="15"/>
      <x:c r="WDQ9" s="15"/>
      <x:c r="WDR9" s="15"/>
      <x:c r="WDS9" s="15"/>
      <x:c r="WDT9" s="15"/>
      <x:c r="WDU9" s="15"/>
      <x:c r="WDV9" s="15"/>
      <x:c r="WDW9" s="15"/>
      <x:c r="WDX9" s="15"/>
      <x:c r="WDY9" s="15"/>
      <x:c r="WDZ9" s="15"/>
      <x:c r="WEA9" s="15"/>
      <x:c r="WEB9" s="15"/>
      <x:c r="WEC9" s="15"/>
      <x:c r="WED9" s="15"/>
      <x:c r="WEE9" s="15"/>
      <x:c r="WEF9" s="15"/>
      <x:c r="WEG9" s="15"/>
      <x:c r="WEH9" s="15"/>
      <x:c r="WEI9" s="15"/>
      <x:c r="WEJ9" s="15"/>
      <x:c r="WEK9" s="15"/>
      <x:c r="WEL9" s="15"/>
      <x:c r="WEM9" s="15"/>
      <x:c r="WEN9" s="15"/>
      <x:c r="WEO9" s="15"/>
      <x:c r="WEP9" s="15"/>
      <x:c r="WEQ9" s="15"/>
      <x:c r="WER9" s="15"/>
      <x:c r="WES9" s="15"/>
      <x:c r="WET9" s="15"/>
      <x:c r="WEU9" s="15"/>
      <x:c r="WEV9" s="15"/>
      <x:c r="WEW9" s="15"/>
      <x:c r="WEX9" s="15"/>
      <x:c r="WEY9" s="15"/>
      <x:c r="WEZ9" s="15"/>
      <x:c r="WFA9" s="15"/>
      <x:c r="WFB9" s="15"/>
      <x:c r="WFC9" s="15"/>
      <x:c r="WFD9" s="15"/>
      <x:c r="WFE9" s="15"/>
      <x:c r="WFF9" s="15"/>
      <x:c r="WFG9" s="15"/>
      <x:c r="WFH9" s="15"/>
      <x:c r="WFI9" s="15"/>
      <x:c r="WFJ9" s="15"/>
      <x:c r="WFK9" s="15"/>
      <x:c r="WFL9" s="15"/>
      <x:c r="WFM9" s="15"/>
      <x:c r="WFN9" s="15"/>
      <x:c r="WFO9" s="15"/>
      <x:c r="WFP9" s="15"/>
      <x:c r="WFQ9" s="15"/>
      <x:c r="WFR9" s="15"/>
      <x:c r="WFS9" s="15"/>
      <x:c r="WFT9" s="15"/>
      <x:c r="WFU9" s="15"/>
      <x:c r="WFV9" s="15"/>
      <x:c r="WFW9" s="15"/>
      <x:c r="WFX9" s="15"/>
      <x:c r="WFY9" s="15"/>
      <x:c r="WFZ9" s="15"/>
      <x:c r="WGA9" s="15"/>
      <x:c r="WGB9" s="15"/>
      <x:c r="WGC9" s="15"/>
      <x:c r="WGD9" s="15"/>
      <x:c r="WGE9" s="15"/>
      <x:c r="WGF9" s="15"/>
      <x:c r="WGG9" s="15"/>
      <x:c r="WGH9" s="15"/>
      <x:c r="WGI9" s="15"/>
      <x:c r="WGJ9" s="15"/>
      <x:c r="WGK9" s="15"/>
      <x:c r="WGL9" s="15"/>
      <x:c r="WGM9" s="15"/>
      <x:c r="WGN9" s="15"/>
      <x:c r="WGO9" s="15"/>
      <x:c r="WGP9" s="15"/>
      <x:c r="WGQ9" s="15"/>
      <x:c r="WGR9" s="15"/>
      <x:c r="WGS9" s="15"/>
      <x:c r="WGT9" s="15"/>
      <x:c r="WGU9" s="15"/>
      <x:c r="WGV9" s="15"/>
      <x:c r="WGW9" s="15"/>
      <x:c r="WGX9" s="15"/>
      <x:c r="WGY9" s="15"/>
      <x:c r="WGZ9" s="15"/>
      <x:c r="WHA9" s="15"/>
      <x:c r="WHB9" s="15"/>
      <x:c r="WHC9" s="15"/>
      <x:c r="WHD9" s="15"/>
      <x:c r="WHE9" s="15"/>
      <x:c r="WHF9" s="15"/>
      <x:c r="WHG9" s="15"/>
      <x:c r="WHH9" s="15"/>
      <x:c r="WHI9" s="15"/>
      <x:c r="WHJ9" s="15"/>
      <x:c r="WHK9" s="15"/>
      <x:c r="WHL9" s="15"/>
      <x:c r="WHM9" s="15"/>
      <x:c r="WHN9" s="15"/>
      <x:c r="WHO9" s="15"/>
      <x:c r="WHP9" s="15"/>
      <x:c r="WHQ9" s="15"/>
      <x:c r="WHR9" s="15"/>
      <x:c r="WHS9" s="15"/>
      <x:c r="WHT9" s="15"/>
      <x:c r="WHU9" s="15"/>
      <x:c r="WHV9" s="15"/>
      <x:c r="WHW9" s="15"/>
      <x:c r="WHX9" s="15"/>
      <x:c r="WHY9" s="15"/>
      <x:c r="WHZ9" s="15"/>
      <x:c r="WIA9" s="15"/>
      <x:c r="WIB9" s="15"/>
      <x:c r="WIC9" s="15"/>
      <x:c r="WID9" s="15"/>
      <x:c r="WIE9" s="15"/>
      <x:c r="WIF9" s="15"/>
      <x:c r="WIG9" s="15"/>
      <x:c r="WIH9" s="15"/>
      <x:c r="WII9" s="15"/>
      <x:c r="WIJ9" s="15"/>
      <x:c r="WIK9" s="15"/>
      <x:c r="WIL9" s="15"/>
      <x:c r="WIM9" s="15"/>
      <x:c r="WIN9" s="15"/>
      <x:c r="WIO9" s="15"/>
      <x:c r="WIP9" s="15"/>
      <x:c r="WIQ9" s="15"/>
      <x:c r="WIR9" s="15"/>
      <x:c r="WIS9" s="15"/>
      <x:c r="WIT9" s="15"/>
      <x:c r="WIU9" s="15"/>
      <x:c r="WIV9" s="15"/>
      <x:c r="WIW9" s="15"/>
      <x:c r="WIX9" s="15"/>
      <x:c r="WIY9" s="15"/>
      <x:c r="WIZ9" s="15"/>
      <x:c r="WJA9" s="15"/>
      <x:c r="WJB9" s="15"/>
      <x:c r="WJC9" s="15"/>
      <x:c r="WJD9" s="15"/>
      <x:c r="WJE9" s="15"/>
      <x:c r="WJF9" s="15"/>
      <x:c r="WJG9" s="15"/>
      <x:c r="WJH9" s="15"/>
      <x:c r="WJI9" s="15"/>
      <x:c r="WJJ9" s="15"/>
      <x:c r="WJK9" s="15"/>
      <x:c r="WJL9" s="15"/>
      <x:c r="WJM9" s="15"/>
      <x:c r="WJN9" s="15"/>
      <x:c r="WJO9" s="15"/>
      <x:c r="WJP9" s="15"/>
      <x:c r="WJQ9" s="15"/>
      <x:c r="WJR9" s="15"/>
      <x:c r="WJS9" s="15"/>
      <x:c r="WJT9" s="15"/>
      <x:c r="WJU9" s="15"/>
      <x:c r="WJV9" s="15"/>
      <x:c r="WJW9" s="15"/>
      <x:c r="WJX9" s="15"/>
      <x:c r="WJY9" s="15"/>
      <x:c r="WJZ9" s="15"/>
      <x:c r="WKA9" s="15"/>
      <x:c r="WKB9" s="15"/>
      <x:c r="WKC9" s="15"/>
      <x:c r="WKD9" s="15"/>
      <x:c r="WKE9" s="15"/>
      <x:c r="WKF9" s="15"/>
      <x:c r="WKG9" s="15"/>
      <x:c r="WKH9" s="15"/>
      <x:c r="WKI9" s="15"/>
      <x:c r="WKJ9" s="15"/>
      <x:c r="WKK9" s="15"/>
      <x:c r="WKL9" s="15"/>
      <x:c r="WKM9" s="15"/>
      <x:c r="WKN9" s="15"/>
      <x:c r="WKO9" s="15"/>
      <x:c r="WKP9" s="15"/>
      <x:c r="WKQ9" s="15"/>
      <x:c r="WKR9" s="15"/>
      <x:c r="WKS9" s="15"/>
      <x:c r="WKT9" s="15"/>
      <x:c r="WKU9" s="15"/>
      <x:c r="WKV9" s="15"/>
      <x:c r="WKW9" s="15"/>
      <x:c r="WKX9" s="15"/>
      <x:c r="WKY9" s="15"/>
      <x:c r="WKZ9" s="15"/>
      <x:c r="WLA9" s="15"/>
      <x:c r="WLB9" s="15"/>
      <x:c r="WLC9" s="15"/>
      <x:c r="WLD9" s="15"/>
      <x:c r="WLE9" s="15"/>
      <x:c r="WLF9" s="15"/>
      <x:c r="WLG9" s="15"/>
      <x:c r="WLH9" s="15"/>
      <x:c r="WLI9" s="15"/>
      <x:c r="WLJ9" s="15"/>
      <x:c r="WLK9" s="15"/>
      <x:c r="WLL9" s="15"/>
      <x:c r="WLM9" s="15"/>
      <x:c r="WLN9" s="15"/>
      <x:c r="WLO9" s="15"/>
      <x:c r="WLP9" s="15"/>
      <x:c r="WLQ9" s="15"/>
      <x:c r="WLR9" s="15"/>
      <x:c r="WLS9" s="15"/>
      <x:c r="WLT9" s="15"/>
      <x:c r="WLU9" s="15"/>
      <x:c r="WLV9" s="15"/>
      <x:c r="WLW9" s="15"/>
      <x:c r="WLX9" s="15"/>
      <x:c r="WLY9" s="15"/>
      <x:c r="WLZ9" s="15"/>
      <x:c r="WMA9" s="15"/>
      <x:c r="WMB9" s="15"/>
      <x:c r="WMC9" s="15"/>
      <x:c r="WMD9" s="15"/>
      <x:c r="WME9" s="15"/>
      <x:c r="WMF9" s="15"/>
      <x:c r="WMG9" s="15"/>
      <x:c r="WMH9" s="15"/>
      <x:c r="WMI9" s="15"/>
      <x:c r="WMJ9" s="15"/>
      <x:c r="WMK9" s="15"/>
      <x:c r="WML9" s="15"/>
      <x:c r="WMM9" s="15"/>
      <x:c r="WMN9" s="15"/>
      <x:c r="WMO9" s="15"/>
      <x:c r="WMP9" s="15"/>
      <x:c r="WMQ9" s="15"/>
      <x:c r="WMR9" s="15"/>
      <x:c r="WMS9" s="15"/>
      <x:c r="WMT9" s="15"/>
      <x:c r="WMU9" s="15"/>
      <x:c r="WMV9" s="15"/>
      <x:c r="WMW9" s="15"/>
      <x:c r="WMX9" s="15"/>
      <x:c r="WMY9" s="15"/>
      <x:c r="WMZ9" s="15"/>
      <x:c r="WNA9" s="15"/>
      <x:c r="WNB9" s="15"/>
      <x:c r="WNC9" s="15"/>
      <x:c r="WND9" s="15"/>
      <x:c r="WNE9" s="15"/>
      <x:c r="WNF9" s="15"/>
      <x:c r="WNG9" s="15"/>
      <x:c r="WNH9" s="15"/>
      <x:c r="WNI9" s="15"/>
      <x:c r="WNJ9" s="15"/>
      <x:c r="WNK9" s="15"/>
      <x:c r="WNL9" s="15"/>
      <x:c r="WNM9" s="15"/>
      <x:c r="WNN9" s="15"/>
      <x:c r="WNO9" s="15"/>
      <x:c r="WNP9" s="15"/>
      <x:c r="WNQ9" s="15"/>
      <x:c r="WNR9" s="15"/>
      <x:c r="WNS9" s="15"/>
      <x:c r="WNT9" s="15"/>
      <x:c r="WNU9" s="15"/>
      <x:c r="WNV9" s="15"/>
      <x:c r="WNW9" s="15"/>
      <x:c r="WNX9" s="15"/>
      <x:c r="WNY9" s="15"/>
      <x:c r="WNZ9" s="15"/>
      <x:c r="WOA9" s="15"/>
      <x:c r="WOB9" s="15"/>
      <x:c r="WOC9" s="15"/>
      <x:c r="WOD9" s="15"/>
      <x:c r="WOE9" s="15"/>
      <x:c r="WOF9" s="15"/>
      <x:c r="WOG9" s="15"/>
      <x:c r="WOH9" s="15"/>
      <x:c r="WOI9" s="15"/>
      <x:c r="WOJ9" s="15"/>
      <x:c r="WOK9" s="15"/>
      <x:c r="WOL9" s="15"/>
      <x:c r="WOM9" s="15"/>
      <x:c r="WON9" s="15"/>
      <x:c r="WOO9" s="15"/>
      <x:c r="WOP9" s="15"/>
      <x:c r="WOQ9" s="15"/>
      <x:c r="WOR9" s="15"/>
      <x:c r="WOS9" s="15"/>
      <x:c r="WOT9" s="15"/>
      <x:c r="WOU9" s="15"/>
      <x:c r="WOV9" s="15"/>
      <x:c r="WOW9" s="15"/>
      <x:c r="WOX9" s="15"/>
      <x:c r="WOY9" s="15"/>
      <x:c r="WOZ9" s="15"/>
      <x:c r="WPA9" s="15"/>
      <x:c r="WPB9" s="15"/>
      <x:c r="WPC9" s="15"/>
      <x:c r="WPD9" s="15"/>
      <x:c r="WPE9" s="15"/>
      <x:c r="WPF9" s="15"/>
      <x:c r="WPG9" s="15"/>
      <x:c r="WPH9" s="15"/>
      <x:c r="WPI9" s="15"/>
      <x:c r="WPJ9" s="15"/>
      <x:c r="WPK9" s="15"/>
      <x:c r="WPL9" s="15"/>
      <x:c r="WPM9" s="15"/>
      <x:c r="WPN9" s="15"/>
      <x:c r="WPO9" s="15"/>
      <x:c r="WPP9" s="15"/>
      <x:c r="WPQ9" s="15"/>
      <x:c r="WPR9" s="15"/>
      <x:c r="WPS9" s="15"/>
      <x:c r="WPT9" s="15"/>
      <x:c r="WPU9" s="15"/>
      <x:c r="WPV9" s="15"/>
      <x:c r="WPW9" s="15"/>
      <x:c r="WPX9" s="15"/>
      <x:c r="WPY9" s="15"/>
      <x:c r="WPZ9" s="15"/>
      <x:c r="WQA9" s="15"/>
      <x:c r="WQB9" s="15"/>
      <x:c r="WQC9" s="15"/>
      <x:c r="WQD9" s="15"/>
      <x:c r="WQE9" s="15"/>
      <x:c r="WQF9" s="15"/>
      <x:c r="WQG9" s="15"/>
      <x:c r="WQH9" s="15"/>
      <x:c r="WQI9" s="15"/>
      <x:c r="WQJ9" s="15"/>
      <x:c r="WQK9" s="15"/>
      <x:c r="WQL9" s="15"/>
      <x:c r="WQM9" s="15"/>
      <x:c r="WQN9" s="15"/>
      <x:c r="WQO9" s="15"/>
      <x:c r="WQP9" s="15"/>
      <x:c r="WQQ9" s="15"/>
      <x:c r="WQR9" s="15"/>
      <x:c r="WQS9" s="15"/>
      <x:c r="WQT9" s="15"/>
      <x:c r="WQU9" s="15"/>
      <x:c r="WQV9" s="15"/>
      <x:c r="WQW9" s="15"/>
      <x:c r="WQX9" s="15"/>
      <x:c r="WQY9" s="15"/>
      <x:c r="WQZ9" s="15"/>
      <x:c r="WRA9" s="15"/>
      <x:c r="WRB9" s="15"/>
      <x:c r="WRC9" s="15"/>
      <x:c r="WRD9" s="15"/>
      <x:c r="WRE9" s="15"/>
      <x:c r="WRF9" s="15"/>
      <x:c r="WRG9" s="15"/>
      <x:c r="WRH9" s="15"/>
      <x:c r="WRI9" s="15"/>
      <x:c r="WRJ9" s="15"/>
      <x:c r="WRK9" s="15"/>
      <x:c r="WRL9" s="15"/>
      <x:c r="WRM9" s="15"/>
      <x:c r="WRN9" s="15"/>
      <x:c r="WRO9" s="15"/>
      <x:c r="WRP9" s="15"/>
      <x:c r="WRQ9" s="15"/>
      <x:c r="WRR9" s="15"/>
      <x:c r="WRS9" s="15"/>
      <x:c r="WRT9" s="15"/>
      <x:c r="WRU9" s="15"/>
      <x:c r="WRV9" s="15"/>
      <x:c r="WRW9" s="15"/>
      <x:c r="WRX9" s="15"/>
      <x:c r="WRY9" s="15"/>
      <x:c r="WRZ9" s="15"/>
      <x:c r="WSA9" s="15"/>
      <x:c r="WSB9" s="15"/>
      <x:c r="WSC9" s="15"/>
      <x:c r="WSD9" s="15"/>
      <x:c r="WSE9" s="15"/>
      <x:c r="WSF9" s="15"/>
      <x:c r="WSG9" s="15"/>
      <x:c r="WSH9" s="15"/>
      <x:c r="WSI9" s="15"/>
      <x:c r="WSJ9" s="15"/>
      <x:c r="WSK9" s="15"/>
      <x:c r="WSL9" s="15"/>
      <x:c r="WSM9" s="15"/>
      <x:c r="WSN9" s="15"/>
      <x:c r="WSO9" s="15"/>
      <x:c r="WSP9" s="15"/>
      <x:c r="WSQ9" s="15"/>
      <x:c r="WSR9" s="15"/>
      <x:c r="WSS9" s="15"/>
      <x:c r="WST9" s="15"/>
      <x:c r="WSU9" s="15"/>
      <x:c r="WSV9" s="15"/>
      <x:c r="WSW9" s="15"/>
      <x:c r="WSX9" s="15"/>
      <x:c r="WSY9" s="15"/>
      <x:c r="WSZ9" s="15"/>
      <x:c r="WTA9" s="15"/>
      <x:c r="WTB9" s="15"/>
      <x:c r="WTC9" s="15"/>
      <x:c r="WTD9" s="15"/>
      <x:c r="WTE9" s="15"/>
      <x:c r="WTF9" s="15"/>
      <x:c r="WTG9" s="15"/>
      <x:c r="WTH9" s="15"/>
      <x:c r="WTI9" s="15"/>
      <x:c r="WTJ9" s="15"/>
      <x:c r="WTK9" s="15"/>
      <x:c r="WTL9" s="15"/>
      <x:c r="WTM9" s="15"/>
      <x:c r="WTN9" s="15"/>
      <x:c r="WTO9" s="15"/>
      <x:c r="WTP9" s="15"/>
      <x:c r="WTQ9" s="15"/>
      <x:c r="WTR9" s="15"/>
      <x:c r="WTS9" s="15"/>
      <x:c r="WTT9" s="15"/>
      <x:c r="WTU9" s="15"/>
      <x:c r="WTV9" s="15"/>
      <x:c r="WTW9" s="15"/>
      <x:c r="WTX9" s="15"/>
      <x:c r="WTY9" s="15"/>
      <x:c r="WTZ9" s="15"/>
      <x:c r="WUA9" s="15"/>
      <x:c r="WUB9" s="15"/>
      <x:c r="WUC9" s="15"/>
      <x:c r="WUD9" s="15"/>
      <x:c r="WUE9" s="15"/>
      <x:c r="WUF9" s="15"/>
      <x:c r="WUG9" s="15"/>
      <x:c r="WUH9" s="15"/>
      <x:c r="WUI9" s="15"/>
      <x:c r="WUJ9" s="15"/>
      <x:c r="WUK9" s="15"/>
      <x:c r="WUL9" s="15"/>
      <x:c r="WUM9" s="15"/>
      <x:c r="WUN9" s="15"/>
      <x:c r="WUO9" s="15"/>
      <x:c r="WUP9" s="15"/>
      <x:c r="WUQ9" s="15"/>
      <x:c r="WUR9" s="15"/>
      <x:c r="WUS9" s="15"/>
      <x:c r="WUT9" s="15"/>
      <x:c r="WUU9" s="15"/>
      <x:c r="WUV9" s="15"/>
      <x:c r="WUW9" s="15"/>
      <x:c r="WUX9" s="15"/>
      <x:c r="WUY9" s="15"/>
      <x:c r="WUZ9" s="15"/>
      <x:c r="WVA9" s="15"/>
      <x:c r="WVB9" s="15"/>
      <x:c r="WVC9" s="15"/>
      <x:c r="WVD9" s="15"/>
      <x:c r="WVE9" s="15"/>
      <x:c r="WVF9" s="15"/>
      <x:c r="WVG9" s="15"/>
      <x:c r="WVH9" s="15"/>
      <x:c r="WVI9" s="15"/>
      <x:c r="WVJ9" s="15"/>
      <x:c r="WVK9" s="15"/>
      <x:c r="WVL9" s="15"/>
      <x:c r="WVM9" s="15"/>
      <x:c r="WVN9" s="15"/>
      <x:c r="WVO9" s="15"/>
      <x:c r="WVP9" s="15"/>
      <x:c r="WVQ9" s="15"/>
      <x:c r="WVR9" s="15"/>
      <x:c r="WVS9" s="15"/>
      <x:c r="WVT9" s="15"/>
      <x:c r="WVU9" s="15"/>
      <x:c r="WVV9" s="15"/>
      <x:c r="WVW9" s="15"/>
      <x:c r="WVX9" s="15"/>
      <x:c r="WVY9" s="15"/>
      <x:c r="WVZ9" s="15"/>
      <x:c r="WWA9" s="15"/>
      <x:c r="WWB9" s="15"/>
      <x:c r="WWC9" s="15"/>
      <x:c r="WWD9" s="15"/>
      <x:c r="WWE9" s="15"/>
      <x:c r="WWF9" s="15"/>
      <x:c r="WWG9" s="15"/>
      <x:c r="WWH9" s="15"/>
      <x:c r="WWI9" s="15"/>
      <x:c r="WWJ9" s="15"/>
      <x:c r="WWK9" s="15"/>
      <x:c r="WWL9" s="15"/>
      <x:c r="WWM9" s="15"/>
      <x:c r="WWN9" s="15"/>
      <x:c r="WWO9" s="15"/>
      <x:c r="WWP9" s="15"/>
      <x:c r="WWQ9" s="15"/>
      <x:c r="WWR9" s="15"/>
      <x:c r="WWS9" s="15"/>
      <x:c r="WWT9" s="15"/>
      <x:c r="WWU9" s="15"/>
      <x:c r="WWV9" s="15"/>
      <x:c r="WWW9" s="15"/>
      <x:c r="WWX9" s="15"/>
      <x:c r="WWY9" s="15"/>
      <x:c r="WWZ9" s="15"/>
      <x:c r="WXA9" s="15"/>
      <x:c r="WXB9" s="15"/>
      <x:c r="WXC9" s="15"/>
      <x:c r="WXD9" s="15"/>
      <x:c r="WXE9" s="15"/>
      <x:c r="WXF9" s="15"/>
      <x:c r="WXG9" s="15"/>
      <x:c r="WXH9" s="15"/>
      <x:c r="WXI9" s="15"/>
      <x:c r="WXJ9" s="15"/>
      <x:c r="WXK9" s="15"/>
      <x:c r="WXL9" s="15"/>
      <x:c r="WXM9" s="15"/>
      <x:c r="WXN9" s="15"/>
      <x:c r="WXO9" s="15"/>
      <x:c r="WXP9" s="15"/>
      <x:c r="WXQ9" s="15"/>
      <x:c r="WXR9" s="15"/>
      <x:c r="WXS9" s="15"/>
      <x:c r="WXT9" s="15"/>
      <x:c r="WXU9" s="15"/>
      <x:c r="WXV9" s="15"/>
      <x:c r="WXW9" s="15"/>
      <x:c r="WXX9" s="15"/>
      <x:c r="WXY9" s="15"/>
      <x:c r="WXZ9" s="15"/>
      <x:c r="WYA9" s="15"/>
      <x:c r="WYB9" s="15"/>
      <x:c r="WYC9" s="15"/>
      <x:c r="WYD9" s="15"/>
      <x:c r="WYE9" s="15"/>
      <x:c r="WYF9" s="15"/>
      <x:c r="WYG9" s="15"/>
      <x:c r="WYH9" s="15"/>
      <x:c r="WYI9" s="15"/>
      <x:c r="WYJ9" s="15"/>
      <x:c r="WYK9" s="15"/>
      <x:c r="WYL9" s="15"/>
      <x:c r="WYM9" s="15"/>
      <x:c r="WYN9" s="15"/>
      <x:c r="WYO9" s="15"/>
      <x:c r="WYP9" s="15"/>
      <x:c r="WYQ9" s="15"/>
      <x:c r="WYR9" s="15"/>
      <x:c r="WYS9" s="15"/>
      <x:c r="WYT9" s="15"/>
      <x:c r="WYU9" s="15"/>
      <x:c r="WYV9" s="15"/>
      <x:c r="WYW9" s="15"/>
      <x:c r="WYX9" s="15"/>
      <x:c r="WYY9" s="15"/>
      <x:c r="WYZ9" s="15"/>
      <x:c r="WZA9" s="15"/>
      <x:c r="WZB9" s="15"/>
      <x:c r="WZC9" s="15"/>
      <x:c r="WZD9" s="15"/>
      <x:c r="WZE9" s="15"/>
      <x:c r="WZF9" s="15"/>
      <x:c r="WZG9" s="15"/>
      <x:c r="WZH9" s="15"/>
      <x:c r="WZI9" s="15"/>
      <x:c r="WZJ9" s="15"/>
      <x:c r="WZK9" s="15"/>
      <x:c r="WZL9" s="15"/>
      <x:c r="WZM9" s="15"/>
      <x:c r="WZN9" s="15"/>
      <x:c r="WZO9" s="15"/>
      <x:c r="WZP9" s="15"/>
      <x:c r="WZQ9" s="15"/>
      <x:c r="WZR9" s="15"/>
      <x:c r="WZS9" s="15"/>
      <x:c r="WZT9" s="15"/>
      <x:c r="WZU9" s="15"/>
      <x:c r="WZV9" s="15"/>
      <x:c r="WZW9" s="15"/>
      <x:c r="WZX9" s="15"/>
      <x:c r="WZY9" s="15"/>
      <x:c r="WZZ9" s="15"/>
      <x:c r="XAA9" s="15"/>
      <x:c r="XAB9" s="15"/>
      <x:c r="XAC9" s="15"/>
      <x:c r="XAD9" s="15"/>
      <x:c r="XAE9" s="15"/>
      <x:c r="XAF9" s="15"/>
      <x:c r="XAG9" s="15"/>
      <x:c r="XAH9" s="15"/>
      <x:c r="XAI9" s="15"/>
      <x:c r="XAJ9" s="15"/>
      <x:c r="XAK9" s="15"/>
      <x:c r="XAL9" s="15"/>
      <x:c r="XAM9" s="15"/>
      <x:c r="XAN9" s="15"/>
      <x:c r="XAO9" s="15"/>
      <x:c r="XAP9" s="15"/>
      <x:c r="XAQ9" s="15"/>
      <x:c r="XAR9" s="15"/>
      <x:c r="XAS9" s="15"/>
      <x:c r="XAT9" s="15"/>
      <x:c r="XAU9" s="15"/>
      <x:c r="XAV9" s="15"/>
      <x:c r="XAW9" s="15"/>
      <x:c r="XAX9" s="15"/>
      <x:c r="XAY9" s="15"/>
      <x:c r="XAZ9" s="15"/>
      <x:c r="XBA9" s="15"/>
      <x:c r="XBB9" s="15"/>
      <x:c r="XBC9" s="15"/>
      <x:c r="XBD9" s="15"/>
      <x:c r="XBE9" s="15"/>
      <x:c r="XBF9" s="15"/>
      <x:c r="XBG9" s="15"/>
      <x:c r="XBH9" s="15"/>
      <x:c r="XBI9" s="15"/>
      <x:c r="XBJ9" s="15"/>
      <x:c r="XBK9" s="15"/>
      <x:c r="XBL9" s="15"/>
      <x:c r="XBM9" s="15"/>
      <x:c r="XBN9" s="15"/>
      <x:c r="XBO9" s="15"/>
      <x:c r="XBP9" s="15"/>
      <x:c r="XBQ9" s="15"/>
      <x:c r="XBR9" s="15"/>
      <x:c r="XBS9" s="15"/>
      <x:c r="XBT9" s="15"/>
      <x:c r="XBU9" s="15"/>
      <x:c r="XBV9" s="15"/>
      <x:c r="XBW9" s="15"/>
      <x:c r="XBX9" s="15"/>
      <x:c r="XBY9" s="15"/>
      <x:c r="XBZ9" s="15"/>
      <x:c r="XCA9" s="15"/>
      <x:c r="XCB9" s="15"/>
      <x:c r="XCC9" s="15"/>
      <x:c r="XCD9" s="15"/>
      <x:c r="XCE9" s="15"/>
      <x:c r="XCF9" s="15"/>
      <x:c r="XCG9" s="15"/>
      <x:c r="XCH9" s="15"/>
      <x:c r="XCI9" s="15"/>
      <x:c r="XCJ9" s="15"/>
      <x:c r="XCK9" s="15"/>
      <x:c r="XCL9" s="15"/>
      <x:c r="XCM9" s="15"/>
      <x:c r="XCN9" s="15"/>
      <x:c r="XCO9" s="15"/>
      <x:c r="XCP9" s="15"/>
      <x:c r="XCQ9" s="15"/>
      <x:c r="XCR9" s="15"/>
      <x:c r="XCS9" s="15"/>
      <x:c r="XCT9" s="15"/>
      <x:c r="XCU9" s="15"/>
      <x:c r="XCV9" s="15"/>
      <x:c r="XCW9" s="15"/>
      <x:c r="XCX9" s="15"/>
      <x:c r="XCY9" s="15"/>
      <x:c r="XCZ9" s="15"/>
      <x:c r="XDA9" s="15"/>
      <x:c r="XDB9" s="15"/>
      <x:c r="XDC9" s="15"/>
      <x:c r="XDD9" s="15"/>
      <x:c r="XDE9" s="15"/>
      <x:c r="XDF9" s="15"/>
      <x:c r="XDG9" s="15"/>
      <x:c r="XDH9" s="15"/>
      <x:c r="XDI9" s="15"/>
      <x:c r="XDJ9" s="15"/>
      <x:c r="XDK9" s="15"/>
      <x:c r="XDL9" s="15"/>
      <x:c r="XDM9" s="15"/>
      <x:c r="XDN9" s="15"/>
      <x:c r="XDO9" s="15"/>
      <x:c r="XDP9" s="15"/>
      <x:c r="XDQ9" s="15"/>
      <x:c r="XDR9" s="15"/>
      <x:c r="XDS9" s="15"/>
      <x:c r="XDT9" s="15"/>
      <x:c r="XDU9" s="15"/>
      <x:c r="XDV9" s="15"/>
      <x:c r="XDW9" s="15"/>
      <x:c r="XDX9" s="15"/>
      <x:c r="XDY9" s="15"/>
      <x:c r="XDZ9" s="15"/>
      <x:c r="XEA9" s="15"/>
      <x:c r="XEB9" s="15"/>
      <x:c r="XEC9" s="15"/>
      <x:c r="XED9" s="15"/>
      <x:c r="XEE9" s="15"/>
      <x:c r="XEF9" s="15"/>
      <x:c r="XEG9" s="15"/>
      <x:c r="XEH9" s="15"/>
      <x:c r="XEI9" s="15"/>
      <x:c r="XEJ9" s="15"/>
      <x:c r="XEK9" s="15"/>
      <x:c r="XEL9" s="15"/>
      <x:c r="XEM9" s="15"/>
      <x:c r="XEN9" s="15"/>
      <x:c r="XEO9" s="15"/>
      <x:c r="XEP9" s="15"/>
      <x:c r="XEQ9" s="15"/>
      <x:c r="XER9" s="15"/>
      <x:c r="XES9" s="15"/>
      <x:c r="XET9" s="15"/>
      <x:c r="XEU9" s="15"/>
      <x:c r="XEV9" s="15"/>
      <x:c r="XEW9" s="15"/>
      <x:c r="XEX9" s="15"/>
      <x:c r="XEY9" s="15"/>
      <x:c r="XEZ9" s="15"/>
      <x:c r="XFA9" s="15"/>
      <x:c r="XFB9" s="15"/>
      <x:c r="XFC9" s="15"/>
    </x:row>
    <x:row r="10" spans="2:16383" x14ac:dyDescent="0.35">
      <x:c r="B10" s="11" t="s">
        <x:v>347</x:v>
      </x:c>
      <x:c r="C10" s="18" t="s">
        <x:v>335</x:v>
      </x:c>
      <x:c r="D10" s="18" t="s">
        <x:v>336</x:v>
      </x:c>
      <x:c r="E10" s="18" t="s">
        <x:v>337</x:v>
      </x:c>
      <x:c r="F10" s="18" t="s">
        <x:v>338</x:v>
      </x:c>
      <x:c r="G10" s="18" t="s">
        <x:v>4</x:v>
      </x:c>
      <x:c r="H10" s="18" t="s">
        <x:v>339</x:v>
      </x:c>
      <x:c r="I10" s="18" t="s">
        <x:v>340</x:v>
      </x:c>
      <x:c r="J10" s="18" t="s">
        <x:v>341</x:v>
      </x:c>
      <x:c r="K10" s="18" t="s">
        <x:v>342</x:v>
      </x:c>
      <x:c r="L10" s="18" t="s">
        <x:v>343</x:v>
      </x:c>
      <x:c r="M10" s="18" t="s">
        <x:v>344</x:v>
      </x:c>
      <x:c r="N10" s="18" t="s">
        <x:v>345</x:v>
      </x:c>
      <x:c r="R10" s="64">
        <x:f>MAX(R5:R9)</x:f>
        <x:v>0</x:v>
      </x:c>
    </x:row>
    <x:row r="11" spans="2:16383" x14ac:dyDescent="0.35">
      <x:c r="B11" s="19" t="s">
        <x:v>1</x:v>
      </x:c>
      <x:c r="C11" s="20" t="str">
        <x:f>IF($C$4="London",Assumptions!C15,Assumptions!C21)</x:f>
        <x:v>47°F</x:v>
      </x:c>
      <x:c r="D11" s="20" t="str">
        <x:f>IF($C$4="London",Assumptions!D15,Assumptions!D21)</x:f>
        <x:v>48°F</x:v>
      </x:c>
      <x:c r="E11" s="20" t="str">
        <x:f>IF($C$4="London",Assumptions!E15,Assumptions!E21)</x:f>
        <x:v>52°F</x:v>
      </x:c>
      <x:c r="F11" s="20" t="str">
        <x:f>IF($C$4="London",Assumptions!F15,Assumptions!F21)</x:f>
        <x:v>58°F</x:v>
      </x:c>
      <x:c r="G11" s="20" t="str">
        <x:f>IF($C$4="London",Assumptions!G15,Assumptions!G21)</x:f>
        <x:v>63°F</x:v>
      </x:c>
      <x:c r="H11" s="20" t="str">
        <x:f>IF($C$4="London",Assumptions!H15,Assumptions!H21)</x:f>
        <x:v>69°F</x:v>
      </x:c>
      <x:c r="I11" s="20" t="str">
        <x:f>IF($C$4="London",Assumptions!I15,Assumptions!I21)</x:f>
        <x:v>73°F</x:v>
      </x:c>
      <x:c r="J11" s="20" t="str">
        <x:f>IF($C$4="London",Assumptions!J15,Assumptions!J21)</x:f>
        <x:v>72°F</x:v>
      </x:c>
      <x:c r="K11" s="20" t="str">
        <x:f>IF($C$4="London",Assumptions!K15,Assumptions!K21)</x:f>
        <x:v>67°F</x:v>
      </x:c>
      <x:c r="L11" s="20" t="str">
        <x:f>IF($C$4="London",Assumptions!L15,Assumptions!L21)</x:f>
        <x:v>60°F</x:v>
      </x:c>
      <x:c r="M11" s="20" t="str">
        <x:f>IF($C$4="London",Assumptions!M15,Assumptions!M21)</x:f>
        <x:v>53°F</x:v>
      </x:c>
      <x:c r="N11" s="20" t="str">
        <x:f>IF($C$4="London",Assumptions!N15,Assumptions!N21)</x:f>
        <x:v>49°F</x:v>
      </x:c>
    </x:row>
    <x:row r="12" spans="2:16383" x14ac:dyDescent="0.35">
      <x:c r="B12" s="19" t="s">
        <x:v>346</x:v>
      </x:c>
      <x:c r="C12" s="21" t="str">
        <x:f>IF($C$4="London",Assumptions!C16,Assumptions!C22)</x:f>
        <x:v>1.8″</x:v>
      </x:c>
      <x:c r="D12" s="21" t="str">
        <x:f>IF($C$4="London",Assumptions!D16,Assumptions!D22)</x:f>
        <x:v>1.4″</x:v>
      </x:c>
      <x:c r="E12" s="21" t="str">
        <x:f>IF($C$4="London",Assumptions!E16,Assumptions!E22)</x:f>
        <x:v>1.2″</x:v>
      </x:c>
      <x:c r="F12" s="21" t="str">
        <x:f>IF($C$4="London",Assumptions!F16,Assumptions!F22)</x:f>
        <x:v>1.2″</x:v>
      </x:c>
      <x:c r="G12" s="21" t="str">
        <x:f>IF($C$4="London",Assumptions!G16,Assumptions!G22)</x:f>
        <x:v>1.5″</x:v>
      </x:c>
      <x:c r="H12" s="21" t="str">
        <x:f>IF($C$4="London",Assumptions!H16,Assumptions!H22)</x:f>
        <x:v>1.6″</x:v>
      </x:c>
      <x:c r="I12" s="21" t="str">
        <x:f>IF($C$4="London",Assumptions!I16,Assumptions!I22)</x:f>
        <x:v>1.4″</x:v>
      </x:c>
      <x:c r="J12" s="21" t="str">
        <x:f>IF($C$4="London",Assumptions!J16,Assumptions!J22)</x:f>
        <x:v>1.5″</x:v>
      </x:c>
      <x:c r="K12" s="21" t="str">
        <x:f>IF($C$4="London",Assumptions!K16,Assumptions!K22)</x:f>
        <x:v>1.6″</x:v>
      </x:c>
      <x:c r="L12" s="21" t="str">
        <x:f>IF($C$4="London",Assumptions!L16,Assumptions!L22)</x:f>
        <x:v>2.2″</x:v>
      </x:c>
      <x:c r="M12" s="21" t="str">
        <x:f>IF($C$4="London",Assumptions!M16,Assumptions!M22)</x:f>
        <x:v>2.1″</x:v>
      </x:c>
      <x:c r="N12" s="21" t="str">
        <x:f>IF($C$4="London",Assumptions!N16,Assumptions!N22)</x:f>
        <x:v>2.0″</x:v>
      </x:c>
    </x:row>
    <x:row r="13" spans="2:16383" x14ac:dyDescent="0.35">
      <x:c r="B13" s="19" t="s">
        <x:v>313</x:v>
      </x:c>
      <x:c r="C13" s="22">
        <x:f>IF($C$4="London",Assumptions!C17,Assumptions!C23)</x:f>
        <x:v>31</x:v>
      </x:c>
      <x:c r="D13" s="22">
        <x:f>IF($C$4="London",Assumptions!D17,Assumptions!D23)</x:f>
        <x:v>28</x:v>
      </x:c>
      <x:c r="E13" s="22">
        <x:f>IF($C$4="London",Assumptions!E17,Assumptions!E23)</x:f>
        <x:v>31</x:v>
      </x:c>
      <x:c r="F13" s="22">
        <x:f>IF($C$4="London",Assumptions!F17,Assumptions!F23)</x:f>
        <x:v>30</x:v>
      </x:c>
      <x:c r="G13" s="22">
        <x:f>IF($C$4="London",Assumptions!G17,Assumptions!G23)</x:f>
        <x:v>31</x:v>
      </x:c>
      <x:c r="H13" s="22">
        <x:f>IF($C$4="London",Assumptions!H17,Assumptions!H23)</x:f>
        <x:v>30</x:v>
      </x:c>
      <x:c r="I13" s="22">
        <x:f>IF($C$4="London",Assumptions!I17,Assumptions!I23)</x:f>
        <x:v>31</x:v>
      </x:c>
      <x:c r="J13" s="22">
        <x:f>IF($C$4="London",Assumptions!J17,Assumptions!J23)</x:f>
        <x:v>31</x:v>
      </x:c>
      <x:c r="K13" s="22">
        <x:f>IF($C$4="London",Assumptions!K17,Assumptions!K23)</x:f>
        <x:v>30</x:v>
      </x:c>
      <x:c r="L13" s="22">
        <x:f>IF($C$4="London",Assumptions!L17,Assumptions!L23)</x:f>
        <x:v>31</x:v>
      </x:c>
      <x:c r="M13" s="22">
        <x:f>IF($C$4="London",Assumptions!M17,Assumptions!M23)</x:f>
        <x:v>30</x:v>
      </x:c>
      <x:c r="N13" s="22">
        <x:f>IF($C$4="London",Assumptions!N17,Assumptions!N23)</x:f>
        <x:v>31</x:v>
      </x:c>
    </x:row>
    <x:row r="14" spans="2:16383" x14ac:dyDescent="0.35">
      <x:c r="B14" s="19" t="s">
        <x:v>832</x:v>
      </x:c>
      <x:c r="C14" s="30">
        <x:f>VALUE(SUBSTITUTE(C12,"″",""))</x:f>
        <x:v>1.8</x:v>
      </x:c>
      <x:c r="D14" s="30">
        <x:f t="shared" ref="D14:N14" si="0">VALUE(SUBSTITUTE(D12,"″",""))</x:f>
        <x:v>1.4</x:v>
      </x:c>
      <x:c r="E14" s="30">
        <x:f t="shared" si="0"/>
        <x:v>1.2</x:v>
      </x:c>
      <x:c r="F14" s="30">
        <x:f t="shared" si="0"/>
        <x:v>1.2</x:v>
      </x:c>
      <x:c r="G14" s="30">
        <x:f t="shared" si="0"/>
        <x:v>1.5</x:v>
      </x:c>
      <x:c r="H14" s="30">
        <x:f t="shared" si="0"/>
        <x:v>1.6</x:v>
      </x:c>
      <x:c r="I14" s="30">
        <x:f t="shared" si="0"/>
        <x:v>1.4</x:v>
      </x:c>
      <x:c r="J14" s="30">
        <x:f t="shared" si="0"/>
        <x:v>1.5</x:v>
      </x:c>
      <x:c r="K14" s="30">
        <x:f t="shared" si="0"/>
        <x:v>1.6</x:v>
      </x:c>
      <x:c r="L14" s="30">
        <x:f t="shared" si="0"/>
        <x:v>2.2000000000000002</x:v>
      </x:c>
      <x:c r="M14" s="30">
        <x:f t="shared" si="0"/>
        <x:v>2.1</x:v>
      </x:c>
      <x:c r="N14" s="30">
        <x:f t="shared" si="0"/>
        <x:v>2</x:v>
      </x:c>
      <x:c r="O14" s="58">
        <x:f>SUM(C14:N14)</x:f>
        <x:v>19.500000000000004</x:v>
      </x:c>
    </x:row>
    <x:row r="15" spans="2:16383" x14ac:dyDescent="0.35">
      <x:c r="B15" s="19" t="s">
        <x:v>833</x:v>
      </x:c>
      <x:c r="C15" s="30">
        <x:f>VALUE(SUBSTITUTE(C11,"°F",""))</x:f>
        <x:v>47</x:v>
      </x:c>
      <x:c r="D15" s="30">
        <x:f t="shared" ref="D15:N15" si="1">VALUE(SUBSTITUTE(D11,"°F",""))</x:f>
        <x:v>48</x:v>
      </x:c>
      <x:c r="E15" s="30">
        <x:f t="shared" si="1"/>
        <x:v>52</x:v>
      </x:c>
      <x:c r="F15" s="30">
        <x:f t="shared" si="1"/>
        <x:v>58</x:v>
      </x:c>
      <x:c r="G15" s="30">
        <x:f t="shared" si="1"/>
        <x:v>63</x:v>
      </x:c>
      <x:c r="H15" s="30">
        <x:f t="shared" si="1"/>
        <x:v>69</x:v>
      </x:c>
      <x:c r="I15" s="30">
        <x:f t="shared" si="1"/>
        <x:v>73</x:v>
      </x:c>
      <x:c r="J15" s="30">
        <x:f t="shared" si="1"/>
        <x:v>72</x:v>
      </x:c>
      <x:c r="K15" s="30">
        <x:f t="shared" si="1"/>
        <x:v>67</x:v>
      </x:c>
      <x:c r="L15" s="30">
        <x:f t="shared" si="1"/>
        <x:v>60</x:v>
      </x:c>
      <x:c r="M15" s="30">
        <x:f t="shared" si="1"/>
        <x:v>53</x:v>
      </x:c>
      <x:c r="N15" s="30">
        <x:f t="shared" si="1"/>
        <x:v>49</x:v>
      </x:c>
      <x:c r="O15" s="8">
        <x:f>SUMPRODUCT(C15:N15,C13:N13)/SUM(C13:N13)</x:f>
        <x:v>59.315068493150683</x:v>
      </x:c>
    </x:row>
    <x:row r="16" spans="2:16383" x14ac:dyDescent="0.35">
      <x:c r="B16" s="19" t="s">
        <x:v>834</x:v>
      </x:c>
      <x:c r="C16" s="31">
        <x:f>C14/C13</x:f>
        <x:v>5.8064516129032261E-2</x:v>
      </x:c>
      <x:c r="D16" s="31">
        <x:f t="shared" ref="D16:N16" si="2">D14/D13</x:f>
        <x:v>4.9999999999999996E-2</x:v>
      </x:c>
      <x:c r="E16" s="31">
        <x:f t="shared" si="2"/>
        <x:v>3.870967741935484E-2</x:v>
      </x:c>
      <x:c r="F16" s="31">
        <x:f t="shared" si="2"/>
        <x:v>0.04</x:v>
      </x:c>
      <x:c r="G16" s="31">
        <x:f t="shared" si="2"/>
        <x:v>4.8387096774193547E-2</x:v>
      </x:c>
      <x:c r="H16" s="31">
        <x:f t="shared" si="2"/>
        <x:v>5.3333333333333337E-2</x:v>
      </x:c>
      <x:c r="I16" s="31">
        <x:f t="shared" si="2"/>
        <x:v>4.5161290322580643E-2</x:v>
      </x:c>
      <x:c r="J16" s="31">
        <x:f t="shared" si="2"/>
        <x:v>4.8387096774193547E-2</x:v>
      </x:c>
      <x:c r="K16" s="31">
        <x:f t="shared" si="2"/>
        <x:v>5.3333333333333337E-2</x:v>
      </x:c>
      <x:c r="L16" s="31">
        <x:f t="shared" si="2"/>
        <x:v>7.0967741935483872E-2</x:v>
      </x:c>
      <x:c r="M16" s="31">
        <x:f t="shared" si="2"/>
        <x:v>7.0000000000000007E-2</x:v>
      </x:c>
      <x:c r="N16" s="31">
        <x:f t="shared" si="2"/>
        <x:v>6.4516129032258063E-2</x:v>
      </x:c>
      <x:c r="S16" s="23">
        <x:v>44621</x:v>
      </x:c>
    </x:row>
    <x:row r="17" spans="2:31" x14ac:dyDescent="0.35">
      <x:c r="B17" s="19"/>
      <x:c r="C17" s="31"/>
      <x:c r="D17" s="31"/>
      <x:c r="E17" s="31"/>
      <x:c r="F17" s="31"/>
      <x:c r="G17" s="31"/>
      <x:c r="H17" s="31"/>
      <x:c r="I17" s="31"/>
      <x:c r="J17" s="31"/>
      <x:c r="K17" s="31"/>
      <x:c r="L17" s="31"/>
      <x:c r="M17" s="31"/>
      <x:c r="N17" s="31"/>
      <x:c r="S17" s="23"/>
    </x:row>
    <x:row r="18" spans="2:31" x14ac:dyDescent="0.35">
      <x:c r="B18" s="19"/>
      <x:c r="C18" s="30"/>
      <x:c r="D18" s="30"/>
      <x:c r="E18" s="30"/>
      <x:c r="F18" s="9" t="s">
        <x:v>373</x:v>
      </x:c>
      <x:c r="G18" s="30"/>
      <x:c r="H18" s="30"/>
      <x:c r="I18" s="30"/>
      <x:c r="J18" s="30"/>
      <x:c r="K18" s="30"/>
      <x:c r="L18" s="30"/>
      <x:c r="M18" s="30"/>
      <x:c r="N18" s="30"/>
      <x:c r="O18" s="23">
        <x:v>44621</x:v>
      </x:c>
      <x:c r="S18" s="23">
        <x:v>44696</x:v>
      </x:c>
      <x:c r="Z18" s="23">
        <x:v>44774</x:v>
      </x:c>
    </x:row>
    <x:row r="19" spans="2:31" x14ac:dyDescent="0.35">
      <x:c r="B19" s="11" t="s">
        <x:v>349</x:v>
      </x:c>
      <x:c r="C19" s="18" t="s">
        <x:v>350</x:v>
      </x:c>
      <x:c r="H19" s="58">
        <x:f>COUNTIFS($O$22:$O$401,"&gt;=12",$T$22:$T$401,"&gt;=70")</x:f>
        <x:v>62</x:v>
      </x:c>
      <x:c r="O19" s="58" t="e">
        <x:f>IF(COUNTIFS(_xlfn.ANCHORARRAY(F22),O18)=1,SUMIFS($O$22:$O$201,_xlfn.ANCHORARRAY($F$22),O18),"Change Input")</x:f>
        <x:v>#VALUE!</x:v>
      </x:c>
      <x:c r="S19" s="58" t="e">
        <x:f>SUMIFS($S$22:$S$201,_xlfn.ANCHORARRAY($F$22),"&gt;="&amp;S16,_xlfn.ANCHORARRAY($F$22),"&lt;="&amp;S18)</x:f>
        <x:v>#VALUE!</x:v>
      </x:c>
      <x:c r="Z19" s="59" t="e" cm="1">
        <x:f t="array" ref="Z19">IF(COUNTIFS(_xlfn.ANCHORARRAY(F22),Z18)=1,_xlfn.XLOOKUP(Z18,_xlfn.ANCHORARRAY(F22),Z22:Z201),"Change input")</x:f>
        <x:v>#VALUE!</x:v>
      </x:c>
    </x:row>
    <x:row r="20" spans="2:31" x14ac:dyDescent="0.35">
      <x:c r="B20" s="19" t="s">
        <x:v>351</x:v>
      </x:c>
      <x:c r="C20" s="20">
        <x:f>IF($C$4="London",Assumptions!C26,Assumptions!C27)</x:f>
        <x:v>0.03</x:v>
      </x:c>
    </x:row>
    <x:row r="21" spans="2:31" x14ac:dyDescent="0.35">
      <x:c r="E21" s="19"/>
      <x:c r="F21" s="28" t="s">
        <x:v>0</x:v>
      </x:c>
      <x:c r="G21" s="28" t="s">
        <x:v>299</x:v>
      </x:c>
      <x:c r="H21" s="28" t="s">
        <x:v>355</x:v>
      </x:c>
      <x:c r="I21" s="28" t="s">
        <x:v>356</x:v>
      </x:c>
      <x:c r="J21" s="28" t="s">
        <x:v>368</x:v>
      </x:c>
      <x:c r="K21" s="28" t="s">
        <x:v>369</x:v>
      </x:c>
      <x:c r="L21" s="28" t="s">
        <x:v>370</x:v>
      </x:c>
      <x:c r="M21" s="28" t="s">
        <x:v>371</x:v>
      </x:c>
      <x:c r="N21" s="28" t="s">
        <x:v>372</x:v>
      </x:c>
      <x:c r="O21" s="28" t="s">
        <x:v>296</x:v>
      </x:c>
      <x:c r="P21" s="28" t="s">
        <x:v>298</x:v>
      </x:c>
      <x:c r="Q21" s="28" t="s">
        <x:v>297</x:v>
      </x:c>
      <x:c r="R21" s="28" t="s">
        <x:v>313</x:v>
      </x:c>
      <x:c r="S21" s="28" t="s">
        <x:v>314</x:v>
      </x:c>
      <x:c r="T21" s="28" t="s">
        <x:v>315</x:v>
      </x:c>
      <x:c r="U21" s="28" t="s">
        <x:v>317</x:v>
      </x:c>
      <x:c r="V21" s="28" t="s">
        <x:v>3</x:v>
      </x:c>
      <x:c r="W21" s="28" t="s">
        <x:v>316</x:v>
      </x:c>
      <x:c r="X21" s="28" t="s">
        <x:v>2</x:v>
      </x:c>
      <x:c r="Y21" s="28" t="s">
        <x:v>838</x:v>
      </x:c>
      <x:c r="Z21" s="28" t="s">
        <x:v>839</x:v>
      </x:c>
      <x:c r="AA21" s="28" t="s">
        <x:v>320</x:v>
      </x:c>
      <x:c r="AB21" s="28" t="s">
        <x:v>323</x:v>
      </x:c>
      <x:c r="AC21" s="28" t="s">
        <x:v>322</x:v>
      </x:c>
      <x:c r="AD21" s="28" t="s">
        <x:v>319</x:v>
      </x:c>
      <x:c r="AE21" s="28" t="s">
        <x:v>321</x:v>
      </x:c>
    </x:row>
    <x:row r="22" spans="2:31" x14ac:dyDescent="0.35">
      <x:c r="B22" s="11" t="s">
        <x:v>354</x:v>
      </x:c>
      <x:c r="C22" s="18" t="s">
        <x:v>355</x:v>
      </x:c>
      <x:c r="D22" s="18" t="s">
        <x:v>356</x:v>
      </x:c>
      <x:c r="F22" s="29" cm="1">
        <x:f t="array" ref="F22:F386">_xlfn.SEQUENCE(365,1,C2)</x:f>
        <x:v>44562</x:v>
      </x:c>
      <x:c r="G22" s="30">
        <x:f t="shared" ref="G22:G53" si="3">MONTH(F22)</x:f>
        <x:v>1</x:v>
      </x:c>
      <x:c r="H22" s="31" t="str" cm="1">
        <x:f t="array" ref="H22:H386">_xlfn.XLOOKUP(_xlfn.ANCHORARRAY($F22),$B$23:$B$387,$C$23:$C$387)</x:f>
        <x:v>0806</x:v>
      </x:c>
      <x:c r="I22" s="31" t="str" cm="1">
        <x:f t="array" ref="I22:I386">_xlfn.XLOOKUP(_xlfn.ANCHORARRAY($F22),$B$23:$B$387,$D$23:$D$387)</x:f>
        <x:v>1602</x:v>
      </x:c>
      <x:c r="J22" s="30">
        <x:f t="shared" ref="J22:J53" si="4">VALUE(LEFT(H22,2))</x:f>
        <x:v>8</x:v>
      </x:c>
      <x:c r="K22" s="30">
        <x:f t="shared" ref="K22:K53" si="5">VALUE(RIGHT(H22,2))</x:f>
        <x:v>6</x:v>
      </x:c>
      <x:c r="L22" s="30">
        <x:f t="shared" ref="L22:L53" si="6">VALUE(LEFT(I22,2))</x:f>
        <x:v>16</x:v>
      </x:c>
      <x:c r="M22" s="30">
        <x:f t="shared" ref="M22:M53" si="7">VALUE(RIGHT(I22,2))</x:f>
        <x:v>2</x:v>
      </x:c>
      <x:c r="N22" s="30">
        <x:f>IF(L22&lt;J22,L22+24,L22)</x:f>
        <x:v>16</x:v>
      </x:c>
      <x:c r="O22" s="30">
        <x:f t="shared" ref="O22:O53" si="8">N22-J22+(M22-K22)/60</x:f>
        <x:v>7.9333333333333336</x:v>
      </x:c>
      <x:c r="P22" s="30" t="str" cm="1">
        <x:f t="array" ref="P22">INDEX($C$12:$N$12,G22)</x:f>
        <x:v>1.8″</x:v>
      </x:c>
      <x:c r="Q22" s="30" t="str" cm="1">
        <x:f t="array" ref="Q22">INDEX($C$11:$N$11,G22)</x:f>
        <x:v>47°F</x:v>
      </x:c>
      <x:c r="R22" s="30" cm="1">
        <x:f t="array" ref="R22">INDEX($C$13:$N$13,G22)</x:f>
        <x:v>31</x:v>
      </x:c>
      <x:c r="S22" s="30">
        <x:f>VALUE(SUBSTITUTE(P22,"″",""))/R22</x:f>
        <x:v>5.8064516129032261E-2</x:v>
      </x:c>
      <x:c r="T22" s="30">
        <x:f>VALUE(_xlfn.TEXTBEFORE(Q22,"°"))</x:f>
        <x:v>47</x:v>
      </x:c>
      <x:c r="U22" s="32">
        <x:f>MAX(MIN(Assumptions!$D$8+S22-$C$20,1),0)</x:f>
        <x:v>0.52806451612903227</x:v>
      </x:c>
      <x:c r="V22" s="31">
        <x:f>$G$8</x:f>
        <x:v>0.1</x:v>
      </x:c>
      <x:c r="W22" s="31">
        <x:f>$F$8</x:f>
        <x:v>65</x:v>
      </x:c>
      <x:c r="X22" s="32">
        <x:f>$C$8</x:f>
        <x:v>0.25</x:v>
      </x:c>
      <x:c r="Y22" s="30">
        <x:f>IF(U22&gt;X22,1,IF(U22&lt;X22/2,0,(U22/X22)^2))</x:f>
        <x:v>1</x:v>
      </x:c>
      <x:c r="Z22" s="33">
        <x:f>1-((T22-W22)/50)^2</x:f>
        <x:v>0.87040000000000006</x:v>
      </x:c>
      <x:c r="AA22" s="31">
        <x:f>$E$8</x:f>
        <x:v>0</x:v>
      </x:c>
      <x:c r="AB22" s="32">
        <x:f>AA22/$D$8</x:f>
        <x:v>0</x:v>
      </x:c>
      <x:c r="AC22" s="31">
        <x:f>_xlfn.XLOOKUP(AB22,$I$4:$I$8,$K$4:$K$8,,1)</x:f>
        <x:v>0.5</x:v>
      </x:c>
      <x:c r="AD22" s="30">
        <x:f>V22*O22*Y22*Z22*AC22</x:f>
        <x:v>0.34525866666666671</x:v>
      </x:c>
      <x:c r="AE22" s="31">
        <x:f t="shared" ref="AE22:AE53" si="9">AA22+AD22</x:f>
        <x:v>0.34525866666666671</x:v>
      </x:c>
    </x:row>
    <x:row r="23" spans="2:31" x14ac:dyDescent="0.35">
      <x:c r="B23" s="27">
        <x:v>44562</x:v>
      </x:c>
      <x:c r="C23" s="22" t="str">
        <x:f>IF($C$4="London",Assumptions!C32,Assumptions!E32)</x:f>
        <x:v>0806</x:v>
      </x:c>
      <x:c r="D23" s="22" t="str">
        <x:f>IF($C$4="London",Assumptions!D32,Assumptions!F32)</x:f>
        <x:v>1602</x:v>
      </x:c>
      <x:c r="F23" s="29">
        <x:v>44563</x:v>
      </x:c>
      <x:c r="G23" s="30">
        <x:f t="shared" si="3"/>
        <x:v>1</x:v>
      </x:c>
      <x:c r="H23" s="31" t="str">
        <x:v>0806</x:v>
      </x:c>
      <x:c r="I23" s="31" t="str">
        <x:v>1603</x:v>
      </x:c>
      <x:c r="J23" s="30">
        <x:f t="shared" si="4"/>
        <x:v>8</x:v>
      </x:c>
      <x:c r="K23" s="30">
        <x:f t="shared" si="5"/>
        <x:v>6</x:v>
      </x:c>
      <x:c r="L23" s="30">
        <x:f t="shared" si="6"/>
        <x:v>16</x:v>
      </x:c>
      <x:c r="M23" s="30">
        <x:f t="shared" si="7"/>
        <x:v>3</x:v>
      </x:c>
      <x:c r="N23" s="30">
        <x:f t="shared" ref="N23:N86" si="10">IF(L23&lt;J23,L23+24,L23)</x:f>
        <x:v>16</x:v>
      </x:c>
      <x:c r="O23" s="30">
        <x:f t="shared" si="8"/>
        <x:v>7.95</x:v>
      </x:c>
      <x:c r="P23" s="30" t="str" cm="1">
        <x:f t="array" ref="P23">INDEX($C$12:$N$12,G23)</x:f>
        <x:v>1.8″</x:v>
      </x:c>
      <x:c r="Q23" s="30" t="str" cm="1">
        <x:f t="array" ref="Q23">INDEX($C$11:$N$11,G23)</x:f>
        <x:v>47°F</x:v>
      </x:c>
      <x:c r="R23" s="30" cm="1">
        <x:f t="array" ref="R23">INDEX($C$13:$N$13,G23)</x:f>
        <x:v>31</x:v>
      </x:c>
      <x:c r="S23" s="30">
        <x:f t="shared" ref="S23:S86" si="11">VALUE(SUBSTITUTE(P23,"″",""))/R23</x:f>
        <x:v>5.8064516129032261E-2</x:v>
      </x:c>
      <x:c r="T23" s="30">
        <x:f t="shared" ref="T23:T86" si="12">VALUE(_xlfn.TEXTBEFORE(Q23,"°"))</x:f>
        <x:v>47</x:v>
      </x:c>
      <x:c r="U23" s="32">
        <x:f>MAX(MIN(U22+S23-$C$20,1),0)</x:f>
        <x:v>0.55612903225806454</x:v>
      </x:c>
      <x:c r="V23" s="31">
        <x:f t="shared" ref="V23:V86" si="13">$G$8</x:f>
        <x:v>0.1</x:v>
      </x:c>
      <x:c r="W23" s="31">
        <x:f t="shared" ref="W23:W86" si="14">$F$8</x:f>
        <x:v>65</x:v>
      </x:c>
      <x:c r="X23" s="32">
        <x:f t="shared" ref="X23:X86" si="15">$C$8</x:f>
        <x:v>0.25</x:v>
      </x:c>
      <x:c r="Y23" s="30">
        <x:f t="shared" ref="Y23:Y86" si="16">IF(U23&gt;X23,1,IF(U23&lt;X23/2,0,(U23/X23)^2))</x:f>
        <x:v>1</x:v>
      </x:c>
      <x:c r="Z23" s="33">
        <x:f t="shared" ref="Z23:Z86" si="17">1-((T23-W23)/50)^2</x:f>
        <x:v>0.87040000000000006</x:v>
      </x:c>
      <x:c r="AA23" s="31">
        <x:f t="shared" ref="AA23:AA54" si="18">AE22</x:f>
        <x:v>0.34525866666666671</x:v>
      </x:c>
      <x:c r="AB23" s="32">
        <x:f t="shared" ref="AB23:AB86" si="19">AA23/$D$8</x:f>
        <x:v>1.438577777777778E-2</x:v>
      </x:c>
      <x:c r="AC23" s="31">
        <x:f t="shared" ref="AC23:AC86" si="20">_xlfn.XLOOKUP(AB23,$I$4:$I$8,$K$4:$K$8,,1)</x:f>
        <x:v>0.5</x:v>
      </x:c>
      <x:c r="AD23" s="30">
        <x:f t="shared" ref="AD23:AD86" si="21">V23*O23*Y23*Z23*AC23</x:f>
        <x:v>0.34598400000000007</x:v>
      </x:c>
      <x:c r="AE23" s="31">
        <x:f t="shared" si="9"/>
        <x:v>0.69124266666666678</x:v>
      </x:c>
    </x:row>
    <x:row r="24" spans="2:31" x14ac:dyDescent="0.35">
      <x:c r="B24" s="27">
        <x:f>B23+1</x:f>
        <x:v>44563</x:v>
      </x:c>
      <x:c r="C24" s="22" t="str">
        <x:f>IF($C$4="London",Assumptions!C33,Assumptions!E33)</x:f>
        <x:v>0806</x:v>
      </x:c>
      <x:c r="D24" s="22" t="str">
        <x:f>IF($C$4="London",Assumptions!D33,Assumptions!F33)</x:f>
        <x:v>1603</x:v>
      </x:c>
      <x:c r="F24" s="29">
        <x:v>44564</x:v>
      </x:c>
      <x:c r="G24" s="30">
        <x:f t="shared" si="3"/>
        <x:v>1</x:v>
      </x:c>
      <x:c r="H24" s="31" t="str">
        <x:v>0806</x:v>
      </x:c>
      <x:c r="I24" s="31" t="str">
        <x:v>1604</x:v>
      </x:c>
      <x:c r="J24" s="30">
        <x:f t="shared" si="4"/>
        <x:v>8</x:v>
      </x:c>
      <x:c r="K24" s="30">
        <x:f t="shared" si="5"/>
        <x:v>6</x:v>
      </x:c>
      <x:c r="L24" s="30">
        <x:f t="shared" si="6"/>
        <x:v>16</x:v>
      </x:c>
      <x:c r="M24" s="30">
        <x:f t="shared" si="7"/>
        <x:v>4</x:v>
      </x:c>
      <x:c r="N24" s="30">
        <x:f t="shared" si="10"/>
        <x:v>16</x:v>
      </x:c>
      <x:c r="O24" s="30">
        <x:f t="shared" si="8"/>
        <x:v>7.9666666666666668</x:v>
      </x:c>
      <x:c r="P24" s="30" t="str" cm="1">
        <x:f t="array" ref="P24">INDEX($C$12:$N$12,G24)</x:f>
        <x:v>1.8″</x:v>
      </x:c>
      <x:c r="Q24" s="30" t="str" cm="1">
        <x:f t="array" ref="Q24">INDEX($C$11:$N$11,G24)</x:f>
        <x:v>47°F</x:v>
      </x:c>
      <x:c r="R24" s="30" cm="1">
        <x:f t="array" ref="R24">INDEX($C$13:$N$13,G24)</x:f>
        <x:v>31</x:v>
      </x:c>
      <x:c r="S24" s="30">
        <x:f t="shared" si="11"/>
        <x:v>5.8064516129032261E-2</x:v>
      </x:c>
      <x:c r="T24" s="30">
        <x:f t="shared" si="12"/>
        <x:v>47</x:v>
      </x:c>
      <x:c r="U24" s="32">
        <x:f t="shared" ref="U24:U87" si="22">MAX(MIN(U23+S24-$C$20,1),0)</x:f>
        <x:v>0.58419354838709681</x:v>
      </x:c>
      <x:c r="V24" s="31">
        <x:f t="shared" si="13"/>
        <x:v>0.1</x:v>
      </x:c>
      <x:c r="W24" s="31">
        <x:f t="shared" si="14"/>
        <x:v>65</x:v>
      </x:c>
      <x:c r="X24" s="32">
        <x:f t="shared" si="15"/>
        <x:v>0.25</x:v>
      </x:c>
      <x:c r="Y24" s="30">
        <x:f t="shared" si="16"/>
        <x:v>1</x:v>
      </x:c>
      <x:c r="Z24" s="33">
        <x:f t="shared" si="17"/>
        <x:v>0.87040000000000006</x:v>
      </x:c>
      <x:c r="AA24" s="31">
        <x:f t="shared" si="18"/>
        <x:v>0.69124266666666678</x:v>
      </x:c>
      <x:c r="AB24" s="32">
        <x:f t="shared" si="19"/>
        <x:v>2.8801777777777784E-2</x:v>
      </x:c>
      <x:c r="AC24" s="31">
        <x:f t="shared" si="20"/>
        <x:v>0.5</x:v>
      </x:c>
      <x:c r="AD24" s="30">
        <x:f t="shared" si="21"/>
        <x:v>0.34670933333333337</x:v>
      </x:c>
      <x:c r="AE24" s="31">
        <x:f t="shared" si="9"/>
        <x:v>1.0379520000000002</x:v>
      </x:c>
    </x:row>
    <x:row r="25" spans="2:31" x14ac:dyDescent="0.35">
      <x:c r="B25" s="27">
        <x:f t="shared" ref="B25:B88" si="23">B24+1</x:f>
        <x:v>44564</x:v>
      </x:c>
      <x:c r="C25" s="22" t="str">
        <x:f>IF($C$4="London",Assumptions!C34,Assumptions!E34)</x:f>
        <x:v>0806</x:v>
      </x:c>
      <x:c r="D25" s="22" t="str">
        <x:f>IF($C$4="London",Assumptions!D34,Assumptions!F34)</x:f>
        <x:v>1604</x:v>
      </x:c>
      <x:c r="F25" s="29">
        <x:v>44565</x:v>
      </x:c>
      <x:c r="G25" s="30">
        <x:f t="shared" si="3"/>
        <x:v>1</x:v>
      </x:c>
      <x:c r="H25" s="31" t="str">
        <x:v>0806</x:v>
      </x:c>
      <x:c r="I25" s="31" t="str">
        <x:v>1606</x:v>
      </x:c>
      <x:c r="J25" s="30">
        <x:f t="shared" si="4"/>
        <x:v>8</x:v>
      </x:c>
      <x:c r="K25" s="30">
        <x:f t="shared" si="5"/>
        <x:v>6</x:v>
      </x:c>
      <x:c r="L25" s="30">
        <x:f t="shared" si="6"/>
        <x:v>16</x:v>
      </x:c>
      <x:c r="M25" s="30">
        <x:f t="shared" si="7"/>
        <x:v>6</x:v>
      </x:c>
      <x:c r="N25" s="30">
        <x:f t="shared" si="10"/>
        <x:v>16</x:v>
      </x:c>
      <x:c r="O25" s="30">
        <x:f t="shared" si="8"/>
        <x:v>8</x:v>
      </x:c>
      <x:c r="P25" s="30" t="str" cm="1">
        <x:f t="array" ref="P25">INDEX($C$12:$N$12,G25)</x:f>
        <x:v>1.8″</x:v>
      </x:c>
      <x:c r="Q25" s="30" t="str" cm="1">
        <x:f t="array" ref="Q25">INDEX($C$11:$N$11,G25)</x:f>
        <x:v>47°F</x:v>
      </x:c>
      <x:c r="R25" s="30" cm="1">
        <x:f t="array" ref="R25">INDEX($C$13:$N$13,G25)</x:f>
        <x:v>31</x:v>
      </x:c>
      <x:c r="S25" s="30">
        <x:f t="shared" si="11"/>
        <x:v>5.8064516129032261E-2</x:v>
      </x:c>
      <x:c r="T25" s="30">
        <x:f t="shared" si="12"/>
        <x:v>47</x:v>
      </x:c>
      <x:c r="U25" s="32">
        <x:f t="shared" si="22"/>
        <x:v>0.61225806451612907</x:v>
      </x:c>
      <x:c r="V25" s="31">
        <x:f t="shared" si="13"/>
        <x:v>0.1</x:v>
      </x:c>
      <x:c r="W25" s="31">
        <x:f t="shared" si="14"/>
        <x:v>65</x:v>
      </x:c>
      <x:c r="X25" s="32">
        <x:f t="shared" si="15"/>
        <x:v>0.25</x:v>
      </x:c>
      <x:c r="Y25" s="30">
        <x:f t="shared" si="16"/>
        <x:v>1</x:v>
      </x:c>
      <x:c r="Z25" s="33">
        <x:f t="shared" si="17"/>
        <x:v>0.87040000000000006</x:v>
      </x:c>
      <x:c r="AA25" s="31">
        <x:f t="shared" si="18"/>
        <x:v>1.0379520000000002</x:v>
      </x:c>
      <x:c r="AB25" s="32">
        <x:f t="shared" si="19"/>
        <x:v>4.3248000000000009E-2</x:v>
      </x:c>
      <x:c r="AC25" s="31">
        <x:f t="shared" si="20"/>
        <x:v>0.5</x:v>
      </x:c>
      <x:c r="AD25" s="30">
        <x:f t="shared" si="21"/>
        <x:v>0.34816000000000003</x:v>
      </x:c>
      <x:c r="AE25" s="31">
        <x:f t="shared" si="9"/>
        <x:v>1.3861120000000002</x:v>
      </x:c>
    </x:row>
    <x:row r="26" spans="2:31" x14ac:dyDescent="0.35">
      <x:c r="B26" s="27">
        <x:f t="shared" si="23"/>
        <x:v>44565</x:v>
      </x:c>
      <x:c r="C26" s="22" t="str">
        <x:f>IF($C$4="London",Assumptions!C35,Assumptions!E35)</x:f>
        <x:v>0806</x:v>
      </x:c>
      <x:c r="D26" s="22" t="str">
        <x:f>IF($C$4="London",Assumptions!D35,Assumptions!F35)</x:f>
        <x:v>1606</x:v>
      </x:c>
      <x:c r="F26" s="29">
        <x:v>44566</x:v>
      </x:c>
      <x:c r="G26" s="30">
        <x:f t="shared" si="3"/>
        <x:v>1</x:v>
      </x:c>
      <x:c r="H26" s="31" t="str">
        <x:v>0805</x:v>
      </x:c>
      <x:c r="I26" s="31" t="str">
        <x:v>1607</x:v>
      </x:c>
      <x:c r="J26" s="30">
        <x:f t="shared" si="4"/>
        <x:v>8</x:v>
      </x:c>
      <x:c r="K26" s="30">
        <x:f t="shared" si="5"/>
        <x:v>5</x:v>
      </x:c>
      <x:c r="L26" s="30">
        <x:f t="shared" si="6"/>
        <x:v>16</x:v>
      </x:c>
      <x:c r="M26" s="30">
        <x:f t="shared" si="7"/>
        <x:v>7</x:v>
      </x:c>
      <x:c r="N26" s="30">
        <x:f t="shared" si="10"/>
        <x:v>16</x:v>
      </x:c>
      <x:c r="O26" s="30">
        <x:f t="shared" si="8"/>
        <x:v>8.0333333333333332</x:v>
      </x:c>
      <x:c r="P26" s="30" t="str" cm="1">
        <x:f t="array" ref="P26">INDEX($C$12:$N$12,G26)</x:f>
        <x:v>1.8″</x:v>
      </x:c>
      <x:c r="Q26" s="30" t="str" cm="1">
        <x:f t="array" ref="Q26">INDEX($C$11:$N$11,G26)</x:f>
        <x:v>47°F</x:v>
      </x:c>
      <x:c r="R26" s="30" cm="1">
        <x:f t="array" ref="R26">INDEX($C$13:$N$13,G26)</x:f>
        <x:v>31</x:v>
      </x:c>
      <x:c r="S26" s="30">
        <x:f t="shared" si="11"/>
        <x:v>5.8064516129032261E-2</x:v>
      </x:c>
      <x:c r="T26" s="30">
        <x:f t="shared" si="12"/>
        <x:v>47</x:v>
      </x:c>
      <x:c r="U26" s="32">
        <x:f t="shared" si="22"/>
        <x:v>0.64032258064516134</x:v>
      </x:c>
      <x:c r="V26" s="31">
        <x:f t="shared" si="13"/>
        <x:v>0.1</x:v>
      </x:c>
      <x:c r="W26" s="31">
        <x:f t="shared" si="14"/>
        <x:v>65</x:v>
      </x:c>
      <x:c r="X26" s="32">
        <x:f t="shared" si="15"/>
        <x:v>0.25</x:v>
      </x:c>
      <x:c r="Y26" s="30">
        <x:f t="shared" si="16"/>
        <x:v>1</x:v>
      </x:c>
      <x:c r="Z26" s="33">
        <x:f t="shared" si="17"/>
        <x:v>0.87040000000000006</x:v>
      </x:c>
      <x:c r="AA26" s="31">
        <x:f t="shared" si="18"/>
        <x:v>1.3861120000000002</x:v>
      </x:c>
      <x:c r="AB26" s="32">
        <x:f t="shared" si="19"/>
        <x:v>5.7754666666666676E-2</x:v>
      </x:c>
      <x:c r="AC26" s="31">
        <x:f t="shared" si="20"/>
        <x:v>0.5</x:v>
      </x:c>
      <x:c r="AD26" s="30">
        <x:f t="shared" si="21"/>
        <x:v>0.34961066666666668</x:v>
      </x:c>
      <x:c r="AE26" s="31">
        <x:f t="shared" si="9"/>
        <x:v>1.735722666666667</x:v>
      </x:c>
    </x:row>
    <x:row r="27" spans="2:31" x14ac:dyDescent="0.35">
      <x:c r="B27" s="27">
        <x:f t="shared" si="23"/>
        <x:v>44566</x:v>
      </x:c>
      <x:c r="C27" s="22" t="str">
        <x:f>IF($C$4="London",Assumptions!C36,Assumptions!E36)</x:f>
        <x:v>0805</x:v>
      </x:c>
      <x:c r="D27" s="22" t="str">
        <x:f>IF($C$4="London",Assumptions!D36,Assumptions!F36)</x:f>
        <x:v>1607</x:v>
      </x:c>
      <x:c r="F27" s="29">
        <x:v>44567</x:v>
      </x:c>
      <x:c r="G27" s="30">
        <x:f t="shared" si="3"/>
        <x:v>1</x:v>
      </x:c>
      <x:c r="H27" s="31" t="str">
        <x:v>0805</x:v>
      </x:c>
      <x:c r="I27" s="31" t="str">
        <x:v>1608</x:v>
      </x:c>
      <x:c r="J27" s="30">
        <x:f t="shared" si="4"/>
        <x:v>8</x:v>
      </x:c>
      <x:c r="K27" s="30">
        <x:f t="shared" si="5"/>
        <x:v>5</x:v>
      </x:c>
      <x:c r="L27" s="30">
        <x:f t="shared" si="6"/>
        <x:v>16</x:v>
      </x:c>
      <x:c r="M27" s="30">
        <x:f t="shared" si="7"/>
        <x:v>8</x:v>
      </x:c>
      <x:c r="N27" s="30">
        <x:f t="shared" si="10"/>
        <x:v>16</x:v>
      </x:c>
      <x:c r="O27" s="30">
        <x:f t="shared" si="8"/>
        <x:v>8.0500000000000007</x:v>
      </x:c>
      <x:c r="P27" s="30" t="str" cm="1">
        <x:f t="array" ref="P27">INDEX($C$12:$N$12,G27)</x:f>
        <x:v>1.8″</x:v>
      </x:c>
      <x:c r="Q27" s="30" t="str" cm="1">
        <x:f t="array" ref="Q27">INDEX($C$11:$N$11,G27)</x:f>
        <x:v>47°F</x:v>
      </x:c>
      <x:c r="R27" s="30" cm="1">
        <x:f t="array" ref="R27">INDEX($C$13:$N$13,G27)</x:f>
        <x:v>31</x:v>
      </x:c>
      <x:c r="S27" s="30">
        <x:f t="shared" si="11"/>
        <x:v>5.8064516129032261E-2</x:v>
      </x:c>
      <x:c r="T27" s="30">
        <x:f t="shared" si="12"/>
        <x:v>47</x:v>
      </x:c>
      <x:c r="U27" s="32">
        <x:f t="shared" si="22"/>
        <x:v>0.66838709677419361</x:v>
      </x:c>
      <x:c r="V27" s="31">
        <x:f t="shared" si="13"/>
        <x:v>0.1</x:v>
      </x:c>
      <x:c r="W27" s="31">
        <x:f t="shared" si="14"/>
        <x:v>65</x:v>
      </x:c>
      <x:c r="X27" s="32">
        <x:f t="shared" si="15"/>
        <x:v>0.25</x:v>
      </x:c>
      <x:c r="Y27" s="30">
        <x:f t="shared" si="16"/>
        <x:v>1</x:v>
      </x:c>
      <x:c r="Z27" s="33">
        <x:f t="shared" si="17"/>
        <x:v>0.87040000000000006</x:v>
      </x:c>
      <x:c r="AA27" s="31">
        <x:f t="shared" si="18"/>
        <x:v>1.735722666666667</x:v>
      </x:c>
      <x:c r="AB27" s="32">
        <x:f t="shared" si="19"/>
        <x:v>7.232177777777779E-2</x:v>
      </x:c>
      <x:c r="AC27" s="31">
        <x:f t="shared" si="20"/>
        <x:v>0.5</x:v>
      </x:c>
      <x:c r="AD27" s="30">
        <x:f t="shared" si="21"/>
        <x:v>0.35033600000000009</x:v>
      </x:c>
      <x:c r="AE27" s="31">
        <x:f t="shared" si="9"/>
        <x:v>2.0860586666666672</x:v>
      </x:c>
    </x:row>
    <x:row r="28" spans="2:31" x14ac:dyDescent="0.35">
      <x:c r="B28" s="27">
        <x:f t="shared" si="23"/>
        <x:v>44567</x:v>
      </x:c>
      <x:c r="C28" s="22" t="str">
        <x:f>IF($C$4="London",Assumptions!C37,Assumptions!E37)</x:f>
        <x:v>0805</x:v>
      </x:c>
      <x:c r="D28" s="22" t="str">
        <x:f>IF($C$4="London",Assumptions!D37,Assumptions!F37)</x:f>
        <x:v>1608</x:v>
      </x:c>
      <x:c r="F28" s="29">
        <x:v>44568</x:v>
      </x:c>
      <x:c r="G28" s="30">
        <x:f t="shared" si="3"/>
        <x:v>1</x:v>
      </x:c>
      <x:c r="H28" s="31" t="str">
        <x:v>0805</x:v>
      </x:c>
      <x:c r="I28" s="31" t="str">
        <x:v>1609</x:v>
      </x:c>
      <x:c r="J28" s="30">
        <x:f t="shared" si="4"/>
        <x:v>8</x:v>
      </x:c>
      <x:c r="K28" s="30">
        <x:f t="shared" si="5"/>
        <x:v>5</x:v>
      </x:c>
      <x:c r="L28" s="30">
        <x:f t="shared" si="6"/>
        <x:v>16</x:v>
      </x:c>
      <x:c r="M28" s="30">
        <x:f t="shared" si="7"/>
        <x:v>9</x:v>
      </x:c>
      <x:c r="N28" s="30">
        <x:f t="shared" si="10"/>
        <x:v>16</x:v>
      </x:c>
      <x:c r="O28" s="30">
        <x:f t="shared" si="8"/>
        <x:v>8.0666666666666664</x:v>
      </x:c>
      <x:c r="P28" s="30" t="str" cm="1">
        <x:f t="array" ref="P28">INDEX($C$12:$N$12,G28)</x:f>
        <x:v>1.8″</x:v>
      </x:c>
      <x:c r="Q28" s="30" t="str" cm="1">
        <x:f t="array" ref="Q28">INDEX($C$11:$N$11,G28)</x:f>
        <x:v>47°F</x:v>
      </x:c>
      <x:c r="R28" s="30" cm="1">
        <x:f t="array" ref="R28">INDEX($C$13:$N$13,G28)</x:f>
        <x:v>31</x:v>
      </x:c>
      <x:c r="S28" s="30">
        <x:f t="shared" si="11"/>
        <x:v>5.8064516129032261E-2</x:v>
      </x:c>
      <x:c r="T28" s="30">
        <x:f t="shared" si="12"/>
        <x:v>47</x:v>
      </x:c>
      <x:c r="U28" s="32">
        <x:f t="shared" si="22"/>
        <x:v>0.69645161290322588</x:v>
      </x:c>
      <x:c r="V28" s="31">
        <x:f t="shared" si="13"/>
        <x:v>0.1</x:v>
      </x:c>
      <x:c r="W28" s="31">
        <x:f t="shared" si="14"/>
        <x:v>65</x:v>
      </x:c>
      <x:c r="X28" s="32">
        <x:f t="shared" si="15"/>
        <x:v>0.25</x:v>
      </x:c>
      <x:c r="Y28" s="30">
        <x:f t="shared" si="16"/>
        <x:v>1</x:v>
      </x:c>
      <x:c r="Z28" s="33">
        <x:f t="shared" si="17"/>
        <x:v>0.87040000000000006</x:v>
      </x:c>
      <x:c r="AA28" s="31">
        <x:f t="shared" si="18"/>
        <x:v>2.0860586666666672</x:v>
      </x:c>
      <x:c r="AB28" s="32">
        <x:f t="shared" si="19"/>
        <x:v>8.6919111111111128E-2</x:v>
      </x:c>
      <x:c r="AC28" s="31">
        <x:f t="shared" si="20"/>
        <x:v>0.5</x:v>
      </x:c>
      <x:c r="AD28" s="30">
        <x:f t="shared" si="21"/>
        <x:v>0.35106133333333334</x:v>
      </x:c>
      <x:c r="AE28" s="31">
        <x:f t="shared" si="9"/>
        <x:v>2.4371200000000006</x:v>
      </x:c>
    </x:row>
    <x:row r="29" spans="2:31" x14ac:dyDescent="0.35">
      <x:c r="B29" s="27">
        <x:f t="shared" si="23"/>
        <x:v>44568</x:v>
      </x:c>
      <x:c r="C29" s="22" t="str">
        <x:f>IF($C$4="London",Assumptions!C38,Assumptions!E38)</x:f>
        <x:v>0805</x:v>
      </x:c>
      <x:c r="D29" s="22" t="str">
        <x:f>IF($C$4="London",Assumptions!D38,Assumptions!F38)</x:f>
        <x:v>1609</x:v>
      </x:c>
      <x:c r="F29" s="29">
        <x:v>44569</x:v>
      </x:c>
      <x:c r="G29" s="30">
        <x:f t="shared" si="3"/>
        <x:v>1</x:v>
      </x:c>
      <x:c r="H29" s="31" t="str">
        <x:v>0804</x:v>
      </x:c>
      <x:c r="I29" s="31" t="str">
        <x:v>1611</x:v>
      </x:c>
      <x:c r="J29" s="30">
        <x:f t="shared" si="4"/>
        <x:v>8</x:v>
      </x:c>
      <x:c r="K29" s="30">
        <x:f t="shared" si="5"/>
        <x:v>4</x:v>
      </x:c>
      <x:c r="L29" s="30">
        <x:f t="shared" si="6"/>
        <x:v>16</x:v>
      </x:c>
      <x:c r="M29" s="30">
        <x:f t="shared" si="7"/>
        <x:v>11</x:v>
      </x:c>
      <x:c r="N29" s="30">
        <x:f t="shared" si="10"/>
        <x:v>16</x:v>
      </x:c>
      <x:c r="O29" s="30">
        <x:f t="shared" si="8"/>
        <x:v>8.1166666666666671</x:v>
      </x:c>
      <x:c r="P29" s="30" t="str" cm="1">
        <x:f t="array" ref="P29">INDEX($C$12:$N$12,G29)</x:f>
        <x:v>1.8″</x:v>
      </x:c>
      <x:c r="Q29" s="30" t="str" cm="1">
        <x:f t="array" ref="Q29">INDEX($C$11:$N$11,G29)</x:f>
        <x:v>47°F</x:v>
      </x:c>
      <x:c r="R29" s="30" cm="1">
        <x:f t="array" ref="R29">INDEX($C$13:$N$13,G29)</x:f>
        <x:v>31</x:v>
      </x:c>
      <x:c r="S29" s="30">
        <x:f t="shared" si="11"/>
        <x:v>5.8064516129032261E-2</x:v>
      </x:c>
      <x:c r="T29" s="30">
        <x:f t="shared" si="12"/>
        <x:v>47</x:v>
      </x:c>
      <x:c r="U29" s="32">
        <x:f t="shared" si="22"/>
        <x:v>0.72451612903225815</x:v>
      </x:c>
      <x:c r="V29" s="31">
        <x:f t="shared" si="13"/>
        <x:v>0.1</x:v>
      </x:c>
      <x:c r="W29" s="31">
        <x:f t="shared" si="14"/>
        <x:v>65</x:v>
      </x:c>
      <x:c r="X29" s="32">
        <x:f t="shared" si="15"/>
        <x:v>0.25</x:v>
      </x:c>
      <x:c r="Y29" s="30">
        <x:f t="shared" si="16"/>
        <x:v>1</x:v>
      </x:c>
      <x:c r="Z29" s="33">
        <x:f t="shared" si="17"/>
        <x:v>0.87040000000000006</x:v>
      </x:c>
      <x:c r="AA29" s="31">
        <x:f t="shared" si="18"/>
        <x:v>2.4371200000000006</x:v>
      </x:c>
      <x:c r="AB29" s="32">
        <x:f t="shared" si="19"/>
        <x:v>0.10154666666666669</x:v>
      </x:c>
      <x:c r="AC29" s="31">
        <x:f t="shared" si="20"/>
        <x:v>0.5</x:v>
      </x:c>
      <x:c r="AD29" s="30">
        <x:f t="shared" si="21"/>
        <x:v>0.3532373333333334</x:v>
      </x:c>
      <x:c r="AE29" s="31">
        <x:f t="shared" si="9"/>
        <x:v>2.790357333333334</x:v>
      </x:c>
    </x:row>
    <x:row r="30" spans="2:31" x14ac:dyDescent="0.35">
      <x:c r="B30" s="27">
        <x:f t="shared" si="23"/>
        <x:v>44569</x:v>
      </x:c>
      <x:c r="C30" s="22" t="str">
        <x:f>IF($C$4="London",Assumptions!C39,Assumptions!E39)</x:f>
        <x:v>0804</x:v>
      </x:c>
      <x:c r="D30" s="22" t="str">
        <x:f>IF($C$4="London",Assumptions!D39,Assumptions!F39)</x:f>
        <x:v>1611</x:v>
      </x:c>
      <x:c r="F30" s="29">
        <x:v>44570</x:v>
      </x:c>
      <x:c r="G30" s="30">
        <x:f t="shared" si="3"/>
        <x:v>1</x:v>
      </x:c>
      <x:c r="H30" s="31" t="str">
        <x:v>0804</x:v>
      </x:c>
      <x:c r="I30" s="31" t="str">
        <x:v>1612</x:v>
      </x:c>
      <x:c r="J30" s="30">
        <x:f t="shared" si="4"/>
        <x:v>8</x:v>
      </x:c>
      <x:c r="K30" s="30">
        <x:f t="shared" si="5"/>
        <x:v>4</x:v>
      </x:c>
      <x:c r="L30" s="30">
        <x:f t="shared" si="6"/>
        <x:v>16</x:v>
      </x:c>
      <x:c r="M30" s="30">
        <x:f t="shared" si="7"/>
        <x:v>12</x:v>
      </x:c>
      <x:c r="N30" s="30">
        <x:f t="shared" si="10"/>
        <x:v>16</x:v>
      </x:c>
      <x:c r="O30" s="30">
        <x:f t="shared" si="8"/>
        <x:v>8.1333333333333329</x:v>
      </x:c>
      <x:c r="P30" s="30" t="str" cm="1">
        <x:f t="array" ref="P30">INDEX($C$12:$N$12,G30)</x:f>
        <x:v>1.8″</x:v>
      </x:c>
      <x:c r="Q30" s="30" t="str" cm="1">
        <x:f t="array" ref="Q30">INDEX($C$11:$N$11,G30)</x:f>
        <x:v>47°F</x:v>
      </x:c>
      <x:c r="R30" s="30" cm="1">
        <x:f t="array" ref="R30">INDEX($C$13:$N$13,G30)</x:f>
        <x:v>31</x:v>
      </x:c>
      <x:c r="S30" s="30">
        <x:f t="shared" si="11"/>
        <x:v>5.8064516129032261E-2</x:v>
      </x:c>
      <x:c r="T30" s="30">
        <x:f t="shared" si="12"/>
        <x:v>47</x:v>
      </x:c>
      <x:c r="U30" s="32">
        <x:f t="shared" si="22"/>
        <x:v>0.75258064516129042</x:v>
      </x:c>
      <x:c r="V30" s="31">
        <x:f t="shared" si="13"/>
        <x:v>0.1</x:v>
      </x:c>
      <x:c r="W30" s="31">
        <x:f t="shared" si="14"/>
        <x:v>65</x:v>
      </x:c>
      <x:c r="X30" s="32">
        <x:f t="shared" si="15"/>
        <x:v>0.25</x:v>
      </x:c>
      <x:c r="Y30" s="30">
        <x:f t="shared" si="16"/>
        <x:v>1</x:v>
      </x:c>
      <x:c r="Z30" s="33">
        <x:f t="shared" si="17"/>
        <x:v>0.87040000000000006</x:v>
      </x:c>
      <x:c r="AA30" s="31">
        <x:f t="shared" si="18"/>
        <x:v>2.790357333333334</x:v>
      </x:c>
      <x:c r="AB30" s="32">
        <x:f t="shared" si="19"/>
        <x:v>0.11626488888888892</x:v>
      </x:c>
      <x:c r="AC30" s="31">
        <x:f t="shared" si="20"/>
        <x:v>0.5</x:v>
      </x:c>
      <x:c r="AD30" s="30">
        <x:f t="shared" si="21"/>
        <x:v>0.3539626666666667</x:v>
      </x:c>
      <x:c r="AE30" s="31">
        <x:f t="shared" si="9"/>
        <x:v>3.1443200000000009</x:v>
      </x:c>
    </x:row>
    <x:row r="31" spans="2:31" x14ac:dyDescent="0.35">
      <x:c r="B31" s="27">
        <x:f t="shared" si="23"/>
        <x:v>44570</x:v>
      </x:c>
      <x:c r="C31" s="22" t="str">
        <x:f>IF($C$4="London",Assumptions!C40,Assumptions!E40)</x:f>
        <x:v>0804</x:v>
      </x:c>
      <x:c r="D31" s="22" t="str">
        <x:f>IF($C$4="London",Assumptions!D40,Assumptions!F40)</x:f>
        <x:v>1612</x:v>
      </x:c>
      <x:c r="F31" s="29">
        <x:v>44571</x:v>
      </x:c>
      <x:c r="G31" s="30">
        <x:f t="shared" si="3"/>
        <x:v>1</x:v>
      </x:c>
      <x:c r="H31" s="31" t="str">
        <x:v>0803</x:v>
      </x:c>
      <x:c r="I31" s="31" t="str">
        <x:v>1613</x:v>
      </x:c>
      <x:c r="J31" s="30">
        <x:f t="shared" si="4"/>
        <x:v>8</x:v>
      </x:c>
      <x:c r="K31" s="30">
        <x:f t="shared" si="5"/>
        <x:v>3</x:v>
      </x:c>
      <x:c r="L31" s="30">
        <x:f t="shared" si="6"/>
        <x:v>16</x:v>
      </x:c>
      <x:c r="M31" s="30">
        <x:f t="shared" si="7"/>
        <x:v>13</x:v>
      </x:c>
      <x:c r="N31" s="30">
        <x:f t="shared" si="10"/>
        <x:v>16</x:v>
      </x:c>
      <x:c r="O31" s="30">
        <x:f t="shared" si="8"/>
        <x:v>8.1666666666666661</x:v>
      </x:c>
      <x:c r="P31" s="30" t="str" cm="1">
        <x:f t="array" ref="P31">INDEX($C$12:$N$12,G31)</x:f>
        <x:v>1.8″</x:v>
      </x:c>
      <x:c r="Q31" s="30" t="str" cm="1">
        <x:f t="array" ref="Q31">INDEX($C$11:$N$11,G31)</x:f>
        <x:v>47°F</x:v>
      </x:c>
      <x:c r="R31" s="30" cm="1">
        <x:f t="array" ref="R31">INDEX($C$13:$N$13,G31)</x:f>
        <x:v>31</x:v>
      </x:c>
      <x:c r="S31" s="30">
        <x:f t="shared" si="11"/>
        <x:v>5.8064516129032261E-2</x:v>
      </x:c>
      <x:c r="T31" s="30">
        <x:f t="shared" si="12"/>
        <x:v>47</x:v>
      </x:c>
      <x:c r="U31" s="32">
        <x:f t="shared" si="22"/>
        <x:v>0.78064516129032269</x:v>
      </x:c>
      <x:c r="V31" s="31">
        <x:f t="shared" si="13"/>
        <x:v>0.1</x:v>
      </x:c>
      <x:c r="W31" s="31">
        <x:f t="shared" si="14"/>
        <x:v>65</x:v>
      </x:c>
      <x:c r="X31" s="32">
        <x:f t="shared" si="15"/>
        <x:v>0.25</x:v>
      </x:c>
      <x:c r="Y31" s="30">
        <x:f t="shared" si="16"/>
        <x:v>1</x:v>
      </x:c>
      <x:c r="Z31" s="33">
        <x:f t="shared" si="17"/>
        <x:v>0.87040000000000006</x:v>
      </x:c>
      <x:c r="AA31" s="31">
        <x:f t="shared" si="18"/>
        <x:v>3.1443200000000009</x:v>
      </x:c>
      <x:c r="AB31" s="32">
        <x:f t="shared" si="19"/>
        <x:v>0.13101333333333337</x:v>
      </x:c>
      <x:c r="AC31" s="31">
        <x:f t="shared" si="20"/>
        <x:v>0.5</x:v>
      </x:c>
      <x:c r="AD31" s="30">
        <x:f t="shared" si="21"/>
        <x:v>0.35541333333333336</x:v>
      </x:c>
      <x:c r="AE31" s="31">
        <x:f t="shared" si="9"/>
        <x:v>3.4997333333333343</x:v>
      </x:c>
    </x:row>
    <x:row r="32" spans="2:31" x14ac:dyDescent="0.35">
      <x:c r="B32" s="27">
        <x:f t="shared" si="23"/>
        <x:v>44571</x:v>
      </x:c>
      <x:c r="C32" s="22" t="str">
        <x:f>IF($C$4="London",Assumptions!C41,Assumptions!E41)</x:f>
        <x:v>0803</x:v>
      </x:c>
      <x:c r="D32" s="22" t="str">
        <x:f>IF($C$4="London",Assumptions!D41,Assumptions!F41)</x:f>
        <x:v>1613</x:v>
      </x:c>
      <x:c r="F32" s="29">
        <x:v>44572</x:v>
      </x:c>
      <x:c r="G32" s="30">
        <x:f t="shared" si="3"/>
        <x:v>1</x:v>
      </x:c>
      <x:c r="H32" s="31" t="str">
        <x:v>0802</x:v>
      </x:c>
      <x:c r="I32" s="31" t="str">
        <x:v>1615</x:v>
      </x:c>
      <x:c r="J32" s="30">
        <x:f t="shared" si="4"/>
        <x:v>8</x:v>
      </x:c>
      <x:c r="K32" s="30">
        <x:f t="shared" si="5"/>
        <x:v>2</x:v>
      </x:c>
      <x:c r="L32" s="30">
        <x:f t="shared" si="6"/>
        <x:v>16</x:v>
      </x:c>
      <x:c r="M32" s="30">
        <x:f t="shared" si="7"/>
        <x:v>15</x:v>
      </x:c>
      <x:c r="N32" s="30">
        <x:f t="shared" si="10"/>
        <x:v>16</x:v>
      </x:c>
      <x:c r="O32" s="30">
        <x:f t="shared" si="8"/>
        <x:v>8.2166666666666668</x:v>
      </x:c>
      <x:c r="P32" s="30" t="str" cm="1">
        <x:f t="array" ref="P32">INDEX($C$12:$N$12,G32)</x:f>
        <x:v>1.8″</x:v>
      </x:c>
      <x:c r="Q32" s="30" t="str" cm="1">
        <x:f t="array" ref="Q32">INDEX($C$11:$N$11,G32)</x:f>
        <x:v>47°F</x:v>
      </x:c>
      <x:c r="R32" s="30" cm="1">
        <x:f t="array" ref="R32">INDEX($C$13:$N$13,G32)</x:f>
        <x:v>31</x:v>
      </x:c>
      <x:c r="S32" s="30">
        <x:f t="shared" si="11"/>
        <x:v>5.8064516129032261E-2</x:v>
      </x:c>
      <x:c r="T32" s="30">
        <x:f t="shared" si="12"/>
        <x:v>47</x:v>
      </x:c>
      <x:c r="U32" s="32">
        <x:f t="shared" si="22"/>
        <x:v>0.80870967741935496</x:v>
      </x:c>
      <x:c r="V32" s="31">
        <x:f t="shared" si="13"/>
        <x:v>0.1</x:v>
      </x:c>
      <x:c r="W32" s="31">
        <x:f t="shared" si="14"/>
        <x:v>65</x:v>
      </x:c>
      <x:c r="X32" s="32">
        <x:f t="shared" si="15"/>
        <x:v>0.25</x:v>
      </x:c>
      <x:c r="Y32" s="30">
        <x:f t="shared" si="16"/>
        <x:v>1</x:v>
      </x:c>
      <x:c r="Z32" s="33">
        <x:f t="shared" si="17"/>
        <x:v>0.87040000000000006</x:v>
      </x:c>
      <x:c r="AA32" s="31">
        <x:f t="shared" si="18"/>
        <x:v>3.4997333333333343</x:v>
      </x:c>
      <x:c r="AB32" s="32">
        <x:f t="shared" si="19"/>
        <x:v>0.14582222222222227</x:v>
      </x:c>
      <x:c r="AC32" s="31">
        <x:f t="shared" si="20"/>
        <x:v>0.5</x:v>
      </x:c>
      <x:c r="AD32" s="30">
        <x:f t="shared" si="21"/>
        <x:v>0.35758933333333343</x:v>
      </x:c>
      <x:c r="AE32" s="31">
        <x:f t="shared" si="9"/>
        <x:v>3.8573226666666676</x:v>
      </x:c>
    </x:row>
    <x:row r="33" spans="2:31" x14ac:dyDescent="0.35">
      <x:c r="B33" s="27">
        <x:f t="shared" si="23"/>
        <x:v>44572</x:v>
      </x:c>
      <x:c r="C33" s="22" t="str">
        <x:f>IF($C$4="London",Assumptions!C42,Assumptions!E42)</x:f>
        <x:v>0802</x:v>
      </x:c>
      <x:c r="D33" s="22" t="str">
        <x:f>IF($C$4="London",Assumptions!D42,Assumptions!F42)</x:f>
        <x:v>1615</x:v>
      </x:c>
      <x:c r="F33" s="29">
        <x:v>44573</x:v>
      </x:c>
      <x:c r="G33" s="30">
        <x:f t="shared" si="3"/>
        <x:v>1</x:v>
      </x:c>
      <x:c r="H33" s="31" t="str">
        <x:v>0802</x:v>
      </x:c>
      <x:c r="I33" s="31" t="str">
        <x:v>1616</x:v>
      </x:c>
      <x:c r="J33" s="30">
        <x:f t="shared" si="4"/>
        <x:v>8</x:v>
      </x:c>
      <x:c r="K33" s="30">
        <x:f t="shared" si="5"/>
        <x:v>2</x:v>
      </x:c>
      <x:c r="L33" s="30">
        <x:f t="shared" si="6"/>
        <x:v>16</x:v>
      </x:c>
      <x:c r="M33" s="30">
        <x:f t="shared" si="7"/>
        <x:v>16</x:v>
      </x:c>
      <x:c r="N33" s="30">
        <x:f t="shared" si="10"/>
        <x:v>16</x:v>
      </x:c>
      <x:c r="O33" s="30">
        <x:f t="shared" si="8"/>
        <x:v>8.2333333333333325</x:v>
      </x:c>
      <x:c r="P33" s="30" t="str" cm="1">
        <x:f t="array" ref="P33">INDEX($C$12:$N$12,G33)</x:f>
        <x:v>1.8″</x:v>
      </x:c>
      <x:c r="Q33" s="30" t="str" cm="1">
        <x:f t="array" ref="Q33">INDEX($C$11:$N$11,G33)</x:f>
        <x:v>47°F</x:v>
      </x:c>
      <x:c r="R33" s="30" cm="1">
        <x:f t="array" ref="R33">INDEX($C$13:$N$13,G33)</x:f>
        <x:v>31</x:v>
      </x:c>
      <x:c r="S33" s="30">
        <x:f t="shared" si="11"/>
        <x:v>5.8064516129032261E-2</x:v>
      </x:c>
      <x:c r="T33" s="30">
        <x:f t="shared" si="12"/>
        <x:v>47</x:v>
      </x:c>
      <x:c r="U33" s="32">
        <x:f t="shared" si="22"/>
        <x:v>0.83677419354838722</x:v>
      </x:c>
      <x:c r="V33" s="31">
        <x:f t="shared" si="13"/>
        <x:v>0.1</x:v>
      </x:c>
      <x:c r="W33" s="31">
        <x:f t="shared" si="14"/>
        <x:v>65</x:v>
      </x:c>
      <x:c r="X33" s="32">
        <x:f t="shared" si="15"/>
        <x:v>0.25</x:v>
      </x:c>
      <x:c r="Y33" s="30">
        <x:f t="shared" si="16"/>
        <x:v>1</x:v>
      </x:c>
      <x:c r="Z33" s="33">
        <x:f t="shared" si="17"/>
        <x:v>0.87040000000000006</x:v>
      </x:c>
      <x:c r="AA33" s="31">
        <x:f t="shared" si="18"/>
        <x:v>3.8573226666666676</x:v>
      </x:c>
      <x:c r="AB33" s="32">
        <x:f t="shared" si="19"/>
        <x:v>0.16072177777777782</x:v>
      </x:c>
      <x:c r="AC33" s="31">
        <x:f t="shared" si="20"/>
        <x:v>0.5</x:v>
      </x:c>
      <x:c r="AD33" s="30">
        <x:f t="shared" si="21"/>
        <x:v>0.35831466666666667</x:v>
      </x:c>
      <x:c r="AE33" s="31">
        <x:f t="shared" si="9"/>
        <x:v>4.2156373333333343</x:v>
      </x:c>
    </x:row>
    <x:row r="34" spans="2:31" x14ac:dyDescent="0.35">
      <x:c r="B34" s="27">
        <x:f t="shared" si="23"/>
        <x:v>44573</x:v>
      </x:c>
      <x:c r="C34" s="22" t="str">
        <x:f>IF($C$4="London",Assumptions!C43,Assumptions!E43)</x:f>
        <x:v>0802</x:v>
      </x:c>
      <x:c r="D34" s="22" t="str">
        <x:f>IF($C$4="London",Assumptions!D43,Assumptions!F43)</x:f>
        <x:v>1616</x:v>
      </x:c>
      <x:c r="F34" s="29">
        <x:v>44574</x:v>
      </x:c>
      <x:c r="G34" s="30">
        <x:f t="shared" si="3"/>
        <x:v>1</x:v>
      </x:c>
      <x:c r="H34" s="31" t="str">
        <x:v>0801</x:v>
      </x:c>
      <x:c r="I34" s="31" t="str">
        <x:v>1618</x:v>
      </x:c>
      <x:c r="J34" s="30">
        <x:f t="shared" si="4"/>
        <x:v>8</x:v>
      </x:c>
      <x:c r="K34" s="30">
        <x:f t="shared" si="5"/>
        <x:v>1</x:v>
      </x:c>
      <x:c r="L34" s="30">
        <x:f t="shared" si="6"/>
        <x:v>16</x:v>
      </x:c>
      <x:c r="M34" s="30">
        <x:f t="shared" si="7"/>
        <x:v>18</x:v>
      </x:c>
      <x:c r="N34" s="30">
        <x:f t="shared" si="10"/>
        <x:v>16</x:v>
      </x:c>
      <x:c r="O34" s="30">
        <x:f t="shared" si="8"/>
        <x:v>8.2833333333333332</x:v>
      </x:c>
      <x:c r="P34" s="30" t="str" cm="1">
        <x:f t="array" ref="P34">INDEX($C$12:$N$12,G34)</x:f>
        <x:v>1.8″</x:v>
      </x:c>
      <x:c r="Q34" s="30" t="str" cm="1">
        <x:f t="array" ref="Q34">INDEX($C$11:$N$11,G34)</x:f>
        <x:v>47°F</x:v>
      </x:c>
      <x:c r="R34" s="30" cm="1">
        <x:f t="array" ref="R34">INDEX($C$13:$N$13,G34)</x:f>
        <x:v>31</x:v>
      </x:c>
      <x:c r="S34" s="30">
        <x:f t="shared" si="11"/>
        <x:v>5.8064516129032261E-2</x:v>
      </x:c>
      <x:c r="T34" s="30">
        <x:f t="shared" si="12"/>
        <x:v>47</x:v>
      </x:c>
      <x:c r="U34" s="32">
        <x:f t="shared" si="22"/>
        <x:v>0.86483870967741949</x:v>
      </x:c>
      <x:c r="V34" s="31">
        <x:f t="shared" si="13"/>
        <x:v>0.1</x:v>
      </x:c>
      <x:c r="W34" s="31">
        <x:f t="shared" si="14"/>
        <x:v>65</x:v>
      </x:c>
      <x:c r="X34" s="32">
        <x:f t="shared" si="15"/>
        <x:v>0.25</x:v>
      </x:c>
      <x:c r="Y34" s="30">
        <x:f t="shared" si="16"/>
        <x:v>1</x:v>
      </x:c>
      <x:c r="Z34" s="33">
        <x:f t="shared" si="17"/>
        <x:v>0.87040000000000006</x:v>
      </x:c>
      <x:c r="AA34" s="31">
        <x:f t="shared" si="18"/>
        <x:v>4.2156373333333343</x:v>
      </x:c>
      <x:c r="AB34" s="32">
        <x:f t="shared" si="19"/>
        <x:v>0.17565155555555559</x:v>
      </x:c>
      <x:c r="AC34" s="31">
        <x:f t="shared" si="20"/>
        <x:v>0.5</x:v>
      </x:c>
      <x:c r="AD34" s="30">
        <x:f t="shared" si="21"/>
        <x:v>0.36049066666666668</x:v>
      </x:c>
      <x:c r="AE34" s="31">
        <x:f t="shared" si="9"/>
        <x:v>4.5761280000000006</x:v>
      </x:c>
    </x:row>
    <x:row r="35" spans="2:31" x14ac:dyDescent="0.35">
      <x:c r="B35" s="27">
        <x:f t="shared" si="23"/>
        <x:v>44574</x:v>
      </x:c>
      <x:c r="C35" s="22" t="str">
        <x:f>IF($C$4="London",Assumptions!C44,Assumptions!E44)</x:f>
        <x:v>0801</x:v>
      </x:c>
      <x:c r="D35" s="22" t="str">
        <x:f>IF($C$4="London",Assumptions!D44,Assumptions!F44)</x:f>
        <x:v>1618</x:v>
      </x:c>
      <x:c r="F35" s="29">
        <x:v>44575</x:v>
      </x:c>
      <x:c r="G35" s="30">
        <x:f t="shared" si="3"/>
        <x:v>1</x:v>
      </x:c>
      <x:c r="H35" s="31" t="str">
        <x:v>0800</x:v>
      </x:c>
      <x:c r="I35" s="31" t="str">
        <x:v>1619</x:v>
      </x:c>
      <x:c r="J35" s="30">
        <x:f t="shared" si="4"/>
        <x:v>8</x:v>
      </x:c>
      <x:c r="K35" s="30">
        <x:f t="shared" si="5"/>
        <x:v>0</x:v>
      </x:c>
      <x:c r="L35" s="30">
        <x:f t="shared" si="6"/>
        <x:v>16</x:v>
      </x:c>
      <x:c r="M35" s="30">
        <x:f t="shared" si="7"/>
        <x:v>19</x:v>
      </x:c>
      <x:c r="N35" s="30">
        <x:f t="shared" si="10"/>
        <x:v>16</x:v>
      </x:c>
      <x:c r="O35" s="30">
        <x:f t="shared" si="8"/>
        <x:v>8.3166666666666664</x:v>
      </x:c>
      <x:c r="P35" s="30" t="str" cm="1">
        <x:f t="array" ref="P35">INDEX($C$12:$N$12,G35)</x:f>
        <x:v>1.8″</x:v>
      </x:c>
      <x:c r="Q35" s="30" t="str" cm="1">
        <x:f t="array" ref="Q35">INDEX($C$11:$N$11,G35)</x:f>
        <x:v>47°F</x:v>
      </x:c>
      <x:c r="R35" s="30" cm="1">
        <x:f t="array" ref="R35">INDEX($C$13:$N$13,G35)</x:f>
        <x:v>31</x:v>
      </x:c>
      <x:c r="S35" s="30">
        <x:f t="shared" si="11"/>
        <x:v>5.8064516129032261E-2</x:v>
      </x:c>
      <x:c r="T35" s="30">
        <x:f t="shared" si="12"/>
        <x:v>47</x:v>
      </x:c>
      <x:c r="U35" s="32">
        <x:f t="shared" si="22"/>
        <x:v>0.89290322580645176</x:v>
      </x:c>
      <x:c r="V35" s="31">
        <x:f t="shared" si="13"/>
        <x:v>0.1</x:v>
      </x:c>
      <x:c r="W35" s="31">
        <x:f t="shared" si="14"/>
        <x:v>65</x:v>
      </x:c>
      <x:c r="X35" s="32">
        <x:f t="shared" si="15"/>
        <x:v>0.25</x:v>
      </x:c>
      <x:c r="Y35" s="30">
        <x:f t="shared" si="16"/>
        <x:v>1</x:v>
      </x:c>
      <x:c r="Z35" s="33">
        <x:f t="shared" si="17"/>
        <x:v>0.87040000000000006</x:v>
      </x:c>
      <x:c r="AA35" s="31">
        <x:f t="shared" si="18"/>
        <x:v>4.5761280000000006</x:v>
      </x:c>
      <x:c r="AB35" s="32">
        <x:f t="shared" si="19"/>
        <x:v>0.19067200000000004</x:v>
      </x:c>
      <x:c r="AC35" s="31">
        <x:f t="shared" si="20"/>
        <x:v>0.5</x:v>
      </x:c>
      <x:c r="AD35" s="30">
        <x:f t="shared" si="21"/>
        <x:v>0.36194133333333334</x:v>
      </x:c>
      <x:c r="AE35" s="31">
        <x:f t="shared" si="9"/>
        <x:v>4.9380693333333339</x:v>
      </x:c>
    </x:row>
    <x:row r="36" spans="2:31" x14ac:dyDescent="0.35">
      <x:c r="B36" s="27">
        <x:f t="shared" si="23"/>
        <x:v>44575</x:v>
      </x:c>
      <x:c r="C36" s="22" t="str">
        <x:f>IF($C$4="London",Assumptions!C45,Assumptions!E45)</x:f>
        <x:v>0800</x:v>
      </x:c>
      <x:c r="D36" s="22" t="str">
        <x:f>IF($C$4="London",Assumptions!D45,Assumptions!F45)</x:f>
        <x:v>1619</x:v>
      </x:c>
      <x:c r="F36" s="29">
        <x:v>44576</x:v>
      </x:c>
      <x:c r="G36" s="30">
        <x:f t="shared" si="3"/>
        <x:v>1</x:v>
      </x:c>
      <x:c r="H36" s="31" t="str">
        <x:v>0759</x:v>
      </x:c>
      <x:c r="I36" s="31" t="str">
        <x:v>1621</x:v>
      </x:c>
      <x:c r="J36" s="30">
        <x:f t="shared" si="4"/>
        <x:v>7</x:v>
      </x:c>
      <x:c r="K36" s="30">
        <x:f t="shared" si="5"/>
        <x:v>59</x:v>
      </x:c>
      <x:c r="L36" s="30">
        <x:f t="shared" si="6"/>
        <x:v>16</x:v>
      </x:c>
      <x:c r="M36" s="30">
        <x:f t="shared" si="7"/>
        <x:v>21</x:v>
      </x:c>
      <x:c r="N36" s="30">
        <x:f t="shared" si="10"/>
        <x:v>16</x:v>
      </x:c>
      <x:c r="O36" s="30">
        <x:f t="shared" si="8"/>
        <x:v>8.3666666666666671</x:v>
      </x:c>
      <x:c r="P36" s="30" t="str" cm="1">
        <x:f t="array" ref="P36">INDEX($C$12:$N$12,G36)</x:f>
        <x:v>1.8″</x:v>
      </x:c>
      <x:c r="Q36" s="30" t="str" cm="1">
        <x:f t="array" ref="Q36">INDEX($C$11:$N$11,G36)</x:f>
        <x:v>47°F</x:v>
      </x:c>
      <x:c r="R36" s="30" cm="1">
        <x:f t="array" ref="R36">INDEX($C$13:$N$13,G36)</x:f>
        <x:v>31</x:v>
      </x:c>
      <x:c r="S36" s="30">
        <x:f t="shared" si="11"/>
        <x:v>5.8064516129032261E-2</x:v>
      </x:c>
      <x:c r="T36" s="30">
        <x:f t="shared" si="12"/>
        <x:v>47</x:v>
      </x:c>
      <x:c r="U36" s="32">
        <x:f t="shared" si="22"/>
        <x:v>0.92096774193548403</x:v>
      </x:c>
      <x:c r="V36" s="31">
        <x:f t="shared" si="13"/>
        <x:v>0.1</x:v>
      </x:c>
      <x:c r="W36" s="31">
        <x:f t="shared" si="14"/>
        <x:v>65</x:v>
      </x:c>
      <x:c r="X36" s="32">
        <x:f t="shared" si="15"/>
        <x:v>0.25</x:v>
      </x:c>
      <x:c r="Y36" s="30">
        <x:f t="shared" si="16"/>
        <x:v>1</x:v>
      </x:c>
      <x:c r="Z36" s="33">
        <x:f t="shared" si="17"/>
        <x:v>0.87040000000000006</x:v>
      </x:c>
      <x:c r="AA36" s="31">
        <x:f t="shared" si="18"/>
        <x:v>4.9380693333333339</x:v>
      </x:c>
      <x:c r="AB36" s="32">
        <x:f t="shared" si="19"/>
        <x:v>0.2057528888888889</x:v>
      </x:c>
      <x:c r="AC36" s="31">
        <x:f t="shared" si="20"/>
        <x:v>0.8</x:v>
      </x:c>
      <x:c r="AD36" s="30">
        <x:f t="shared" si="21"/>
        <x:v>0.58258773333333347</x:v>
      </x:c>
      <x:c r="AE36" s="31">
        <x:f t="shared" si="9"/>
        <x:v>5.5206570666666677</x:v>
      </x:c>
    </x:row>
    <x:row r="37" spans="2:31" x14ac:dyDescent="0.35">
      <x:c r="B37" s="27">
        <x:f t="shared" si="23"/>
        <x:v>44576</x:v>
      </x:c>
      <x:c r="C37" s="22" t="str">
        <x:f>IF($C$4="London",Assumptions!C46,Assumptions!E46)</x:f>
        <x:v>0759</x:v>
      </x:c>
      <x:c r="D37" s="22" t="str">
        <x:f>IF($C$4="London",Assumptions!D46,Assumptions!F46)</x:f>
        <x:v>1621</x:v>
      </x:c>
      <x:c r="F37" s="29">
        <x:v>44577</x:v>
      </x:c>
      <x:c r="G37" s="30">
        <x:f t="shared" si="3"/>
        <x:v>1</x:v>
      </x:c>
      <x:c r="H37" s="31" t="str">
        <x:v>0759</x:v>
      </x:c>
      <x:c r="I37" s="31" t="str">
        <x:v>1622</x:v>
      </x:c>
      <x:c r="J37" s="30">
        <x:f t="shared" si="4"/>
        <x:v>7</x:v>
      </x:c>
      <x:c r="K37" s="30">
        <x:f t="shared" si="5"/>
        <x:v>59</x:v>
      </x:c>
      <x:c r="L37" s="30">
        <x:f t="shared" si="6"/>
        <x:v>16</x:v>
      </x:c>
      <x:c r="M37" s="30">
        <x:f t="shared" si="7"/>
        <x:v>22</x:v>
      </x:c>
      <x:c r="N37" s="30">
        <x:f t="shared" si="10"/>
        <x:v>16</x:v>
      </x:c>
      <x:c r="O37" s="30">
        <x:f t="shared" si="8"/>
        <x:v>8.3833333333333329</x:v>
      </x:c>
      <x:c r="P37" s="30" t="str" cm="1">
        <x:f t="array" ref="P37">INDEX($C$12:$N$12,G37)</x:f>
        <x:v>1.8″</x:v>
      </x:c>
      <x:c r="Q37" s="30" t="str" cm="1">
        <x:f t="array" ref="Q37">INDEX($C$11:$N$11,G37)</x:f>
        <x:v>47°F</x:v>
      </x:c>
      <x:c r="R37" s="30" cm="1">
        <x:f t="array" ref="R37">INDEX($C$13:$N$13,G37)</x:f>
        <x:v>31</x:v>
      </x:c>
      <x:c r="S37" s="30">
        <x:f t="shared" si="11"/>
        <x:v>5.8064516129032261E-2</x:v>
      </x:c>
      <x:c r="T37" s="30">
        <x:f t="shared" si="12"/>
        <x:v>47</x:v>
      </x:c>
      <x:c r="U37" s="32">
        <x:f t="shared" si="22"/>
        <x:v>0.9490322580645163</x:v>
      </x:c>
      <x:c r="V37" s="31">
        <x:f t="shared" si="13"/>
        <x:v>0.1</x:v>
      </x:c>
      <x:c r="W37" s="31">
        <x:f t="shared" si="14"/>
        <x:v>65</x:v>
      </x:c>
      <x:c r="X37" s="32">
        <x:f t="shared" si="15"/>
        <x:v>0.25</x:v>
      </x:c>
      <x:c r="Y37" s="30">
        <x:f t="shared" si="16"/>
        <x:v>1</x:v>
      </x:c>
      <x:c r="Z37" s="33">
        <x:f t="shared" si="17"/>
        <x:v>0.87040000000000006</x:v>
      </x:c>
      <x:c r="AA37" s="31">
        <x:f t="shared" si="18"/>
        <x:v>5.5206570666666677</x:v>
      </x:c>
      <x:c r="AB37" s="32">
        <x:f t="shared" si="19"/>
        <x:v>0.23002737777777782</x:v>
      </x:c>
      <x:c r="AC37" s="31">
        <x:f t="shared" si="20"/>
        <x:v>0.8</x:v>
      </x:c>
      <x:c r="AD37" s="30">
        <x:f t="shared" si="21"/>
        <x:v>0.58374826666666679</x:v>
      </x:c>
      <x:c r="AE37" s="31">
        <x:f t="shared" si="9"/>
        <x:v>6.1044053333333341</x:v>
      </x:c>
    </x:row>
    <x:row r="38" spans="2:31" x14ac:dyDescent="0.35">
      <x:c r="B38" s="27">
        <x:f t="shared" si="23"/>
        <x:v>44577</x:v>
      </x:c>
      <x:c r="C38" s="22" t="str">
        <x:f>IF($C$4="London",Assumptions!C47,Assumptions!E47)</x:f>
        <x:v>0759</x:v>
      </x:c>
      <x:c r="D38" s="22" t="str">
        <x:f>IF($C$4="London",Assumptions!D47,Assumptions!F47)</x:f>
        <x:v>1622</x:v>
      </x:c>
      <x:c r="F38" s="29">
        <x:v>44578</x:v>
      </x:c>
      <x:c r="G38" s="30">
        <x:f t="shared" si="3"/>
        <x:v>1</x:v>
      </x:c>
      <x:c r="H38" s="31" t="str">
        <x:v>0758</x:v>
      </x:c>
      <x:c r="I38" s="31" t="str">
        <x:v>1624</x:v>
      </x:c>
      <x:c r="J38" s="30">
        <x:f t="shared" si="4"/>
        <x:v>7</x:v>
      </x:c>
      <x:c r="K38" s="30">
        <x:f t="shared" si="5"/>
        <x:v>58</x:v>
      </x:c>
      <x:c r="L38" s="30">
        <x:f t="shared" si="6"/>
        <x:v>16</x:v>
      </x:c>
      <x:c r="M38" s="30">
        <x:f t="shared" si="7"/>
        <x:v>24</x:v>
      </x:c>
      <x:c r="N38" s="30">
        <x:f t="shared" si="10"/>
        <x:v>16</x:v>
      </x:c>
      <x:c r="O38" s="30">
        <x:f t="shared" si="8"/>
        <x:v>8.4333333333333336</x:v>
      </x:c>
      <x:c r="P38" s="30" t="str" cm="1">
        <x:f t="array" ref="P38">INDEX($C$12:$N$12,G38)</x:f>
        <x:v>1.8″</x:v>
      </x:c>
      <x:c r="Q38" s="30" t="str" cm="1">
        <x:f t="array" ref="Q38">INDEX($C$11:$N$11,G38)</x:f>
        <x:v>47°F</x:v>
      </x:c>
      <x:c r="R38" s="30" cm="1">
        <x:f t="array" ref="R38">INDEX($C$13:$N$13,G38)</x:f>
        <x:v>31</x:v>
      </x:c>
      <x:c r="S38" s="30">
        <x:f t="shared" si="11"/>
        <x:v>5.8064516129032261E-2</x:v>
      </x:c>
      <x:c r="T38" s="30">
        <x:f t="shared" si="12"/>
        <x:v>47</x:v>
      </x:c>
      <x:c r="U38" s="32">
        <x:f t="shared" si="22"/>
        <x:v>0.97709677419354857</x:v>
      </x:c>
      <x:c r="V38" s="31">
        <x:f t="shared" si="13"/>
        <x:v>0.1</x:v>
      </x:c>
      <x:c r="W38" s="31">
        <x:f t="shared" si="14"/>
        <x:v>65</x:v>
      </x:c>
      <x:c r="X38" s="32">
        <x:f t="shared" si="15"/>
        <x:v>0.25</x:v>
      </x:c>
      <x:c r="Y38" s="30">
        <x:f t="shared" si="16"/>
        <x:v>1</x:v>
      </x:c>
      <x:c r="Z38" s="33">
        <x:f t="shared" si="17"/>
        <x:v>0.87040000000000006</x:v>
      </x:c>
      <x:c r="AA38" s="31">
        <x:f t="shared" si="18"/>
        <x:v>6.1044053333333341</x:v>
      </x:c>
      <x:c r="AB38" s="32">
        <x:f t="shared" si="19"/>
        <x:v>0.25435022222222226</x:v>
      </x:c>
      <x:c r="AC38" s="31">
        <x:f t="shared" si="20"/>
        <x:v>0.8</x:v>
      </x:c>
      <x:c r="AD38" s="30">
        <x:f t="shared" si="21"/>
        <x:v>0.58722986666666677</x:v>
      </x:c>
      <x:c r="AE38" s="31">
        <x:f t="shared" si="9"/>
        <x:v>6.6916352000000012</x:v>
      </x:c>
    </x:row>
    <x:row r="39" spans="2:31" x14ac:dyDescent="0.35">
      <x:c r="B39" s="27">
        <x:f t="shared" si="23"/>
        <x:v>44578</x:v>
      </x:c>
      <x:c r="C39" s="22" t="str">
        <x:f>IF($C$4="London",Assumptions!C48,Assumptions!E48)</x:f>
        <x:v>0758</x:v>
      </x:c>
      <x:c r="D39" s="22" t="str">
        <x:f>IF($C$4="London",Assumptions!D48,Assumptions!F48)</x:f>
        <x:v>1624</x:v>
      </x:c>
      <x:c r="F39" s="29">
        <x:v>44579</x:v>
      </x:c>
      <x:c r="G39" s="30">
        <x:f t="shared" si="3"/>
        <x:v>1</x:v>
      </x:c>
      <x:c r="H39" s="31" t="str">
        <x:v>0757</x:v>
      </x:c>
      <x:c r="I39" s="31" t="str">
        <x:v>1626</x:v>
      </x:c>
      <x:c r="J39" s="30">
        <x:f t="shared" si="4"/>
        <x:v>7</x:v>
      </x:c>
      <x:c r="K39" s="30">
        <x:f t="shared" si="5"/>
        <x:v>57</x:v>
      </x:c>
      <x:c r="L39" s="30">
        <x:f t="shared" si="6"/>
        <x:v>16</x:v>
      </x:c>
      <x:c r="M39" s="30">
        <x:f t="shared" si="7"/>
        <x:v>26</x:v>
      </x:c>
      <x:c r="N39" s="30">
        <x:f t="shared" si="10"/>
        <x:v>16</x:v>
      </x:c>
      <x:c r="O39" s="30">
        <x:f t="shared" si="8"/>
        <x:v>8.4833333333333325</x:v>
      </x:c>
      <x:c r="P39" s="30" t="str" cm="1">
        <x:f t="array" ref="P39">INDEX($C$12:$N$12,G39)</x:f>
        <x:v>1.8″</x:v>
      </x:c>
      <x:c r="Q39" s="30" t="str" cm="1">
        <x:f t="array" ref="Q39">INDEX($C$11:$N$11,G39)</x:f>
        <x:v>47°F</x:v>
      </x:c>
      <x:c r="R39" s="30" cm="1">
        <x:f t="array" ref="R39">INDEX($C$13:$N$13,G39)</x:f>
        <x:v>31</x:v>
      </x:c>
      <x:c r="S39" s="30">
        <x:f t="shared" si="11"/>
        <x:v>5.8064516129032261E-2</x:v>
      </x:c>
      <x:c r="T39" s="30">
        <x:f t="shared" si="12"/>
        <x:v>47</x:v>
      </x:c>
      <x:c r="U39" s="32">
        <x:f t="shared" si="22"/>
        <x:v>1</x:v>
      </x:c>
      <x:c r="V39" s="31">
        <x:f t="shared" si="13"/>
        <x:v>0.1</x:v>
      </x:c>
      <x:c r="W39" s="31">
        <x:f t="shared" si="14"/>
        <x:v>65</x:v>
      </x:c>
      <x:c r="X39" s="32">
        <x:f t="shared" si="15"/>
        <x:v>0.25</x:v>
      </x:c>
      <x:c r="Y39" s="30">
        <x:f t="shared" si="16"/>
        <x:v>1</x:v>
      </x:c>
      <x:c r="Z39" s="33">
        <x:f t="shared" si="17"/>
        <x:v>0.87040000000000006</x:v>
      </x:c>
      <x:c r="AA39" s="31">
        <x:f t="shared" si="18"/>
        <x:v>6.6916352000000012</x:v>
      </x:c>
      <x:c r="AB39" s="32">
        <x:f t="shared" si="19"/>
        <x:v>0.27881813333333338</x:v>
      </x:c>
      <x:c r="AC39" s="31">
        <x:f t="shared" si="20"/>
        <x:v>0.8</x:v>
      </x:c>
      <x:c r="AD39" s="30">
        <x:f t="shared" si="21"/>
        <x:v>0.59071146666666674</x:v>
      </x:c>
      <x:c r="AE39" s="31">
        <x:f t="shared" si="9"/>
        <x:v>7.2823466666666681</x:v>
      </x:c>
    </x:row>
    <x:row r="40" spans="2:31" x14ac:dyDescent="0.35">
      <x:c r="B40" s="27">
        <x:f t="shared" si="23"/>
        <x:v>44579</x:v>
      </x:c>
      <x:c r="C40" s="22" t="str">
        <x:f>IF($C$4="London",Assumptions!C49,Assumptions!E49)</x:f>
        <x:v>0757</x:v>
      </x:c>
      <x:c r="D40" s="22" t="str">
        <x:f>IF($C$4="London",Assumptions!D49,Assumptions!F49)</x:f>
        <x:v>1626</x:v>
      </x:c>
      <x:c r="F40" s="29">
        <x:v>44580</x:v>
      </x:c>
      <x:c r="G40" s="30">
        <x:f t="shared" si="3"/>
        <x:v>1</x:v>
      </x:c>
      <x:c r="H40" s="31" t="str">
        <x:v>0756</x:v>
      </x:c>
      <x:c r="I40" s="31" t="str">
        <x:v>1627</x:v>
      </x:c>
      <x:c r="J40" s="30">
        <x:f t="shared" si="4"/>
        <x:v>7</x:v>
      </x:c>
      <x:c r="K40" s="30">
        <x:f t="shared" si="5"/>
        <x:v>56</x:v>
      </x:c>
      <x:c r="L40" s="30">
        <x:f t="shared" si="6"/>
        <x:v>16</x:v>
      </x:c>
      <x:c r="M40" s="30">
        <x:f t="shared" si="7"/>
        <x:v>27</x:v>
      </x:c>
      <x:c r="N40" s="30">
        <x:f t="shared" si="10"/>
        <x:v>16</x:v>
      </x:c>
      <x:c r="O40" s="30">
        <x:f t="shared" si="8"/>
        <x:v>8.5166666666666675</x:v>
      </x:c>
      <x:c r="P40" s="30" t="str" cm="1">
        <x:f t="array" ref="P40">INDEX($C$12:$N$12,G40)</x:f>
        <x:v>1.8″</x:v>
      </x:c>
      <x:c r="Q40" s="30" t="str" cm="1">
        <x:f t="array" ref="Q40">INDEX($C$11:$N$11,G40)</x:f>
        <x:v>47°F</x:v>
      </x:c>
      <x:c r="R40" s="30" cm="1">
        <x:f t="array" ref="R40">INDEX($C$13:$N$13,G40)</x:f>
        <x:v>31</x:v>
      </x:c>
      <x:c r="S40" s="30">
        <x:f t="shared" si="11"/>
        <x:v>5.8064516129032261E-2</x:v>
      </x:c>
      <x:c r="T40" s="30">
        <x:f t="shared" si="12"/>
        <x:v>47</x:v>
      </x:c>
      <x:c r="U40" s="32">
        <x:f t="shared" si="22"/>
        <x:v>1</x:v>
      </x:c>
      <x:c r="V40" s="31">
        <x:f t="shared" si="13"/>
        <x:v>0.1</x:v>
      </x:c>
      <x:c r="W40" s="31">
        <x:f t="shared" si="14"/>
        <x:v>65</x:v>
      </x:c>
      <x:c r="X40" s="32">
        <x:f t="shared" si="15"/>
        <x:v>0.25</x:v>
      </x:c>
      <x:c r="Y40" s="30">
        <x:f t="shared" si="16"/>
        <x:v>1</x:v>
      </x:c>
      <x:c r="Z40" s="33">
        <x:f t="shared" si="17"/>
        <x:v>0.87040000000000006</x:v>
      </x:c>
      <x:c r="AA40" s="31">
        <x:f t="shared" si="18"/>
        <x:v>7.2823466666666681</x:v>
      </x:c>
      <x:c r="AB40" s="32">
        <x:f t="shared" si="19"/>
        <x:v>0.30343111111111115</x:v>
      </x:c>
      <x:c r="AC40" s="31">
        <x:f t="shared" si="20"/>
        <x:v>0.8</x:v>
      </x:c>
      <x:c r="AD40" s="30">
        <x:f t="shared" si="21"/>
        <x:v>0.5930325333333335</x:v>
      </x:c>
      <x:c r="AE40" s="31">
        <x:f t="shared" si="9"/>
        <x:v>7.8753792000000011</x:v>
      </x:c>
    </x:row>
    <x:row r="41" spans="2:31" x14ac:dyDescent="0.35">
      <x:c r="B41" s="27">
        <x:f t="shared" si="23"/>
        <x:v>44580</x:v>
      </x:c>
      <x:c r="C41" s="22" t="str">
        <x:f>IF($C$4="London",Assumptions!C50,Assumptions!E50)</x:f>
        <x:v>0756</x:v>
      </x:c>
      <x:c r="D41" s="22" t="str">
        <x:f>IF($C$4="London",Assumptions!D50,Assumptions!F50)</x:f>
        <x:v>1627</x:v>
      </x:c>
      <x:c r="F41" s="29">
        <x:v>44581</x:v>
      </x:c>
      <x:c r="G41" s="30">
        <x:f t="shared" si="3"/>
        <x:v>1</x:v>
      </x:c>
      <x:c r="H41" s="31" t="str">
        <x:v>0755</x:v>
      </x:c>
      <x:c r="I41" s="31" t="str">
        <x:v>1629</x:v>
      </x:c>
      <x:c r="J41" s="30">
        <x:f t="shared" si="4"/>
        <x:v>7</x:v>
      </x:c>
      <x:c r="K41" s="30">
        <x:f t="shared" si="5"/>
        <x:v>55</x:v>
      </x:c>
      <x:c r="L41" s="30">
        <x:f t="shared" si="6"/>
        <x:v>16</x:v>
      </x:c>
      <x:c r="M41" s="30">
        <x:f t="shared" si="7"/>
        <x:v>29</x:v>
      </x:c>
      <x:c r="N41" s="30">
        <x:f t="shared" si="10"/>
        <x:v>16</x:v>
      </x:c>
      <x:c r="O41" s="30">
        <x:f t="shared" si="8"/>
        <x:v>8.5666666666666664</x:v>
      </x:c>
      <x:c r="P41" s="30" t="str" cm="1">
        <x:f t="array" ref="P41">INDEX($C$12:$N$12,G41)</x:f>
        <x:v>1.8″</x:v>
      </x:c>
      <x:c r="Q41" s="30" t="str" cm="1">
        <x:f t="array" ref="Q41">INDEX($C$11:$N$11,G41)</x:f>
        <x:v>47°F</x:v>
      </x:c>
      <x:c r="R41" s="30" cm="1">
        <x:f t="array" ref="R41">INDEX($C$13:$N$13,G41)</x:f>
        <x:v>31</x:v>
      </x:c>
      <x:c r="S41" s="30">
        <x:f t="shared" si="11"/>
        <x:v>5.8064516129032261E-2</x:v>
      </x:c>
      <x:c r="T41" s="30">
        <x:f t="shared" si="12"/>
        <x:v>47</x:v>
      </x:c>
      <x:c r="U41" s="32">
        <x:f t="shared" si="22"/>
        <x:v>1</x:v>
      </x:c>
      <x:c r="V41" s="31">
        <x:f t="shared" si="13"/>
        <x:v>0.1</x:v>
      </x:c>
      <x:c r="W41" s="31">
        <x:f t="shared" si="14"/>
        <x:v>65</x:v>
      </x:c>
      <x:c r="X41" s="32">
        <x:f t="shared" si="15"/>
        <x:v>0.25</x:v>
      </x:c>
      <x:c r="Y41" s="30">
        <x:f t="shared" si="16"/>
        <x:v>1</x:v>
      </x:c>
      <x:c r="Z41" s="33">
        <x:f t="shared" si="17"/>
        <x:v>0.87040000000000006</x:v>
      </x:c>
      <x:c r="AA41" s="31">
        <x:f t="shared" si="18"/>
        <x:v>7.8753792000000011</x:v>
      </x:c>
      <x:c r="AB41" s="32">
        <x:f t="shared" si="19"/>
        <x:v>0.32814080000000007</x:v>
      </x:c>
      <x:c r="AC41" s="31">
        <x:f t="shared" si="20"/>
        <x:v>0.8</x:v>
      </x:c>
      <x:c r="AD41" s="30">
        <x:f t="shared" si="21"/>
        <x:v>0.59651413333333347</x:v>
      </x:c>
      <x:c r="AE41" s="31">
        <x:f t="shared" si="9"/>
        <x:v>8.4718933333333339</x:v>
      </x:c>
    </x:row>
    <x:row r="42" spans="2:31" x14ac:dyDescent="0.35">
      <x:c r="B42" s="27">
        <x:f t="shared" si="23"/>
        <x:v>44581</x:v>
      </x:c>
      <x:c r="C42" s="22" t="str">
        <x:f>IF($C$4="London",Assumptions!C51,Assumptions!E51)</x:f>
        <x:v>0755</x:v>
      </x:c>
      <x:c r="D42" s="22" t="str">
        <x:f>IF($C$4="London",Assumptions!D51,Assumptions!F51)</x:f>
        <x:v>1629</x:v>
      </x:c>
      <x:c r="F42" s="29">
        <x:v>44582</x:v>
      </x:c>
      <x:c r="G42" s="30">
        <x:f t="shared" si="3"/>
        <x:v>1</x:v>
      </x:c>
      <x:c r="H42" s="31" t="str">
        <x:v>0754</x:v>
      </x:c>
      <x:c r="I42" s="31" t="str">
        <x:v>1631</x:v>
      </x:c>
      <x:c r="J42" s="30">
        <x:f t="shared" si="4"/>
        <x:v>7</x:v>
      </x:c>
      <x:c r="K42" s="30">
        <x:f t="shared" si="5"/>
        <x:v>54</x:v>
      </x:c>
      <x:c r="L42" s="30">
        <x:f t="shared" si="6"/>
        <x:v>16</x:v>
      </x:c>
      <x:c r="M42" s="30">
        <x:f t="shared" si="7"/>
        <x:v>31</x:v>
      </x:c>
      <x:c r="N42" s="30">
        <x:f t="shared" si="10"/>
        <x:v>16</x:v>
      </x:c>
      <x:c r="O42" s="30">
        <x:f t="shared" si="8"/>
        <x:v>8.6166666666666671</x:v>
      </x:c>
      <x:c r="P42" s="30" t="str" cm="1">
        <x:f t="array" ref="P42">INDEX($C$12:$N$12,G42)</x:f>
        <x:v>1.8″</x:v>
      </x:c>
      <x:c r="Q42" s="30" t="str" cm="1">
        <x:f t="array" ref="Q42">INDEX($C$11:$N$11,G42)</x:f>
        <x:v>47°F</x:v>
      </x:c>
      <x:c r="R42" s="30" cm="1">
        <x:f t="array" ref="R42">INDEX($C$13:$N$13,G42)</x:f>
        <x:v>31</x:v>
      </x:c>
      <x:c r="S42" s="30">
        <x:f t="shared" si="11"/>
        <x:v>5.8064516129032261E-2</x:v>
      </x:c>
      <x:c r="T42" s="30">
        <x:f t="shared" si="12"/>
        <x:v>47</x:v>
      </x:c>
      <x:c r="U42" s="32">
        <x:f t="shared" si="22"/>
        <x:v>1</x:v>
      </x:c>
      <x:c r="V42" s="31">
        <x:f t="shared" si="13"/>
        <x:v>0.1</x:v>
      </x:c>
      <x:c r="W42" s="31">
        <x:f t="shared" si="14"/>
        <x:v>65</x:v>
      </x:c>
      <x:c r="X42" s="32">
        <x:f t="shared" si="15"/>
        <x:v>0.25</x:v>
      </x:c>
      <x:c r="Y42" s="30">
        <x:f t="shared" si="16"/>
        <x:v>1</x:v>
      </x:c>
      <x:c r="Z42" s="33">
        <x:f t="shared" si="17"/>
        <x:v>0.87040000000000006</x:v>
      </x:c>
      <x:c r="AA42" s="31">
        <x:f t="shared" si="18"/>
        <x:v>8.4718933333333339</x:v>
      </x:c>
      <x:c r="AB42" s="32">
        <x:f t="shared" si="19"/>
        <x:v>0.35299555555555556</x:v>
      </x:c>
      <x:c r="AC42" s="31">
        <x:f t="shared" si="20"/>
        <x:v>0.8</x:v>
      </x:c>
      <x:c r="AD42" s="30">
        <x:f t="shared" si="21"/>
        <x:v>0.59999573333333345</x:v>
      </x:c>
      <x:c r="AE42" s="31">
        <x:f t="shared" si="9"/>
        <x:v>9.0718890666666674</x:v>
      </x:c>
    </x:row>
    <x:row r="43" spans="2:31" x14ac:dyDescent="0.35">
      <x:c r="B43" s="27">
        <x:f t="shared" si="23"/>
        <x:v>44582</x:v>
      </x:c>
      <x:c r="C43" s="22" t="str">
        <x:f>IF($C$4="London",Assumptions!C52,Assumptions!E52)</x:f>
        <x:v>0754</x:v>
      </x:c>
      <x:c r="D43" s="22" t="str">
        <x:f>IF($C$4="London",Assumptions!D52,Assumptions!F52)</x:f>
        <x:v>1631</x:v>
      </x:c>
      <x:c r="F43" s="29">
        <x:v>44583</x:v>
      </x:c>
      <x:c r="G43" s="30">
        <x:f t="shared" si="3"/>
        <x:v>1</x:v>
      </x:c>
      <x:c r="H43" s="31" t="str">
        <x:v>0752</x:v>
      </x:c>
      <x:c r="I43" s="31" t="str">
        <x:v>1632</x:v>
      </x:c>
      <x:c r="J43" s="30">
        <x:f t="shared" si="4"/>
        <x:v>7</x:v>
      </x:c>
      <x:c r="K43" s="30">
        <x:f t="shared" si="5"/>
        <x:v>52</x:v>
      </x:c>
      <x:c r="L43" s="30">
        <x:f t="shared" si="6"/>
        <x:v>16</x:v>
      </x:c>
      <x:c r="M43" s="30">
        <x:f t="shared" si="7"/>
        <x:v>32</x:v>
      </x:c>
      <x:c r="N43" s="30">
        <x:f t="shared" si="10"/>
        <x:v>16</x:v>
      </x:c>
      <x:c r="O43" s="30">
        <x:f t="shared" si="8"/>
        <x:v>8.6666666666666661</x:v>
      </x:c>
      <x:c r="P43" s="30" t="str" cm="1">
        <x:f t="array" ref="P43">INDEX($C$12:$N$12,G43)</x:f>
        <x:v>1.8″</x:v>
      </x:c>
      <x:c r="Q43" s="30" t="str" cm="1">
        <x:f t="array" ref="Q43">INDEX($C$11:$N$11,G43)</x:f>
        <x:v>47°F</x:v>
      </x:c>
      <x:c r="R43" s="30" cm="1">
        <x:f t="array" ref="R43">INDEX($C$13:$N$13,G43)</x:f>
        <x:v>31</x:v>
      </x:c>
      <x:c r="S43" s="30">
        <x:f t="shared" si="11"/>
        <x:v>5.8064516129032261E-2</x:v>
      </x:c>
      <x:c r="T43" s="30">
        <x:f t="shared" si="12"/>
        <x:v>47</x:v>
      </x:c>
      <x:c r="U43" s="32">
        <x:f t="shared" si="22"/>
        <x:v>1</x:v>
      </x:c>
      <x:c r="V43" s="31">
        <x:f t="shared" si="13"/>
        <x:v>0.1</x:v>
      </x:c>
      <x:c r="W43" s="31">
        <x:f t="shared" si="14"/>
        <x:v>65</x:v>
      </x:c>
      <x:c r="X43" s="32">
        <x:f t="shared" si="15"/>
        <x:v>0.25</x:v>
      </x:c>
      <x:c r="Y43" s="30">
        <x:f t="shared" si="16"/>
        <x:v>1</x:v>
      </x:c>
      <x:c r="Z43" s="33">
        <x:f t="shared" si="17"/>
        <x:v>0.87040000000000006</x:v>
      </x:c>
      <x:c r="AA43" s="31">
        <x:f t="shared" si="18"/>
        <x:v>9.0718890666666674</x:v>
      </x:c>
      <x:c r="AB43" s="32">
        <x:f t="shared" si="19"/>
        <x:v>0.37799537777777781</x:v>
      </x:c>
      <x:c r="AC43" s="31">
        <x:f t="shared" si="20"/>
        <x:v>0.8</x:v>
      </x:c>
      <x:c r="AD43" s="30">
        <x:f t="shared" si="21"/>
        <x:v>0.60347733333333342</x:v>
      </x:c>
      <x:c r="AE43" s="31">
        <x:f t="shared" si="9"/>
        <x:v>9.6753664000000015</x:v>
      </x:c>
    </x:row>
    <x:row r="44" spans="2:31" x14ac:dyDescent="0.35">
      <x:c r="B44" s="27">
        <x:f t="shared" si="23"/>
        <x:v>44583</x:v>
      </x:c>
      <x:c r="C44" s="22" t="str">
        <x:f>IF($C$4="London",Assumptions!C53,Assumptions!E53)</x:f>
        <x:v>0752</x:v>
      </x:c>
      <x:c r="D44" s="22" t="str">
        <x:f>IF($C$4="London",Assumptions!D53,Assumptions!F53)</x:f>
        <x:v>1632</x:v>
      </x:c>
      <x:c r="F44" s="29">
        <x:v>44584</x:v>
      </x:c>
      <x:c r="G44" s="30">
        <x:f t="shared" si="3"/>
        <x:v>1</x:v>
      </x:c>
      <x:c r="H44" s="31" t="str">
        <x:v>0751</x:v>
      </x:c>
      <x:c r="I44" s="31" t="str">
        <x:v>1634</x:v>
      </x:c>
      <x:c r="J44" s="30">
        <x:f t="shared" si="4"/>
        <x:v>7</x:v>
      </x:c>
      <x:c r="K44" s="30">
        <x:f t="shared" si="5"/>
        <x:v>51</x:v>
      </x:c>
      <x:c r="L44" s="30">
        <x:f t="shared" si="6"/>
        <x:v>16</x:v>
      </x:c>
      <x:c r="M44" s="30">
        <x:f t="shared" si="7"/>
        <x:v>34</x:v>
      </x:c>
      <x:c r="N44" s="30">
        <x:f t="shared" si="10"/>
        <x:v>16</x:v>
      </x:c>
      <x:c r="O44" s="30">
        <x:f t="shared" si="8"/>
        <x:v>8.7166666666666668</x:v>
      </x:c>
      <x:c r="P44" s="30" t="str" cm="1">
        <x:f t="array" ref="P44">INDEX($C$12:$N$12,G44)</x:f>
        <x:v>1.8″</x:v>
      </x:c>
      <x:c r="Q44" s="30" t="str" cm="1">
        <x:f t="array" ref="Q44">INDEX($C$11:$N$11,G44)</x:f>
        <x:v>47°F</x:v>
      </x:c>
      <x:c r="R44" s="30" cm="1">
        <x:f t="array" ref="R44">INDEX($C$13:$N$13,G44)</x:f>
        <x:v>31</x:v>
      </x:c>
      <x:c r="S44" s="30">
        <x:f t="shared" si="11"/>
        <x:v>5.8064516129032261E-2</x:v>
      </x:c>
      <x:c r="T44" s="30">
        <x:f t="shared" si="12"/>
        <x:v>47</x:v>
      </x:c>
      <x:c r="U44" s="32">
        <x:f t="shared" si="22"/>
        <x:v>1</x:v>
      </x:c>
      <x:c r="V44" s="31">
        <x:f t="shared" si="13"/>
        <x:v>0.1</x:v>
      </x:c>
      <x:c r="W44" s="31">
        <x:f t="shared" si="14"/>
        <x:v>65</x:v>
      </x:c>
      <x:c r="X44" s="32">
        <x:f t="shared" si="15"/>
        <x:v>0.25</x:v>
      </x:c>
      <x:c r="Y44" s="30">
        <x:f t="shared" si="16"/>
        <x:v>1</x:v>
      </x:c>
      <x:c r="Z44" s="33">
        <x:f t="shared" si="17"/>
        <x:v>0.87040000000000006</x:v>
      </x:c>
      <x:c r="AA44" s="31">
        <x:f t="shared" si="18"/>
        <x:v>9.6753664000000015</x:v>
      </x:c>
      <x:c r="AB44" s="32">
        <x:f t="shared" si="19"/>
        <x:v>0.40314026666666675</x:v>
      </x:c>
      <x:c r="AC44" s="31">
        <x:f t="shared" si="20"/>
        <x:v>0.8</x:v>
      </x:c>
      <x:c r="AD44" s="30">
        <x:f t="shared" si="21"/>
        <x:v>0.60695893333333339</x:v>
      </x:c>
      <x:c r="AE44" s="31">
        <x:f t="shared" si="9"/>
        <x:v>10.282325333333334</x:v>
      </x:c>
    </x:row>
    <x:row r="45" spans="2:31" x14ac:dyDescent="0.35">
      <x:c r="B45" s="27">
        <x:f t="shared" si="23"/>
        <x:v>44584</x:v>
      </x:c>
      <x:c r="C45" s="22" t="str">
        <x:f>IF($C$4="London",Assumptions!C54,Assumptions!E54)</x:f>
        <x:v>0751</x:v>
      </x:c>
      <x:c r="D45" s="22" t="str">
        <x:f>IF($C$4="London",Assumptions!D54,Assumptions!F54)</x:f>
        <x:v>1634</x:v>
      </x:c>
      <x:c r="F45" s="29">
        <x:v>44585</x:v>
      </x:c>
      <x:c r="G45" s="30">
        <x:f t="shared" si="3"/>
        <x:v>1</x:v>
      </x:c>
      <x:c r="H45" s="31" t="str">
        <x:v>0750</x:v>
      </x:c>
      <x:c r="I45" s="31" t="str">
        <x:v>1636</x:v>
      </x:c>
      <x:c r="J45" s="30">
        <x:f t="shared" si="4"/>
        <x:v>7</x:v>
      </x:c>
      <x:c r="K45" s="30">
        <x:f t="shared" si="5"/>
        <x:v>50</x:v>
      </x:c>
      <x:c r="L45" s="30">
        <x:f t="shared" si="6"/>
        <x:v>16</x:v>
      </x:c>
      <x:c r="M45" s="30">
        <x:f t="shared" si="7"/>
        <x:v>36</x:v>
      </x:c>
      <x:c r="N45" s="30">
        <x:f t="shared" si="10"/>
        <x:v>16</x:v>
      </x:c>
      <x:c r="O45" s="30">
        <x:f t="shared" si="8"/>
        <x:v>8.7666666666666675</x:v>
      </x:c>
      <x:c r="P45" s="30" t="str" cm="1">
        <x:f t="array" ref="P45">INDEX($C$12:$N$12,G45)</x:f>
        <x:v>1.8″</x:v>
      </x:c>
      <x:c r="Q45" s="30" t="str" cm="1">
        <x:f t="array" ref="Q45">INDEX($C$11:$N$11,G45)</x:f>
        <x:v>47°F</x:v>
      </x:c>
      <x:c r="R45" s="30" cm="1">
        <x:f t="array" ref="R45">INDEX($C$13:$N$13,G45)</x:f>
        <x:v>31</x:v>
      </x:c>
      <x:c r="S45" s="30">
        <x:f t="shared" si="11"/>
        <x:v>5.8064516129032261E-2</x:v>
      </x:c>
      <x:c r="T45" s="30">
        <x:f t="shared" si="12"/>
        <x:v>47</x:v>
      </x:c>
      <x:c r="U45" s="32">
        <x:f t="shared" si="22"/>
        <x:v>1</x:v>
      </x:c>
      <x:c r="V45" s="31">
        <x:f t="shared" si="13"/>
        <x:v>0.1</x:v>
      </x:c>
      <x:c r="W45" s="31">
        <x:f t="shared" si="14"/>
        <x:v>65</x:v>
      </x:c>
      <x:c r="X45" s="32">
        <x:f t="shared" si="15"/>
        <x:v>0.25</x:v>
      </x:c>
      <x:c r="Y45" s="30">
        <x:f t="shared" si="16"/>
        <x:v>1</x:v>
      </x:c>
      <x:c r="Z45" s="33">
        <x:f t="shared" si="17"/>
        <x:v>0.87040000000000006</x:v>
      </x:c>
      <x:c r="AA45" s="31">
        <x:f t="shared" si="18"/>
        <x:v>10.282325333333334</x:v>
      </x:c>
      <x:c r="AB45" s="32">
        <x:f t="shared" si="19"/>
        <x:v>0.42843022222222227</x:v>
      </x:c>
      <x:c r="AC45" s="31">
        <x:f t="shared" si="20"/>
        <x:v>0.8</x:v>
      </x:c>
      <x:c r="AD45" s="30">
        <x:f t="shared" si="21"/>
        <x:v>0.61044053333333359</x:v>
      </x:c>
      <x:c r="AE45" s="31">
        <x:f t="shared" si="9"/>
        <x:v>10.892765866666668</x:v>
      </x:c>
    </x:row>
    <x:row r="46" spans="2:31" x14ac:dyDescent="0.35">
      <x:c r="B46" s="27">
        <x:f t="shared" si="23"/>
        <x:v>44585</x:v>
      </x:c>
      <x:c r="C46" s="22" t="str">
        <x:f>IF($C$4="London",Assumptions!C55,Assumptions!E55)</x:f>
        <x:v>0750</x:v>
      </x:c>
      <x:c r="D46" s="22" t="str">
        <x:f>IF($C$4="London",Assumptions!D55,Assumptions!F55)</x:f>
        <x:v>1636</x:v>
      </x:c>
      <x:c r="F46" s="29">
        <x:v>44586</x:v>
      </x:c>
      <x:c r="G46" s="30">
        <x:f t="shared" si="3"/>
        <x:v>1</x:v>
      </x:c>
      <x:c r="H46" s="31" t="str">
        <x:v>0749</x:v>
      </x:c>
      <x:c r="I46" s="31" t="str">
        <x:v>1637</x:v>
      </x:c>
      <x:c r="J46" s="30">
        <x:f t="shared" si="4"/>
        <x:v>7</x:v>
      </x:c>
      <x:c r="K46" s="30">
        <x:f t="shared" si="5"/>
        <x:v>49</x:v>
      </x:c>
      <x:c r="L46" s="30">
        <x:f t="shared" si="6"/>
        <x:v>16</x:v>
      </x:c>
      <x:c r="M46" s="30">
        <x:f t="shared" si="7"/>
        <x:v>37</x:v>
      </x:c>
      <x:c r="N46" s="30">
        <x:f t="shared" si="10"/>
        <x:v>16</x:v>
      </x:c>
      <x:c r="O46" s="30">
        <x:f t="shared" si="8"/>
        <x:v>8.8000000000000007</x:v>
      </x:c>
      <x:c r="P46" s="30" t="str" cm="1">
        <x:f t="array" ref="P46">INDEX($C$12:$N$12,G46)</x:f>
        <x:v>1.8″</x:v>
      </x:c>
      <x:c r="Q46" s="30" t="str" cm="1">
        <x:f t="array" ref="Q46">INDEX($C$11:$N$11,G46)</x:f>
        <x:v>47°F</x:v>
      </x:c>
      <x:c r="R46" s="30" cm="1">
        <x:f t="array" ref="R46">INDEX($C$13:$N$13,G46)</x:f>
        <x:v>31</x:v>
      </x:c>
      <x:c r="S46" s="30">
        <x:f t="shared" si="11"/>
        <x:v>5.8064516129032261E-2</x:v>
      </x:c>
      <x:c r="T46" s="30">
        <x:f t="shared" si="12"/>
        <x:v>47</x:v>
      </x:c>
      <x:c r="U46" s="32">
        <x:f t="shared" si="22"/>
        <x:v>1</x:v>
      </x:c>
      <x:c r="V46" s="31">
        <x:f t="shared" si="13"/>
        <x:v>0.1</x:v>
      </x:c>
      <x:c r="W46" s="31">
        <x:f t="shared" si="14"/>
        <x:v>65</x:v>
      </x:c>
      <x:c r="X46" s="32">
        <x:f t="shared" si="15"/>
        <x:v>0.25</x:v>
      </x:c>
      <x:c r="Y46" s="30">
        <x:f t="shared" si="16"/>
        <x:v>1</x:v>
      </x:c>
      <x:c r="Z46" s="33">
        <x:f t="shared" si="17"/>
        <x:v>0.87040000000000006</x:v>
      </x:c>
      <x:c r="AA46" s="31">
        <x:f t="shared" si="18"/>
        <x:v>10.892765866666668</x:v>
      </x:c>
      <x:c r="AB46" s="32">
        <x:f t="shared" si="19"/>
        <x:v>0.45386524444444448</x:v>
      </x:c>
      <x:c r="AC46" s="31">
        <x:f t="shared" si="20"/>
        <x:v>0.8</x:v>
      </x:c>
      <x:c r="AD46" s="30">
        <x:f t="shared" si="21"/>
        <x:v>0.61276160000000024</x:v>
      </x:c>
      <x:c r="AE46" s="31">
        <x:f t="shared" si="9"/>
        <x:v>11.505527466666669</x:v>
      </x:c>
    </x:row>
    <x:row r="47" spans="2:31" x14ac:dyDescent="0.35">
      <x:c r="B47" s="27">
        <x:f t="shared" si="23"/>
        <x:v>44586</x:v>
      </x:c>
      <x:c r="C47" s="22" t="str">
        <x:f>IF($C$4="London",Assumptions!C56,Assumptions!E56)</x:f>
        <x:v>0749</x:v>
      </x:c>
      <x:c r="D47" s="22" t="str">
        <x:f>IF($C$4="London",Assumptions!D56,Assumptions!F56)</x:f>
        <x:v>1637</x:v>
      </x:c>
      <x:c r="F47" s="29">
        <x:v>44587</x:v>
      </x:c>
      <x:c r="G47" s="30">
        <x:f t="shared" si="3"/>
        <x:v>1</x:v>
      </x:c>
      <x:c r="H47" s="31" t="str">
        <x:v>0747</x:v>
      </x:c>
      <x:c r="I47" s="31" t="str">
        <x:v>1639</x:v>
      </x:c>
      <x:c r="J47" s="30">
        <x:f t="shared" si="4"/>
        <x:v>7</x:v>
      </x:c>
      <x:c r="K47" s="30">
        <x:f t="shared" si="5"/>
        <x:v>47</x:v>
      </x:c>
      <x:c r="L47" s="30">
        <x:f t="shared" si="6"/>
        <x:v>16</x:v>
      </x:c>
      <x:c r="M47" s="30">
        <x:f t="shared" si="7"/>
        <x:v>39</x:v>
      </x:c>
      <x:c r="N47" s="30">
        <x:f t="shared" si="10"/>
        <x:v>16</x:v>
      </x:c>
      <x:c r="O47" s="30">
        <x:f t="shared" si="8"/>
        <x:v>8.8666666666666671</x:v>
      </x:c>
      <x:c r="P47" s="30" t="str" cm="1">
        <x:f t="array" ref="P47">INDEX($C$12:$N$12,G47)</x:f>
        <x:v>1.8″</x:v>
      </x:c>
      <x:c r="Q47" s="30" t="str" cm="1">
        <x:f t="array" ref="Q47">INDEX($C$11:$N$11,G47)</x:f>
        <x:v>47°F</x:v>
      </x:c>
      <x:c r="R47" s="30" cm="1">
        <x:f t="array" ref="R47">INDEX($C$13:$N$13,G47)</x:f>
        <x:v>31</x:v>
      </x:c>
      <x:c r="S47" s="30">
        <x:f t="shared" si="11"/>
        <x:v>5.8064516129032261E-2</x:v>
      </x:c>
      <x:c r="T47" s="30">
        <x:f t="shared" si="12"/>
        <x:v>47</x:v>
      </x:c>
      <x:c r="U47" s="32">
        <x:f t="shared" si="22"/>
        <x:v>1</x:v>
      </x:c>
      <x:c r="V47" s="31">
        <x:f t="shared" si="13"/>
        <x:v>0.1</x:v>
      </x:c>
      <x:c r="W47" s="31">
        <x:f t="shared" si="14"/>
        <x:v>65</x:v>
      </x:c>
      <x:c r="X47" s="32">
        <x:f t="shared" si="15"/>
        <x:v>0.25</x:v>
      </x:c>
      <x:c r="Y47" s="30">
        <x:f t="shared" si="16"/>
        <x:v>1</x:v>
      </x:c>
      <x:c r="Z47" s="33">
        <x:f t="shared" si="17"/>
        <x:v>0.87040000000000006</x:v>
      </x:c>
      <x:c r="AA47" s="31">
        <x:f t="shared" si="18"/>
        <x:v>11.505527466666669</x:v>
      </x:c>
      <x:c r="AB47" s="32">
        <x:f t="shared" si="19"/>
        <x:v>0.47939697777777784</x:v>
      </x:c>
      <x:c r="AC47" s="31">
        <x:f t="shared" si="20"/>
        <x:v>0.8</x:v>
      </x:c>
      <x:c r="AD47" s="30">
        <x:f t="shared" si="21"/>
        <x:v>0.61740373333333354</x:v>
      </x:c>
      <x:c r="AE47" s="31">
        <x:f t="shared" si="9"/>
        <x:v>12.122931200000002</x:v>
      </x:c>
    </x:row>
    <x:row r="48" spans="2:31" x14ac:dyDescent="0.35">
      <x:c r="B48" s="27">
        <x:f t="shared" si="23"/>
        <x:v>44587</x:v>
      </x:c>
      <x:c r="C48" s="22" t="str">
        <x:f>IF($C$4="London",Assumptions!C57,Assumptions!E57)</x:f>
        <x:v>0747</x:v>
      </x:c>
      <x:c r="D48" s="22" t="str">
        <x:f>IF($C$4="London",Assumptions!D57,Assumptions!F57)</x:f>
        <x:v>1639</x:v>
      </x:c>
      <x:c r="F48" s="29">
        <x:v>44588</x:v>
      </x:c>
      <x:c r="G48" s="30">
        <x:f t="shared" si="3"/>
        <x:v>1</x:v>
      </x:c>
      <x:c r="H48" s="31" t="str">
        <x:v>0746</x:v>
      </x:c>
      <x:c r="I48" s="31" t="str">
        <x:v>1641</x:v>
      </x:c>
      <x:c r="J48" s="30">
        <x:f t="shared" si="4"/>
        <x:v>7</x:v>
      </x:c>
      <x:c r="K48" s="30">
        <x:f t="shared" si="5"/>
        <x:v>46</x:v>
      </x:c>
      <x:c r="L48" s="30">
        <x:f t="shared" si="6"/>
        <x:v>16</x:v>
      </x:c>
      <x:c r="M48" s="30">
        <x:f t="shared" si="7"/>
        <x:v>41</x:v>
      </x:c>
      <x:c r="N48" s="30">
        <x:f t="shared" si="10"/>
        <x:v>16</x:v>
      </x:c>
      <x:c r="O48" s="30">
        <x:f t="shared" si="8"/>
        <x:v>8.9166666666666661</x:v>
      </x:c>
      <x:c r="P48" s="30" t="str" cm="1">
        <x:f t="array" ref="P48">INDEX($C$12:$N$12,G48)</x:f>
        <x:v>1.8″</x:v>
      </x:c>
      <x:c r="Q48" s="30" t="str" cm="1">
        <x:f t="array" ref="Q48">INDEX($C$11:$N$11,G48)</x:f>
        <x:v>47°F</x:v>
      </x:c>
      <x:c r="R48" s="30" cm="1">
        <x:f t="array" ref="R48">INDEX($C$13:$N$13,G48)</x:f>
        <x:v>31</x:v>
      </x:c>
      <x:c r="S48" s="30">
        <x:f t="shared" si="11"/>
        <x:v>5.8064516129032261E-2</x:v>
      </x:c>
      <x:c r="T48" s="30">
        <x:f t="shared" si="12"/>
        <x:v>47</x:v>
      </x:c>
      <x:c r="U48" s="32">
        <x:f t="shared" si="22"/>
        <x:v>1</x:v>
      </x:c>
      <x:c r="V48" s="31">
        <x:f t="shared" si="13"/>
        <x:v>0.1</x:v>
      </x:c>
      <x:c r="W48" s="31">
        <x:f t="shared" si="14"/>
        <x:v>65</x:v>
      </x:c>
      <x:c r="X48" s="32">
        <x:f t="shared" si="15"/>
        <x:v>0.25</x:v>
      </x:c>
      <x:c r="Y48" s="30">
        <x:f t="shared" si="16"/>
        <x:v>1</x:v>
      </x:c>
      <x:c r="Z48" s="33">
        <x:f t="shared" si="17"/>
        <x:v>0.87040000000000006</x:v>
      </x:c>
      <x:c r="AA48" s="31">
        <x:f t="shared" si="18"/>
        <x:v>12.122931200000002</x:v>
      </x:c>
      <x:c r="AB48" s="32">
        <x:f t="shared" si="19"/>
        <x:v>0.50512213333333345</x:v>
      </x:c>
      <x:c r="AC48" s="31">
        <x:f t="shared" si="20"/>
        <x:v>1</x:v>
      </x:c>
      <x:c r="AD48" s="30">
        <x:f t="shared" si="21"/>
        <x:v>0.77610666666666672</x:v>
      </x:c>
      <x:c r="AE48" s="31">
        <x:f t="shared" si="9"/>
        <x:v>12.899037866666669</x:v>
      </x:c>
    </x:row>
    <x:row r="49" spans="2:31" x14ac:dyDescent="0.35">
      <x:c r="B49" s="27">
        <x:f t="shared" si="23"/>
        <x:v>44588</x:v>
      </x:c>
      <x:c r="C49" s="22" t="str">
        <x:f>IF($C$4="London",Assumptions!C58,Assumptions!E58)</x:f>
        <x:v>0746</x:v>
      </x:c>
      <x:c r="D49" s="22" t="str">
        <x:f>IF($C$4="London",Assumptions!D58,Assumptions!F58)</x:f>
        <x:v>1641</x:v>
      </x:c>
      <x:c r="F49" s="29">
        <x:v>44589</x:v>
      </x:c>
      <x:c r="G49" s="30">
        <x:f t="shared" si="3"/>
        <x:v>1</x:v>
      </x:c>
      <x:c r="H49" s="31" t="str">
        <x:v>0745</x:v>
      </x:c>
      <x:c r="I49" s="31" t="str">
        <x:v>1643</x:v>
      </x:c>
      <x:c r="J49" s="30">
        <x:f t="shared" si="4"/>
        <x:v>7</x:v>
      </x:c>
      <x:c r="K49" s="30">
        <x:f t="shared" si="5"/>
        <x:v>45</x:v>
      </x:c>
      <x:c r="L49" s="30">
        <x:f t="shared" si="6"/>
        <x:v>16</x:v>
      </x:c>
      <x:c r="M49" s="30">
        <x:f t="shared" si="7"/>
        <x:v>43</x:v>
      </x:c>
      <x:c r="N49" s="30">
        <x:f t="shared" si="10"/>
        <x:v>16</x:v>
      </x:c>
      <x:c r="O49" s="30">
        <x:f t="shared" si="8"/>
        <x:v>8.9666666666666668</x:v>
      </x:c>
      <x:c r="P49" s="30" t="str" cm="1">
        <x:f t="array" ref="P49">INDEX($C$12:$N$12,G49)</x:f>
        <x:v>1.8″</x:v>
      </x:c>
      <x:c r="Q49" s="30" t="str" cm="1">
        <x:f t="array" ref="Q49">INDEX($C$11:$N$11,G49)</x:f>
        <x:v>47°F</x:v>
      </x:c>
      <x:c r="R49" s="30" cm="1">
        <x:f t="array" ref="R49">INDEX($C$13:$N$13,G49)</x:f>
        <x:v>31</x:v>
      </x:c>
      <x:c r="S49" s="30">
        <x:f t="shared" si="11"/>
        <x:v>5.8064516129032261E-2</x:v>
      </x:c>
      <x:c r="T49" s="30">
        <x:f t="shared" si="12"/>
        <x:v>47</x:v>
      </x:c>
      <x:c r="U49" s="32">
        <x:f t="shared" si="22"/>
        <x:v>1</x:v>
      </x:c>
      <x:c r="V49" s="31">
        <x:f t="shared" si="13"/>
        <x:v>0.1</x:v>
      </x:c>
      <x:c r="W49" s="31">
        <x:f t="shared" si="14"/>
        <x:v>65</x:v>
      </x:c>
      <x:c r="X49" s="32">
        <x:f t="shared" si="15"/>
        <x:v>0.25</x:v>
      </x:c>
      <x:c r="Y49" s="30">
        <x:f t="shared" si="16"/>
        <x:v>1</x:v>
      </x:c>
      <x:c r="Z49" s="33">
        <x:f t="shared" si="17"/>
        <x:v>0.87040000000000006</x:v>
      </x:c>
      <x:c r="AA49" s="31">
        <x:f t="shared" si="18"/>
        <x:v>12.899037866666669</x:v>
      </x:c>
      <x:c r="AB49" s="32">
        <x:f t="shared" si="19"/>
        <x:v>0.53745991111111124</x:v>
      </x:c>
      <x:c r="AC49" s="31">
        <x:f t="shared" si="20"/>
        <x:v>1</x:v>
      </x:c>
      <x:c r="AD49" s="30">
        <x:f t="shared" si="21"/>
        <x:v>0.78045866666666674</x:v>
      </x:c>
      <x:c r="AE49" s="31">
        <x:f t="shared" si="9"/>
        <x:v>13.679496533333335</x:v>
      </x:c>
    </x:row>
    <x:row r="50" spans="2:31" x14ac:dyDescent="0.35">
      <x:c r="B50" s="27">
        <x:f t="shared" si="23"/>
        <x:v>44589</x:v>
      </x:c>
      <x:c r="C50" s="22" t="str">
        <x:f>IF($C$4="London",Assumptions!C59,Assumptions!E59)</x:f>
        <x:v>0745</x:v>
      </x:c>
      <x:c r="D50" s="22" t="str">
        <x:f>IF($C$4="London",Assumptions!D59,Assumptions!F59)</x:f>
        <x:v>1643</x:v>
      </x:c>
      <x:c r="F50" s="29">
        <x:v>44590</x:v>
      </x:c>
      <x:c r="G50" s="30">
        <x:f t="shared" si="3"/>
        <x:v>1</x:v>
      </x:c>
      <x:c r="H50" s="31" t="str">
        <x:v>0743</x:v>
      </x:c>
      <x:c r="I50" s="31" t="str">
        <x:v>1645</x:v>
      </x:c>
      <x:c r="J50" s="30">
        <x:f t="shared" si="4"/>
        <x:v>7</x:v>
      </x:c>
      <x:c r="K50" s="30">
        <x:f t="shared" si="5"/>
        <x:v>43</x:v>
      </x:c>
      <x:c r="L50" s="30">
        <x:f t="shared" si="6"/>
        <x:v>16</x:v>
      </x:c>
      <x:c r="M50" s="30">
        <x:f t="shared" si="7"/>
        <x:v>45</x:v>
      </x:c>
      <x:c r="N50" s="30">
        <x:f t="shared" si="10"/>
        <x:v>16</x:v>
      </x:c>
      <x:c r="O50" s="30">
        <x:f t="shared" si="8"/>
        <x:v>9.0333333333333332</x:v>
      </x:c>
      <x:c r="P50" s="30" t="str" cm="1">
        <x:f t="array" ref="P50">INDEX($C$12:$N$12,G50)</x:f>
        <x:v>1.8″</x:v>
      </x:c>
      <x:c r="Q50" s="30" t="str" cm="1">
        <x:f t="array" ref="Q50">INDEX($C$11:$N$11,G50)</x:f>
        <x:v>47°F</x:v>
      </x:c>
      <x:c r="R50" s="30" cm="1">
        <x:f t="array" ref="R50">INDEX($C$13:$N$13,G50)</x:f>
        <x:v>31</x:v>
      </x:c>
      <x:c r="S50" s="30">
        <x:f t="shared" si="11"/>
        <x:v>5.8064516129032261E-2</x:v>
      </x:c>
      <x:c r="T50" s="30">
        <x:f t="shared" si="12"/>
        <x:v>47</x:v>
      </x:c>
      <x:c r="U50" s="32">
        <x:f t="shared" si="22"/>
        <x:v>1</x:v>
      </x:c>
      <x:c r="V50" s="31">
        <x:f t="shared" si="13"/>
        <x:v>0.1</x:v>
      </x:c>
      <x:c r="W50" s="31">
        <x:f t="shared" si="14"/>
        <x:v>65</x:v>
      </x:c>
      <x:c r="X50" s="32">
        <x:f t="shared" si="15"/>
        <x:v>0.25</x:v>
      </x:c>
      <x:c r="Y50" s="30">
        <x:f t="shared" si="16"/>
        <x:v>1</x:v>
      </x:c>
      <x:c r="Z50" s="33">
        <x:f t="shared" si="17"/>
        <x:v>0.87040000000000006</x:v>
      </x:c>
      <x:c r="AA50" s="31">
        <x:f t="shared" si="18"/>
        <x:v>13.679496533333335</x:v>
      </x:c>
      <x:c r="AB50" s="32">
        <x:f t="shared" si="19"/>
        <x:v>0.5699790222222223</x:v>
      </x:c>
      <x:c r="AC50" s="31">
        <x:f t="shared" si="20"/>
        <x:v>1</x:v>
      </x:c>
      <x:c r="AD50" s="30">
        <x:f t="shared" si="21"/>
        <x:v>0.78626133333333337</x:v>
      </x:c>
      <x:c r="AE50" s="31">
        <x:f t="shared" si="9"/>
        <x:v>14.465757866666669</x:v>
      </x:c>
    </x:row>
    <x:row r="51" spans="2:31" x14ac:dyDescent="0.35">
      <x:c r="B51" s="27">
        <x:f t="shared" si="23"/>
        <x:v>44590</x:v>
      </x:c>
      <x:c r="C51" s="22" t="str">
        <x:f>IF($C$4="London",Assumptions!C60,Assumptions!E60)</x:f>
        <x:v>0743</x:v>
      </x:c>
      <x:c r="D51" s="22" t="str">
        <x:f>IF($C$4="London",Assumptions!D60,Assumptions!F60)</x:f>
        <x:v>1645</x:v>
      </x:c>
      <x:c r="F51" s="29">
        <x:v>44591</x:v>
      </x:c>
      <x:c r="G51" s="30">
        <x:f t="shared" si="3"/>
        <x:v>1</x:v>
      </x:c>
      <x:c r="H51" s="31" t="str">
        <x:v>0742</x:v>
      </x:c>
      <x:c r="I51" s="31" t="str">
        <x:v>1646</x:v>
      </x:c>
      <x:c r="J51" s="30">
        <x:f t="shared" si="4"/>
        <x:v>7</x:v>
      </x:c>
      <x:c r="K51" s="30">
        <x:f t="shared" si="5"/>
        <x:v>42</x:v>
      </x:c>
      <x:c r="L51" s="30">
        <x:f t="shared" si="6"/>
        <x:v>16</x:v>
      </x:c>
      <x:c r="M51" s="30">
        <x:f t="shared" si="7"/>
        <x:v>46</x:v>
      </x:c>
      <x:c r="N51" s="30">
        <x:f t="shared" si="10"/>
        <x:v>16</x:v>
      </x:c>
      <x:c r="O51" s="30">
        <x:f t="shared" si="8"/>
        <x:v>9.0666666666666664</x:v>
      </x:c>
      <x:c r="P51" s="30" t="str" cm="1">
        <x:f t="array" ref="P51">INDEX($C$12:$N$12,G51)</x:f>
        <x:v>1.8″</x:v>
      </x:c>
      <x:c r="Q51" s="30" t="str" cm="1">
        <x:f t="array" ref="Q51">INDEX($C$11:$N$11,G51)</x:f>
        <x:v>47°F</x:v>
      </x:c>
      <x:c r="R51" s="30" cm="1">
        <x:f t="array" ref="R51">INDEX($C$13:$N$13,G51)</x:f>
        <x:v>31</x:v>
      </x:c>
      <x:c r="S51" s="30">
        <x:f t="shared" si="11"/>
        <x:v>5.8064516129032261E-2</x:v>
      </x:c>
      <x:c r="T51" s="30">
        <x:f t="shared" si="12"/>
        <x:v>47</x:v>
      </x:c>
      <x:c r="U51" s="32">
        <x:f t="shared" si="22"/>
        <x:v>1</x:v>
      </x:c>
      <x:c r="V51" s="31">
        <x:f t="shared" si="13"/>
        <x:v>0.1</x:v>
      </x:c>
      <x:c r="W51" s="31">
        <x:f t="shared" si="14"/>
        <x:v>65</x:v>
      </x:c>
      <x:c r="X51" s="32">
        <x:f t="shared" si="15"/>
        <x:v>0.25</x:v>
      </x:c>
      <x:c r="Y51" s="30">
        <x:f t="shared" si="16"/>
        <x:v>1</x:v>
      </x:c>
      <x:c r="Z51" s="33">
        <x:f t="shared" si="17"/>
        <x:v>0.87040000000000006</x:v>
      </x:c>
      <x:c r="AA51" s="31">
        <x:f t="shared" si="18"/>
        <x:v>14.465757866666669</x:v>
      </x:c>
      <x:c r="AB51" s="32">
        <x:f t="shared" si="19"/>
        <x:v>0.60273991111111125</x:v>
      </x:c>
      <x:c r="AC51" s="31">
        <x:f t="shared" si="20"/>
        <x:v>1</x:v>
      </x:c>
      <x:c r="AD51" s="30">
        <x:f t="shared" si="21"/>
        <x:v>0.78916266666666679</x:v>
      </x:c>
      <x:c r="AE51" s="31">
        <x:f t="shared" si="9"/>
        <x:v>15.254920533333335</x:v>
      </x:c>
    </x:row>
    <x:row r="52" spans="2:31" x14ac:dyDescent="0.35">
      <x:c r="B52" s="27">
        <x:f t="shared" si="23"/>
        <x:v>44591</x:v>
      </x:c>
      <x:c r="C52" s="22" t="str">
        <x:f>IF($C$4="London",Assumptions!C61,Assumptions!E61)</x:f>
        <x:v>0742</x:v>
      </x:c>
      <x:c r="D52" s="22" t="str">
        <x:f>IF($C$4="London",Assumptions!D61,Assumptions!F61)</x:f>
        <x:v>1646</x:v>
      </x:c>
      <x:c r="F52" s="29">
        <x:v>44592</x:v>
      </x:c>
      <x:c r="G52" s="30">
        <x:f t="shared" si="3"/>
        <x:v>1</x:v>
      </x:c>
      <x:c r="H52" s="31" t="str">
        <x:v>0740</x:v>
      </x:c>
      <x:c r="I52" s="31" t="str">
        <x:v>1648</x:v>
      </x:c>
      <x:c r="J52" s="30">
        <x:f t="shared" si="4"/>
        <x:v>7</x:v>
      </x:c>
      <x:c r="K52" s="30">
        <x:f t="shared" si="5"/>
        <x:v>40</x:v>
      </x:c>
      <x:c r="L52" s="30">
        <x:f t="shared" si="6"/>
        <x:v>16</x:v>
      </x:c>
      <x:c r="M52" s="30">
        <x:f t="shared" si="7"/>
        <x:v>48</x:v>
      </x:c>
      <x:c r="N52" s="30">
        <x:f t="shared" si="10"/>
        <x:v>16</x:v>
      </x:c>
      <x:c r="O52" s="30">
        <x:f t="shared" si="8"/>
        <x:v>9.1333333333333329</x:v>
      </x:c>
      <x:c r="P52" s="30" t="str" cm="1">
        <x:f t="array" ref="P52">INDEX($C$12:$N$12,G52)</x:f>
        <x:v>1.8″</x:v>
      </x:c>
      <x:c r="Q52" s="30" t="str" cm="1">
        <x:f t="array" ref="Q52">INDEX($C$11:$N$11,G52)</x:f>
        <x:v>47°F</x:v>
      </x:c>
      <x:c r="R52" s="30" cm="1">
        <x:f t="array" ref="R52">INDEX($C$13:$N$13,G52)</x:f>
        <x:v>31</x:v>
      </x:c>
      <x:c r="S52" s="30">
        <x:f t="shared" si="11"/>
        <x:v>5.8064516129032261E-2</x:v>
      </x:c>
      <x:c r="T52" s="30">
        <x:f t="shared" si="12"/>
        <x:v>47</x:v>
      </x:c>
      <x:c r="U52" s="32">
        <x:f t="shared" si="22"/>
        <x:v>1</x:v>
      </x:c>
      <x:c r="V52" s="31">
        <x:f t="shared" si="13"/>
        <x:v>0.1</x:v>
      </x:c>
      <x:c r="W52" s="31">
        <x:f t="shared" si="14"/>
        <x:v>65</x:v>
      </x:c>
      <x:c r="X52" s="32">
        <x:f t="shared" si="15"/>
        <x:v>0.25</x:v>
      </x:c>
      <x:c r="Y52" s="30">
        <x:f t="shared" si="16"/>
        <x:v>1</x:v>
      </x:c>
      <x:c r="Z52" s="33">
        <x:f t="shared" si="17"/>
        <x:v>0.87040000000000006</x:v>
      </x:c>
      <x:c r="AA52" s="31">
        <x:f t="shared" si="18"/>
        <x:v>15.254920533333335</x:v>
      </x:c>
      <x:c r="AB52" s="32">
        <x:f t="shared" si="19"/>
        <x:v>0.63562168888888892</x:v>
      </x:c>
      <x:c r="AC52" s="31">
        <x:f t="shared" si="20"/>
        <x:v>1</x:v>
      </x:c>
      <x:c r="AD52" s="30">
        <x:f t="shared" si="21"/>
        <x:v>0.79496533333333341</x:v>
      </x:c>
      <x:c r="AE52" s="31">
        <x:f t="shared" si="9"/>
        <x:v>16.049885866666667</x:v>
      </x:c>
    </x:row>
    <x:row r="53" spans="2:31" x14ac:dyDescent="0.35">
      <x:c r="B53" s="27">
        <x:f t="shared" si="23"/>
        <x:v>44592</x:v>
      </x:c>
      <x:c r="C53" s="22" t="str">
        <x:f>IF($C$4="London",Assumptions!C62,Assumptions!E62)</x:f>
        <x:v>0740</x:v>
      </x:c>
      <x:c r="D53" s="22" t="str">
        <x:f>IF($C$4="London",Assumptions!D62,Assumptions!F62)</x:f>
        <x:v>1648</x:v>
      </x:c>
      <x:c r="F53" s="29">
        <x:v>44593</x:v>
      </x:c>
      <x:c r="G53" s="30">
        <x:f t="shared" si="3"/>
        <x:v>2</x:v>
      </x:c>
      <x:c r="H53" s="31" t="str">
        <x:v>0739</x:v>
      </x:c>
      <x:c r="I53" s="31" t="str">
        <x:v>1650</x:v>
      </x:c>
      <x:c r="J53" s="30">
        <x:f t="shared" si="4"/>
        <x:v>7</x:v>
      </x:c>
      <x:c r="K53" s="30">
        <x:f t="shared" si="5"/>
        <x:v>39</x:v>
      </x:c>
      <x:c r="L53" s="30">
        <x:f t="shared" si="6"/>
        <x:v>16</x:v>
      </x:c>
      <x:c r="M53" s="30">
        <x:f t="shared" si="7"/>
        <x:v>50</x:v>
      </x:c>
      <x:c r="N53" s="30">
        <x:f t="shared" si="10"/>
        <x:v>16</x:v>
      </x:c>
      <x:c r="O53" s="30">
        <x:f t="shared" si="8"/>
        <x:v>9.1833333333333336</x:v>
      </x:c>
      <x:c r="P53" s="30" t="str" cm="1">
        <x:f t="array" ref="P53">INDEX($C$12:$N$12,G53)</x:f>
        <x:v>1.4″</x:v>
      </x:c>
      <x:c r="Q53" s="30" t="str" cm="1">
        <x:f t="array" ref="Q53">INDEX($C$11:$N$11,G53)</x:f>
        <x:v>48°F</x:v>
      </x:c>
      <x:c r="R53" s="30" cm="1">
        <x:f t="array" ref="R53">INDEX($C$13:$N$13,G53)</x:f>
        <x:v>28</x:v>
      </x:c>
      <x:c r="S53" s="30">
        <x:f t="shared" si="11"/>
        <x:v>4.9999999999999996E-2</x:v>
      </x:c>
      <x:c r="T53" s="30">
        <x:f t="shared" si="12"/>
        <x:v>48</x:v>
      </x:c>
      <x:c r="U53" s="32">
        <x:f t="shared" si="22"/>
        <x:v>1</x:v>
      </x:c>
      <x:c r="V53" s="31">
        <x:f t="shared" si="13"/>
        <x:v>0.1</x:v>
      </x:c>
      <x:c r="W53" s="31">
        <x:f t="shared" si="14"/>
        <x:v>65</x:v>
      </x:c>
      <x:c r="X53" s="32">
        <x:f t="shared" si="15"/>
        <x:v>0.25</x:v>
      </x:c>
      <x:c r="Y53" s="30">
        <x:f t="shared" si="16"/>
        <x:v>1</x:v>
      </x:c>
      <x:c r="Z53" s="33">
        <x:f t="shared" si="17"/>
        <x:v>0.88439999999999996</x:v>
      </x:c>
      <x:c r="AA53" s="31">
        <x:f t="shared" si="18"/>
        <x:v>16.049885866666667</x:v>
      </x:c>
      <x:c r="AB53" s="32">
        <x:f t="shared" si="19"/>
        <x:v>0.6687452444444445</x:v>
      </x:c>
      <x:c r="AC53" s="31">
        <x:f t="shared" si="20"/>
        <x:v>1</x:v>
      </x:c>
      <x:c r="AD53" s="30">
        <x:f t="shared" si="21"/>
        <x:v>0.81217400000000006</x:v>
      </x:c>
      <x:c r="AE53" s="31">
        <x:f t="shared" si="9"/>
        <x:v>16.862059866666666</x:v>
      </x:c>
    </x:row>
    <x:row r="54" spans="2:31" x14ac:dyDescent="0.35">
      <x:c r="B54" s="27">
        <x:f t="shared" si="23"/>
        <x:v>44593</x:v>
      </x:c>
      <x:c r="C54" s="22" t="str">
        <x:f>IF($C$4="London",Assumptions!C63,Assumptions!E63)</x:f>
        <x:v>0739</x:v>
      </x:c>
      <x:c r="D54" s="22" t="str">
        <x:f>IF($C$4="London",Assumptions!D63,Assumptions!F63)</x:f>
        <x:v>1650</x:v>
      </x:c>
      <x:c r="F54" s="29">
        <x:v>44594</x:v>
      </x:c>
      <x:c r="G54" s="30">
        <x:f t="shared" ref="G54:G85" si="24">MONTH(F54)</x:f>
        <x:v>2</x:v>
      </x:c>
      <x:c r="H54" s="31" t="str">
        <x:v>0737</x:v>
      </x:c>
      <x:c r="I54" s="31" t="str">
        <x:v>1652</x:v>
      </x:c>
      <x:c r="J54" s="30">
        <x:f t="shared" ref="J54:J85" si="25">VALUE(LEFT(H54,2))</x:f>
        <x:v>7</x:v>
      </x:c>
      <x:c r="K54" s="30">
        <x:f t="shared" ref="K54:K85" si="26">VALUE(RIGHT(H54,2))</x:f>
        <x:v>37</x:v>
      </x:c>
      <x:c r="L54" s="30">
        <x:f t="shared" ref="L54:L85" si="27">VALUE(LEFT(I54,2))</x:f>
        <x:v>16</x:v>
      </x:c>
      <x:c r="M54" s="30">
        <x:f t="shared" ref="M54:M85" si="28">VALUE(RIGHT(I54,2))</x:f>
        <x:v>52</x:v>
      </x:c>
      <x:c r="N54" s="30">
        <x:f t="shared" si="10"/>
        <x:v>16</x:v>
      </x:c>
      <x:c r="O54" s="30">
        <x:f t="shared" ref="O54:O85" si="29">N54-J54+(M54-K54)/60</x:f>
        <x:v>9.25</x:v>
      </x:c>
      <x:c r="P54" s="30" t="str" cm="1">
        <x:f t="array" ref="P54">INDEX($C$12:$N$12,G54)</x:f>
        <x:v>1.4″</x:v>
      </x:c>
      <x:c r="Q54" s="30" t="str" cm="1">
        <x:f t="array" ref="Q54">INDEX($C$11:$N$11,G54)</x:f>
        <x:v>48°F</x:v>
      </x:c>
      <x:c r="R54" s="30" cm="1">
        <x:f t="array" ref="R54">INDEX($C$13:$N$13,G54)</x:f>
        <x:v>28</x:v>
      </x:c>
      <x:c r="S54" s="30">
        <x:f t="shared" si="11"/>
        <x:v>4.9999999999999996E-2</x:v>
      </x:c>
      <x:c r="T54" s="30">
        <x:f t="shared" si="12"/>
        <x:v>48</x:v>
      </x:c>
      <x:c r="U54" s="32">
        <x:f t="shared" si="22"/>
        <x:v>1</x:v>
      </x:c>
      <x:c r="V54" s="31">
        <x:f t="shared" si="13"/>
        <x:v>0.1</x:v>
      </x:c>
      <x:c r="W54" s="31">
        <x:f t="shared" si="14"/>
        <x:v>65</x:v>
      </x:c>
      <x:c r="X54" s="32">
        <x:f t="shared" si="15"/>
        <x:v>0.25</x:v>
      </x:c>
      <x:c r="Y54" s="30">
        <x:f t="shared" si="16"/>
        <x:v>1</x:v>
      </x:c>
      <x:c r="Z54" s="33">
        <x:f t="shared" si="17"/>
        <x:v>0.88439999999999996</x:v>
      </x:c>
      <x:c r="AA54" s="31">
        <x:f t="shared" si="18"/>
        <x:v>16.862059866666666</x:v>
      </x:c>
      <x:c r="AB54" s="32">
        <x:f t="shared" si="19"/>
        <x:v>0.70258582777777778</x:v>
      </x:c>
      <x:c r="AC54" s="31">
        <x:f t="shared" si="20"/>
        <x:v>1</x:v>
      </x:c>
      <x:c r="AD54" s="30">
        <x:f t="shared" si="21"/>
        <x:v>0.81806999999999996</x:v>
      </x:c>
      <x:c r="AE54" s="31">
        <x:f t="shared" ref="AE54:AE85" si="30">AA54+AD54</x:f>
        <x:v>17.680129866666665</x:v>
      </x:c>
    </x:row>
    <x:row r="55" spans="2:31" x14ac:dyDescent="0.35">
      <x:c r="B55" s="27">
        <x:f t="shared" si="23"/>
        <x:v>44594</x:v>
      </x:c>
      <x:c r="C55" s="22" t="str">
        <x:f>IF($C$4="London",Assumptions!C64,Assumptions!E64)</x:f>
        <x:v>0737</x:v>
      </x:c>
      <x:c r="D55" s="22" t="str">
        <x:f>IF($C$4="London",Assumptions!D64,Assumptions!F64)</x:f>
        <x:v>1652</x:v>
      </x:c>
      <x:c r="F55" s="29">
        <x:v>44595</x:v>
      </x:c>
      <x:c r="G55" s="30">
        <x:f t="shared" si="24"/>
        <x:v>2</x:v>
      </x:c>
      <x:c r="H55" s="31" t="str">
        <x:v>0736</x:v>
      </x:c>
      <x:c r="I55" s="31" t="str">
        <x:v>1654</x:v>
      </x:c>
      <x:c r="J55" s="30">
        <x:f t="shared" si="25"/>
        <x:v>7</x:v>
      </x:c>
      <x:c r="K55" s="30">
        <x:f t="shared" si="26"/>
        <x:v>36</x:v>
      </x:c>
      <x:c r="L55" s="30">
        <x:f t="shared" si="27"/>
        <x:v>16</x:v>
      </x:c>
      <x:c r="M55" s="30">
        <x:f t="shared" si="28"/>
        <x:v>54</x:v>
      </x:c>
      <x:c r="N55" s="30">
        <x:f t="shared" si="10"/>
        <x:v>16</x:v>
      </x:c>
      <x:c r="O55" s="30">
        <x:f t="shared" si="29"/>
        <x:v>9.3000000000000007</x:v>
      </x:c>
      <x:c r="P55" s="30" t="str" cm="1">
        <x:f t="array" ref="P55">INDEX($C$12:$N$12,G55)</x:f>
        <x:v>1.4″</x:v>
      </x:c>
      <x:c r="Q55" s="30" t="str" cm="1">
        <x:f t="array" ref="Q55">INDEX($C$11:$N$11,G55)</x:f>
        <x:v>48°F</x:v>
      </x:c>
      <x:c r="R55" s="30" cm="1">
        <x:f t="array" ref="R55">INDEX($C$13:$N$13,G55)</x:f>
        <x:v>28</x:v>
      </x:c>
      <x:c r="S55" s="30">
        <x:f t="shared" si="11"/>
        <x:v>4.9999999999999996E-2</x:v>
      </x:c>
      <x:c r="T55" s="30">
        <x:f t="shared" si="12"/>
        <x:v>48</x:v>
      </x:c>
      <x:c r="U55" s="32">
        <x:f t="shared" si="22"/>
        <x:v>1</x:v>
      </x:c>
      <x:c r="V55" s="31">
        <x:f t="shared" si="13"/>
        <x:v>0.1</x:v>
      </x:c>
      <x:c r="W55" s="31">
        <x:f t="shared" si="14"/>
        <x:v>65</x:v>
      </x:c>
      <x:c r="X55" s="32">
        <x:f t="shared" si="15"/>
        <x:v>0.25</x:v>
      </x:c>
      <x:c r="Y55" s="30">
        <x:f t="shared" si="16"/>
        <x:v>1</x:v>
      </x:c>
      <x:c r="Z55" s="33">
        <x:f t="shared" si="17"/>
        <x:v>0.88439999999999996</x:v>
      </x:c>
      <x:c r="AA55" s="31">
        <x:f t="shared" ref="AA55:AA86" si="31">AE54</x:f>
        <x:v>17.680129866666665</x:v>
      </x:c>
      <x:c r="AB55" s="32">
        <x:f t="shared" si="19"/>
        <x:v>0.73667207777777766</x:v>
      </x:c>
      <x:c r="AC55" s="31">
        <x:f t="shared" si="20"/>
        <x:v>1</x:v>
      </x:c>
      <x:c r="AD55" s="30">
        <x:f t="shared" si="21"/>
        <x:v>0.82249200000000011</x:v>
      </x:c>
      <x:c r="AE55" s="31">
        <x:f t="shared" si="30"/>
        <x:v>18.502621866666665</x:v>
      </x:c>
    </x:row>
    <x:row r="56" spans="2:31" x14ac:dyDescent="0.35">
      <x:c r="B56" s="27">
        <x:f t="shared" si="23"/>
        <x:v>44595</x:v>
      </x:c>
      <x:c r="C56" s="22" t="str">
        <x:f>IF($C$4="London",Assumptions!C65,Assumptions!E65)</x:f>
        <x:v>0736</x:v>
      </x:c>
      <x:c r="D56" s="22" t="str">
        <x:f>IF($C$4="London",Assumptions!D65,Assumptions!F65)</x:f>
        <x:v>1654</x:v>
      </x:c>
      <x:c r="F56" s="29">
        <x:v>44596</x:v>
      </x:c>
      <x:c r="G56" s="30">
        <x:f t="shared" si="24"/>
        <x:v>2</x:v>
      </x:c>
      <x:c r="H56" s="31" t="str">
        <x:v>0734</x:v>
      </x:c>
      <x:c r="I56" s="31" t="str">
        <x:v>1655</x:v>
      </x:c>
      <x:c r="J56" s="30">
        <x:f t="shared" si="25"/>
        <x:v>7</x:v>
      </x:c>
      <x:c r="K56" s="30">
        <x:f t="shared" si="26"/>
        <x:v>34</x:v>
      </x:c>
      <x:c r="L56" s="30">
        <x:f t="shared" si="27"/>
        <x:v>16</x:v>
      </x:c>
      <x:c r="M56" s="30">
        <x:f t="shared" si="28"/>
        <x:v>55</x:v>
      </x:c>
      <x:c r="N56" s="30">
        <x:f t="shared" si="10"/>
        <x:v>16</x:v>
      </x:c>
      <x:c r="O56" s="30">
        <x:f t="shared" si="29"/>
        <x:v>9.35</x:v>
      </x:c>
      <x:c r="P56" s="30" t="str" cm="1">
        <x:f t="array" ref="P56">INDEX($C$12:$N$12,G56)</x:f>
        <x:v>1.4″</x:v>
      </x:c>
      <x:c r="Q56" s="30" t="str" cm="1">
        <x:f t="array" ref="Q56">INDEX($C$11:$N$11,G56)</x:f>
        <x:v>48°F</x:v>
      </x:c>
      <x:c r="R56" s="30" cm="1">
        <x:f t="array" ref="R56">INDEX($C$13:$N$13,G56)</x:f>
        <x:v>28</x:v>
      </x:c>
      <x:c r="S56" s="30">
        <x:f t="shared" si="11"/>
        <x:v>4.9999999999999996E-2</x:v>
      </x:c>
      <x:c r="T56" s="30">
        <x:f t="shared" si="12"/>
        <x:v>48</x:v>
      </x:c>
      <x:c r="U56" s="32">
        <x:f t="shared" si="22"/>
        <x:v>1</x:v>
      </x:c>
      <x:c r="V56" s="31">
        <x:f t="shared" si="13"/>
        <x:v>0.1</x:v>
      </x:c>
      <x:c r="W56" s="31">
        <x:f t="shared" si="14"/>
        <x:v>65</x:v>
      </x:c>
      <x:c r="X56" s="32">
        <x:f t="shared" si="15"/>
        <x:v>0.25</x:v>
      </x:c>
      <x:c r="Y56" s="30">
        <x:f t="shared" si="16"/>
        <x:v>1</x:v>
      </x:c>
      <x:c r="Z56" s="33">
        <x:f t="shared" si="17"/>
        <x:v>0.88439999999999996</x:v>
      </x:c>
      <x:c r="AA56" s="31">
        <x:f t="shared" si="31"/>
        <x:v>18.502621866666665</x:v>
      </x:c>
      <x:c r="AB56" s="32">
        <x:f t="shared" si="19"/>
        <x:v>0.77094257777777775</x:v>
      </x:c>
      <x:c r="AC56" s="31">
        <x:f t="shared" si="20"/>
        <x:v>1</x:v>
      </x:c>
      <x:c r="AD56" s="30">
        <x:f t="shared" si="21"/>
        <x:v>0.82691400000000004</x:v>
      </x:c>
      <x:c r="AE56" s="31">
        <x:f t="shared" si="30"/>
        <x:v>19.329535866666664</x:v>
      </x:c>
    </x:row>
    <x:row r="57" spans="2:31" x14ac:dyDescent="0.35">
      <x:c r="B57" s="27">
        <x:f t="shared" si="23"/>
        <x:v>44596</x:v>
      </x:c>
      <x:c r="C57" s="22" t="str">
        <x:f>IF($C$4="London",Assumptions!C66,Assumptions!E66)</x:f>
        <x:v>0734</x:v>
      </x:c>
      <x:c r="D57" s="22" t="str">
        <x:f>IF($C$4="London",Assumptions!D66,Assumptions!F66)</x:f>
        <x:v>1655</x:v>
      </x:c>
      <x:c r="F57" s="29">
        <x:v>44597</x:v>
      </x:c>
      <x:c r="G57" s="30">
        <x:f t="shared" si="24"/>
        <x:v>2</x:v>
      </x:c>
      <x:c r="H57" s="31" t="str">
        <x:v>0732</x:v>
      </x:c>
      <x:c r="I57" s="31" t="str">
        <x:v>1657</x:v>
      </x:c>
      <x:c r="J57" s="30">
        <x:f t="shared" si="25"/>
        <x:v>7</x:v>
      </x:c>
      <x:c r="K57" s="30">
        <x:f t="shared" si="26"/>
        <x:v>32</x:v>
      </x:c>
      <x:c r="L57" s="30">
        <x:f t="shared" si="27"/>
        <x:v>16</x:v>
      </x:c>
      <x:c r="M57" s="30">
        <x:f t="shared" si="28"/>
        <x:v>57</x:v>
      </x:c>
      <x:c r="N57" s="30">
        <x:f t="shared" si="10"/>
        <x:v>16</x:v>
      </x:c>
      <x:c r="O57" s="30">
        <x:f t="shared" si="29"/>
        <x:v>9.4166666666666661</x:v>
      </x:c>
      <x:c r="P57" s="30" t="str" cm="1">
        <x:f t="array" ref="P57">INDEX($C$12:$N$12,G57)</x:f>
        <x:v>1.4″</x:v>
      </x:c>
      <x:c r="Q57" s="30" t="str" cm="1">
        <x:f t="array" ref="Q57">INDEX($C$11:$N$11,G57)</x:f>
        <x:v>48°F</x:v>
      </x:c>
      <x:c r="R57" s="30" cm="1">
        <x:f t="array" ref="R57">INDEX($C$13:$N$13,G57)</x:f>
        <x:v>28</x:v>
      </x:c>
      <x:c r="S57" s="30">
        <x:f t="shared" si="11"/>
        <x:v>4.9999999999999996E-2</x:v>
      </x:c>
      <x:c r="T57" s="30">
        <x:f t="shared" si="12"/>
        <x:v>48</x:v>
      </x:c>
      <x:c r="U57" s="32">
        <x:f t="shared" si="22"/>
        <x:v>1</x:v>
      </x:c>
      <x:c r="V57" s="31">
        <x:f t="shared" si="13"/>
        <x:v>0.1</x:v>
      </x:c>
      <x:c r="W57" s="31">
        <x:f t="shared" si="14"/>
        <x:v>65</x:v>
      </x:c>
      <x:c r="X57" s="32">
        <x:f t="shared" si="15"/>
        <x:v>0.25</x:v>
      </x:c>
      <x:c r="Y57" s="30">
        <x:f t="shared" si="16"/>
        <x:v>1</x:v>
      </x:c>
      <x:c r="Z57" s="33">
        <x:f t="shared" si="17"/>
        <x:v>0.88439999999999996</x:v>
      </x:c>
      <x:c r="AA57" s="31">
        <x:f t="shared" si="31"/>
        <x:v>19.329535866666664</x:v>
      </x:c>
      <x:c r="AB57" s="32">
        <x:f t="shared" si="19"/>
        <x:v>0.80539732777777762</x:v>
      </x:c>
      <x:c r="AC57" s="31">
        <x:f t="shared" si="20"/>
        <x:v>1</x:v>
      </x:c>
      <x:c r="AD57" s="30">
        <x:f t="shared" si="21"/>
        <x:v>0.83280999999999994</x:v>
      </x:c>
      <x:c r="AE57" s="31">
        <x:f t="shared" si="30"/>
        <x:v>20.162345866666662</x:v>
      </x:c>
    </x:row>
    <x:row r="58" spans="2:31" x14ac:dyDescent="0.35">
      <x:c r="B58" s="27">
        <x:f t="shared" si="23"/>
        <x:v>44597</x:v>
      </x:c>
      <x:c r="C58" s="22" t="str">
        <x:f>IF($C$4="London",Assumptions!C67,Assumptions!E67)</x:f>
        <x:v>0732</x:v>
      </x:c>
      <x:c r="D58" s="22" t="str">
        <x:f>IF($C$4="London",Assumptions!D67,Assumptions!F67)</x:f>
        <x:v>1657</x:v>
      </x:c>
      <x:c r="F58" s="29">
        <x:v>44598</x:v>
      </x:c>
      <x:c r="G58" s="30">
        <x:f t="shared" si="24"/>
        <x:v>2</x:v>
      </x:c>
      <x:c r="H58" s="31" t="str">
        <x:v>0731</x:v>
      </x:c>
      <x:c r="I58" s="31" t="str">
        <x:v>1659</x:v>
      </x:c>
      <x:c r="J58" s="30">
        <x:f t="shared" si="25"/>
        <x:v>7</x:v>
      </x:c>
      <x:c r="K58" s="30">
        <x:f t="shared" si="26"/>
        <x:v>31</x:v>
      </x:c>
      <x:c r="L58" s="30">
        <x:f t="shared" si="27"/>
        <x:v>16</x:v>
      </x:c>
      <x:c r="M58" s="30">
        <x:f t="shared" si="28"/>
        <x:v>59</x:v>
      </x:c>
      <x:c r="N58" s="30">
        <x:f t="shared" si="10"/>
        <x:v>16</x:v>
      </x:c>
      <x:c r="O58" s="30">
        <x:f t="shared" si="29"/>
        <x:v>9.4666666666666668</x:v>
      </x:c>
      <x:c r="P58" s="30" t="str" cm="1">
        <x:f t="array" ref="P58">INDEX($C$12:$N$12,G58)</x:f>
        <x:v>1.4″</x:v>
      </x:c>
      <x:c r="Q58" s="30" t="str" cm="1">
        <x:f t="array" ref="Q58">INDEX($C$11:$N$11,G58)</x:f>
        <x:v>48°F</x:v>
      </x:c>
      <x:c r="R58" s="30" cm="1">
        <x:f t="array" ref="R58">INDEX($C$13:$N$13,G58)</x:f>
        <x:v>28</x:v>
      </x:c>
      <x:c r="S58" s="30">
        <x:f t="shared" si="11"/>
        <x:v>4.9999999999999996E-2</x:v>
      </x:c>
      <x:c r="T58" s="30">
        <x:f t="shared" si="12"/>
        <x:v>48</x:v>
      </x:c>
      <x:c r="U58" s="32">
        <x:f t="shared" si="22"/>
        <x:v>1</x:v>
      </x:c>
      <x:c r="V58" s="31">
        <x:f t="shared" si="13"/>
        <x:v>0.1</x:v>
      </x:c>
      <x:c r="W58" s="31">
        <x:f t="shared" si="14"/>
        <x:v>65</x:v>
      </x:c>
      <x:c r="X58" s="32">
        <x:f t="shared" si="15"/>
        <x:v>0.25</x:v>
      </x:c>
      <x:c r="Y58" s="30">
        <x:f t="shared" si="16"/>
        <x:v>1</x:v>
      </x:c>
      <x:c r="Z58" s="33">
        <x:f t="shared" si="17"/>
        <x:v>0.88439999999999996</x:v>
      </x:c>
      <x:c r="AA58" s="31">
        <x:f t="shared" si="31"/>
        <x:v>20.162345866666662</x:v>
      </x:c>
      <x:c r="AB58" s="32">
        <x:f t="shared" si="19"/>
        <x:v>0.84009774444444429</x:v>
      </x:c>
      <x:c r="AC58" s="31">
        <x:f t="shared" si="20"/>
        <x:v>1</x:v>
      </x:c>
      <x:c r="AD58" s="30">
        <x:f t="shared" si="21"/>
        <x:v>0.83723200000000009</x:v>
      </x:c>
      <x:c r="AE58" s="31">
        <x:f t="shared" si="30"/>
        <x:v>20.999577866666662</x:v>
      </x:c>
    </x:row>
    <x:row r="59" spans="2:31" x14ac:dyDescent="0.35">
      <x:c r="B59" s="27">
        <x:f t="shared" si="23"/>
        <x:v>44598</x:v>
      </x:c>
      <x:c r="C59" s="22" t="str">
        <x:f>IF($C$4="London",Assumptions!C68,Assumptions!E68)</x:f>
        <x:v>0731</x:v>
      </x:c>
      <x:c r="D59" s="22" t="str">
        <x:f>IF($C$4="London",Assumptions!D68,Assumptions!F68)</x:f>
        <x:v>1659</x:v>
      </x:c>
      <x:c r="F59" s="29">
        <x:v>44599</x:v>
      </x:c>
      <x:c r="G59" s="30">
        <x:f t="shared" si="24"/>
        <x:v>2</x:v>
      </x:c>
      <x:c r="H59" s="31" t="str">
        <x:v>0729</x:v>
      </x:c>
      <x:c r="I59" s="31" t="str">
        <x:v>1701</x:v>
      </x:c>
      <x:c r="J59" s="30">
        <x:f t="shared" si="25"/>
        <x:v>7</x:v>
      </x:c>
      <x:c r="K59" s="30">
        <x:f t="shared" si="26"/>
        <x:v>29</x:v>
      </x:c>
      <x:c r="L59" s="30">
        <x:f t="shared" si="27"/>
        <x:v>17</x:v>
      </x:c>
      <x:c r="M59" s="30">
        <x:f t="shared" si="28"/>
        <x:v>1</x:v>
      </x:c>
      <x:c r="N59" s="30">
        <x:f t="shared" si="10"/>
        <x:v>17</x:v>
      </x:c>
      <x:c r="O59" s="30">
        <x:f t="shared" si="29"/>
        <x:v>9.5333333333333332</x:v>
      </x:c>
      <x:c r="P59" s="30" t="str" cm="1">
        <x:f t="array" ref="P59">INDEX($C$12:$N$12,G59)</x:f>
        <x:v>1.4″</x:v>
      </x:c>
      <x:c r="Q59" s="30" t="str" cm="1">
        <x:f t="array" ref="Q59">INDEX($C$11:$N$11,G59)</x:f>
        <x:v>48°F</x:v>
      </x:c>
      <x:c r="R59" s="30" cm="1">
        <x:f t="array" ref="R59">INDEX($C$13:$N$13,G59)</x:f>
        <x:v>28</x:v>
      </x:c>
      <x:c r="S59" s="30">
        <x:f t="shared" si="11"/>
        <x:v>4.9999999999999996E-2</x:v>
      </x:c>
      <x:c r="T59" s="30">
        <x:f t="shared" si="12"/>
        <x:v>48</x:v>
      </x:c>
      <x:c r="U59" s="32">
        <x:f t="shared" si="22"/>
        <x:v>1</x:v>
      </x:c>
      <x:c r="V59" s="31">
        <x:f t="shared" si="13"/>
        <x:v>0.1</x:v>
      </x:c>
      <x:c r="W59" s="31">
        <x:f t="shared" si="14"/>
        <x:v>65</x:v>
      </x:c>
      <x:c r="X59" s="32">
        <x:f t="shared" si="15"/>
        <x:v>0.25</x:v>
      </x:c>
      <x:c r="Y59" s="30">
        <x:f t="shared" si="16"/>
        <x:v>1</x:v>
      </x:c>
      <x:c r="Z59" s="33">
        <x:f t="shared" si="17"/>
        <x:v>0.88439999999999996</x:v>
      </x:c>
      <x:c r="AA59" s="31">
        <x:f t="shared" si="31"/>
        <x:v>20.999577866666662</x:v>
      </x:c>
      <x:c r="AB59" s="32">
        <x:f t="shared" si="19"/>
        <x:v>0.87498241111111097</x:v>
      </x:c>
      <x:c r="AC59" s="31">
        <x:f t="shared" si="20"/>
        <x:v>1</x:v>
      </x:c>
      <x:c r="AD59" s="30">
        <x:f t="shared" si="21"/>
        <x:v>0.84312799999999999</x:v>
      </x:c>
      <x:c r="AE59" s="31">
        <x:f t="shared" si="30"/>
        <x:v>21.842705866666662</x:v>
      </x:c>
    </x:row>
    <x:row r="60" spans="2:31" x14ac:dyDescent="0.35">
      <x:c r="B60" s="27">
        <x:f t="shared" si="23"/>
        <x:v>44599</x:v>
      </x:c>
      <x:c r="C60" s="22" t="str">
        <x:f>IF($C$4="London",Assumptions!C69,Assumptions!E69)</x:f>
        <x:v>0729</x:v>
      </x:c>
      <x:c r="D60" s="22" t="str">
        <x:f>IF($C$4="London",Assumptions!D69,Assumptions!F69)</x:f>
        <x:v>1701</x:v>
      </x:c>
      <x:c r="F60" s="29">
        <x:v>44600</x:v>
      </x:c>
      <x:c r="G60" s="30">
        <x:f t="shared" si="24"/>
        <x:v>2</x:v>
      </x:c>
      <x:c r="H60" s="31" t="str">
        <x:v>0727</x:v>
      </x:c>
      <x:c r="I60" s="31" t="str">
        <x:v>1703</x:v>
      </x:c>
      <x:c r="J60" s="30">
        <x:f t="shared" si="25"/>
        <x:v>7</x:v>
      </x:c>
      <x:c r="K60" s="30">
        <x:f t="shared" si="26"/>
        <x:v>27</x:v>
      </x:c>
      <x:c r="L60" s="30">
        <x:f t="shared" si="27"/>
        <x:v>17</x:v>
      </x:c>
      <x:c r="M60" s="30">
        <x:f t="shared" si="28"/>
        <x:v>3</x:v>
      </x:c>
      <x:c r="N60" s="30">
        <x:f t="shared" si="10"/>
        <x:v>17</x:v>
      </x:c>
      <x:c r="O60" s="30">
        <x:f t="shared" si="29"/>
        <x:v>9.6</x:v>
      </x:c>
      <x:c r="P60" s="30" t="str" cm="1">
        <x:f t="array" ref="P60">INDEX($C$12:$N$12,G60)</x:f>
        <x:v>1.4″</x:v>
      </x:c>
      <x:c r="Q60" s="30" t="str" cm="1">
        <x:f t="array" ref="Q60">INDEX($C$11:$N$11,G60)</x:f>
        <x:v>48°F</x:v>
      </x:c>
      <x:c r="R60" s="30" cm="1">
        <x:f t="array" ref="R60">INDEX($C$13:$N$13,G60)</x:f>
        <x:v>28</x:v>
      </x:c>
      <x:c r="S60" s="30">
        <x:f t="shared" si="11"/>
        <x:v>4.9999999999999996E-2</x:v>
      </x:c>
      <x:c r="T60" s="30">
        <x:f t="shared" si="12"/>
        <x:v>48</x:v>
      </x:c>
      <x:c r="U60" s="32">
        <x:f t="shared" si="22"/>
        <x:v>1</x:v>
      </x:c>
      <x:c r="V60" s="31">
        <x:f t="shared" si="13"/>
        <x:v>0.1</x:v>
      </x:c>
      <x:c r="W60" s="31">
        <x:f t="shared" si="14"/>
        <x:v>65</x:v>
      </x:c>
      <x:c r="X60" s="32">
        <x:f t="shared" si="15"/>
        <x:v>0.25</x:v>
      </x:c>
      <x:c r="Y60" s="30">
        <x:f t="shared" si="16"/>
        <x:v>1</x:v>
      </x:c>
      <x:c r="Z60" s="33">
        <x:f t="shared" si="17"/>
        <x:v>0.88439999999999996</x:v>
      </x:c>
      <x:c r="AA60" s="31">
        <x:f t="shared" si="31"/>
        <x:v>21.842705866666662</x:v>
      </x:c>
      <x:c r="AB60" s="32">
        <x:f t="shared" si="19"/>
        <x:v>0.91011274444444423</x:v>
      </x:c>
      <x:c r="AC60" s="31">
        <x:f t="shared" si="20"/>
        <x:v>0.5</x:v>
      </x:c>
      <x:c r="AD60" s="30">
        <x:f t="shared" si="21"/>
        <x:v>0.42451199999999994</x:v>
      </x:c>
      <x:c r="AE60" s="31">
        <x:f t="shared" si="30"/>
        <x:v>22.267217866666662</x:v>
      </x:c>
    </x:row>
    <x:row r="61" spans="2:31" x14ac:dyDescent="0.35">
      <x:c r="B61" s="27">
        <x:f t="shared" si="23"/>
        <x:v>44600</x:v>
      </x:c>
      <x:c r="C61" s="22" t="str">
        <x:f>IF($C$4="London",Assumptions!C70,Assumptions!E70)</x:f>
        <x:v>0727</x:v>
      </x:c>
      <x:c r="D61" s="22" t="str">
        <x:f>IF($C$4="London",Assumptions!D70,Assumptions!F70)</x:f>
        <x:v>1703</x:v>
      </x:c>
      <x:c r="F61" s="29">
        <x:v>44601</x:v>
      </x:c>
      <x:c r="G61" s="30">
        <x:f t="shared" si="24"/>
        <x:v>2</x:v>
      </x:c>
      <x:c r="H61" s="31" t="str">
        <x:v>0726</x:v>
      </x:c>
      <x:c r="I61" s="31" t="str">
        <x:v>1705</x:v>
      </x:c>
      <x:c r="J61" s="30">
        <x:f t="shared" si="25"/>
        <x:v>7</x:v>
      </x:c>
      <x:c r="K61" s="30">
        <x:f t="shared" si="26"/>
        <x:v>26</x:v>
      </x:c>
      <x:c r="L61" s="30">
        <x:f t="shared" si="27"/>
        <x:v>17</x:v>
      </x:c>
      <x:c r="M61" s="30">
        <x:f t="shared" si="28"/>
        <x:v>5</x:v>
      </x:c>
      <x:c r="N61" s="30">
        <x:f t="shared" si="10"/>
        <x:v>17</x:v>
      </x:c>
      <x:c r="O61" s="30">
        <x:f t="shared" si="29"/>
        <x:v>9.65</x:v>
      </x:c>
      <x:c r="P61" s="30" t="str" cm="1">
        <x:f t="array" ref="P61">INDEX($C$12:$N$12,G61)</x:f>
        <x:v>1.4″</x:v>
      </x:c>
      <x:c r="Q61" s="30" t="str" cm="1">
        <x:f t="array" ref="Q61">INDEX($C$11:$N$11,G61)</x:f>
        <x:v>48°F</x:v>
      </x:c>
      <x:c r="R61" s="30" cm="1">
        <x:f t="array" ref="R61">INDEX($C$13:$N$13,G61)</x:f>
        <x:v>28</x:v>
      </x:c>
      <x:c r="S61" s="30">
        <x:f t="shared" si="11"/>
        <x:v>4.9999999999999996E-2</x:v>
      </x:c>
      <x:c r="T61" s="30">
        <x:f t="shared" si="12"/>
        <x:v>48</x:v>
      </x:c>
      <x:c r="U61" s="32">
        <x:f t="shared" si="22"/>
        <x:v>1</x:v>
      </x:c>
      <x:c r="V61" s="31">
        <x:f t="shared" si="13"/>
        <x:v>0.1</x:v>
      </x:c>
      <x:c r="W61" s="31">
        <x:f t="shared" si="14"/>
        <x:v>65</x:v>
      </x:c>
      <x:c r="X61" s="32">
        <x:f t="shared" si="15"/>
        <x:v>0.25</x:v>
      </x:c>
      <x:c r="Y61" s="30">
        <x:f t="shared" si="16"/>
        <x:v>1</x:v>
      </x:c>
      <x:c r="Z61" s="33">
        <x:f t="shared" si="17"/>
        <x:v>0.88439999999999996</x:v>
      </x:c>
      <x:c r="AA61" s="31">
        <x:f t="shared" si="31"/>
        <x:v>22.267217866666662</x:v>
      </x:c>
      <x:c r="AB61" s="32">
        <x:f t="shared" si="19"/>
        <x:v>0.92780074444444427</x:v>
      </x:c>
      <x:c r="AC61" s="31">
        <x:f t="shared" si="20"/>
        <x:v>0.5</x:v>
      </x:c>
      <x:c r="AD61" s="30">
        <x:f t="shared" si="21"/>
        <x:v>0.42672300000000002</x:v>
      </x:c>
      <x:c r="AE61" s="31">
        <x:f t="shared" si="30"/>
        <x:v>22.693940866666662</x:v>
      </x:c>
    </x:row>
    <x:row r="62" spans="2:31" x14ac:dyDescent="0.35">
      <x:c r="B62" s="27">
        <x:f t="shared" si="23"/>
        <x:v>44601</x:v>
      </x:c>
      <x:c r="C62" s="22" t="str">
        <x:f>IF($C$4="London",Assumptions!C71,Assumptions!E71)</x:f>
        <x:v>0726</x:v>
      </x:c>
      <x:c r="D62" s="22" t="str">
        <x:f>IF($C$4="London",Assumptions!D71,Assumptions!F71)</x:f>
        <x:v>1705</x:v>
      </x:c>
      <x:c r="F62" s="29">
        <x:v>44602</x:v>
      </x:c>
      <x:c r="G62" s="30">
        <x:f t="shared" si="24"/>
        <x:v>2</x:v>
      </x:c>
      <x:c r="H62" s="31" t="str">
        <x:v>0724</x:v>
      </x:c>
      <x:c r="I62" s="31" t="str">
        <x:v>1706</x:v>
      </x:c>
      <x:c r="J62" s="30">
        <x:f t="shared" si="25"/>
        <x:v>7</x:v>
      </x:c>
      <x:c r="K62" s="30">
        <x:f t="shared" si="26"/>
        <x:v>24</x:v>
      </x:c>
      <x:c r="L62" s="30">
        <x:f t="shared" si="27"/>
        <x:v>17</x:v>
      </x:c>
      <x:c r="M62" s="30">
        <x:f t="shared" si="28"/>
        <x:v>6</x:v>
      </x:c>
      <x:c r="N62" s="30">
        <x:f t="shared" si="10"/>
        <x:v>17</x:v>
      </x:c>
      <x:c r="O62" s="30">
        <x:f t="shared" si="29"/>
        <x:v>9.6999999999999993</x:v>
      </x:c>
      <x:c r="P62" s="30" t="str" cm="1">
        <x:f t="array" ref="P62">INDEX($C$12:$N$12,G62)</x:f>
        <x:v>1.4″</x:v>
      </x:c>
      <x:c r="Q62" s="30" t="str" cm="1">
        <x:f t="array" ref="Q62">INDEX($C$11:$N$11,G62)</x:f>
        <x:v>48°F</x:v>
      </x:c>
      <x:c r="R62" s="30" cm="1">
        <x:f t="array" ref="R62">INDEX($C$13:$N$13,G62)</x:f>
        <x:v>28</x:v>
      </x:c>
      <x:c r="S62" s="30">
        <x:f t="shared" si="11"/>
        <x:v>4.9999999999999996E-2</x:v>
      </x:c>
      <x:c r="T62" s="30">
        <x:f t="shared" si="12"/>
        <x:v>48</x:v>
      </x:c>
      <x:c r="U62" s="32">
        <x:f t="shared" si="22"/>
        <x:v>1</x:v>
      </x:c>
      <x:c r="V62" s="31">
        <x:f t="shared" si="13"/>
        <x:v>0.1</x:v>
      </x:c>
      <x:c r="W62" s="31">
        <x:f t="shared" si="14"/>
        <x:v>65</x:v>
      </x:c>
      <x:c r="X62" s="32">
        <x:f t="shared" si="15"/>
        <x:v>0.25</x:v>
      </x:c>
      <x:c r="Y62" s="30">
        <x:f t="shared" si="16"/>
        <x:v>1</x:v>
      </x:c>
      <x:c r="Z62" s="33">
        <x:f t="shared" si="17"/>
        <x:v>0.88439999999999996</x:v>
      </x:c>
      <x:c r="AA62" s="31">
        <x:f t="shared" si="31"/>
        <x:v>22.693940866666662</x:v>
      </x:c>
      <x:c r="AB62" s="32">
        <x:f t="shared" si="19"/>
        <x:v>0.94558086944444419</x:v>
      </x:c>
      <x:c r="AC62" s="31">
        <x:f t="shared" si="20"/>
        <x:v>0.5</x:v>
      </x:c>
      <x:c r="AD62" s="30">
        <x:f t="shared" si="21"/>
        <x:v>0.42893399999999998</x:v>
      </x:c>
      <x:c r="AE62" s="31">
        <x:f t="shared" si="30"/>
        <x:v>23.122874866666663</x:v>
      </x:c>
    </x:row>
    <x:row r="63" spans="2:31" x14ac:dyDescent="0.35">
      <x:c r="B63" s="27">
        <x:f t="shared" si="23"/>
        <x:v>44602</x:v>
      </x:c>
      <x:c r="C63" s="22" t="str">
        <x:f>IF($C$4="London",Assumptions!C72,Assumptions!E72)</x:f>
        <x:v>0724</x:v>
      </x:c>
      <x:c r="D63" s="22" t="str">
        <x:f>IF($C$4="London",Assumptions!D72,Assumptions!F72)</x:f>
        <x:v>1706</x:v>
      </x:c>
      <x:c r="F63" s="29">
        <x:v>44603</x:v>
      </x:c>
      <x:c r="G63" s="30">
        <x:f t="shared" si="24"/>
        <x:v>2</x:v>
      </x:c>
      <x:c r="H63" s="31" t="str">
        <x:v>0722</x:v>
      </x:c>
      <x:c r="I63" s="31" t="str">
        <x:v>1708</x:v>
      </x:c>
      <x:c r="J63" s="30">
        <x:f t="shared" si="25"/>
        <x:v>7</x:v>
      </x:c>
      <x:c r="K63" s="30">
        <x:f t="shared" si="26"/>
        <x:v>22</x:v>
      </x:c>
      <x:c r="L63" s="30">
        <x:f t="shared" si="27"/>
        <x:v>17</x:v>
      </x:c>
      <x:c r="M63" s="30">
        <x:f t="shared" si="28"/>
        <x:v>8</x:v>
      </x:c>
      <x:c r="N63" s="30">
        <x:f t="shared" si="10"/>
        <x:v>17</x:v>
      </x:c>
      <x:c r="O63" s="30">
        <x:f t="shared" si="29"/>
        <x:v>9.7666666666666675</x:v>
      </x:c>
      <x:c r="P63" s="30" t="str" cm="1">
        <x:f t="array" ref="P63">INDEX($C$12:$N$12,G63)</x:f>
        <x:v>1.4″</x:v>
      </x:c>
      <x:c r="Q63" s="30" t="str" cm="1">
        <x:f t="array" ref="Q63">INDEX($C$11:$N$11,G63)</x:f>
        <x:v>48°F</x:v>
      </x:c>
      <x:c r="R63" s="30" cm="1">
        <x:f t="array" ref="R63">INDEX($C$13:$N$13,G63)</x:f>
        <x:v>28</x:v>
      </x:c>
      <x:c r="S63" s="30">
        <x:f t="shared" si="11"/>
        <x:v>4.9999999999999996E-2</x:v>
      </x:c>
      <x:c r="T63" s="30">
        <x:f t="shared" si="12"/>
        <x:v>48</x:v>
      </x:c>
      <x:c r="U63" s="32">
        <x:f t="shared" si="22"/>
        <x:v>1</x:v>
      </x:c>
      <x:c r="V63" s="31">
        <x:f t="shared" si="13"/>
        <x:v>0.1</x:v>
      </x:c>
      <x:c r="W63" s="31">
        <x:f t="shared" si="14"/>
        <x:v>65</x:v>
      </x:c>
      <x:c r="X63" s="32">
        <x:f t="shared" si="15"/>
        <x:v>0.25</x:v>
      </x:c>
      <x:c r="Y63" s="30">
        <x:f t="shared" si="16"/>
        <x:v>1</x:v>
      </x:c>
      <x:c r="Z63" s="33">
        <x:f t="shared" si="17"/>
        <x:v>0.88439999999999996</x:v>
      </x:c>
      <x:c r="AA63" s="31">
        <x:f t="shared" si="31"/>
        <x:v>23.122874866666663</x:v>
      </x:c>
      <x:c r="AB63" s="32">
        <x:f t="shared" si="19"/>
        <x:v>0.96345311944444434</x:v>
      </x:c>
      <x:c r="AC63" s="31">
        <x:f t="shared" si="20"/>
        <x:v>0.5</x:v>
      </x:c>
      <x:c r="AD63" s="30">
        <x:f t="shared" si="21"/>
        <x:v>0.43188200000000004</x:v>
      </x:c>
      <x:c r="AE63" s="31">
        <x:f t="shared" si="30"/>
        <x:v>23.554756866666665</x:v>
      </x:c>
    </x:row>
    <x:row r="64" spans="2:31" x14ac:dyDescent="0.35">
      <x:c r="B64" s="27">
        <x:f t="shared" si="23"/>
        <x:v>44603</x:v>
      </x:c>
      <x:c r="C64" s="22" t="str">
        <x:f>IF($C$4="London",Assumptions!C73,Assumptions!E73)</x:f>
        <x:v>0722</x:v>
      </x:c>
      <x:c r="D64" s="22" t="str">
        <x:f>IF($C$4="London",Assumptions!D73,Assumptions!F73)</x:f>
        <x:v>1708</x:v>
      </x:c>
      <x:c r="F64" s="29">
        <x:v>44604</x:v>
      </x:c>
      <x:c r="G64" s="30">
        <x:f t="shared" si="24"/>
        <x:v>2</x:v>
      </x:c>
      <x:c r="H64" s="31" t="str">
        <x:v>0720</x:v>
      </x:c>
      <x:c r="I64" s="31" t="str">
        <x:v>1710</x:v>
      </x:c>
      <x:c r="J64" s="30">
        <x:f t="shared" si="25"/>
        <x:v>7</x:v>
      </x:c>
      <x:c r="K64" s="30">
        <x:f t="shared" si="26"/>
        <x:v>20</x:v>
      </x:c>
      <x:c r="L64" s="30">
        <x:f t="shared" si="27"/>
        <x:v>17</x:v>
      </x:c>
      <x:c r="M64" s="30">
        <x:f t="shared" si="28"/>
        <x:v>10</x:v>
      </x:c>
      <x:c r="N64" s="30">
        <x:f t="shared" si="10"/>
        <x:v>17</x:v>
      </x:c>
      <x:c r="O64" s="30">
        <x:f t="shared" si="29"/>
        <x:v>9.8333333333333339</x:v>
      </x:c>
      <x:c r="P64" s="30" t="str" cm="1">
        <x:f t="array" ref="P64">INDEX($C$12:$N$12,G64)</x:f>
        <x:v>1.4″</x:v>
      </x:c>
      <x:c r="Q64" s="30" t="str" cm="1">
        <x:f t="array" ref="Q64">INDEX($C$11:$N$11,G64)</x:f>
        <x:v>48°F</x:v>
      </x:c>
      <x:c r="R64" s="30" cm="1">
        <x:f t="array" ref="R64">INDEX($C$13:$N$13,G64)</x:f>
        <x:v>28</x:v>
      </x:c>
      <x:c r="S64" s="30">
        <x:f t="shared" si="11"/>
        <x:v>4.9999999999999996E-2</x:v>
      </x:c>
      <x:c r="T64" s="30">
        <x:f t="shared" si="12"/>
        <x:v>48</x:v>
      </x:c>
      <x:c r="U64" s="32">
        <x:f t="shared" si="22"/>
        <x:v>1</x:v>
      </x:c>
      <x:c r="V64" s="31">
        <x:f t="shared" si="13"/>
        <x:v>0.1</x:v>
      </x:c>
      <x:c r="W64" s="31">
        <x:f t="shared" si="14"/>
        <x:v>65</x:v>
      </x:c>
      <x:c r="X64" s="32">
        <x:f t="shared" si="15"/>
        <x:v>0.25</x:v>
      </x:c>
      <x:c r="Y64" s="30">
        <x:f t="shared" si="16"/>
        <x:v>1</x:v>
      </x:c>
      <x:c r="Z64" s="33">
        <x:f t="shared" si="17"/>
        <x:v>0.88439999999999996</x:v>
      </x:c>
      <x:c r="AA64" s="31">
        <x:f t="shared" si="31"/>
        <x:v>23.554756866666665</x:v>
      </x:c>
      <x:c r="AB64" s="32">
        <x:f t="shared" si="19"/>
        <x:v>0.98144820277777767</x:v>
      </x:c>
      <x:c r="AC64" s="31">
        <x:f t="shared" si="20"/>
        <x:v>0.5</x:v>
      </x:c>
      <x:c r="AD64" s="30">
        <x:f t="shared" si="21"/>
        <x:v>0.43482999999999999</x:v>
      </x:c>
      <x:c r="AE64" s="31">
        <x:f t="shared" si="30"/>
        <x:v>23.989586866666667</x:v>
      </x:c>
    </x:row>
    <x:row r="65" spans="2:31" x14ac:dyDescent="0.35">
      <x:c r="B65" s="27">
        <x:f t="shared" si="23"/>
        <x:v>44604</x:v>
      </x:c>
      <x:c r="C65" s="22" t="str">
        <x:f>IF($C$4="London",Assumptions!C74,Assumptions!E74)</x:f>
        <x:v>0720</x:v>
      </x:c>
      <x:c r="D65" s="22" t="str">
        <x:f>IF($C$4="London",Assumptions!D74,Assumptions!F74)</x:f>
        <x:v>1710</x:v>
      </x:c>
      <x:c r="F65" s="29">
        <x:v>44605</x:v>
      </x:c>
      <x:c r="G65" s="30">
        <x:f t="shared" si="24"/>
        <x:v>2</x:v>
      </x:c>
      <x:c r="H65" s="31" t="str">
        <x:v>0718</x:v>
      </x:c>
      <x:c r="I65" s="31" t="str">
        <x:v>1712</x:v>
      </x:c>
      <x:c r="J65" s="30">
        <x:f t="shared" si="25"/>
        <x:v>7</x:v>
      </x:c>
      <x:c r="K65" s="30">
        <x:f t="shared" si="26"/>
        <x:v>18</x:v>
      </x:c>
      <x:c r="L65" s="30">
        <x:f t="shared" si="27"/>
        <x:v>17</x:v>
      </x:c>
      <x:c r="M65" s="30">
        <x:f t="shared" si="28"/>
        <x:v>12</x:v>
      </x:c>
      <x:c r="N65" s="30">
        <x:f t="shared" si="10"/>
        <x:v>17</x:v>
      </x:c>
      <x:c r="O65" s="30">
        <x:f t="shared" si="29"/>
        <x:v>9.9</x:v>
      </x:c>
      <x:c r="P65" s="30" t="str" cm="1">
        <x:f t="array" ref="P65">INDEX($C$12:$N$12,G65)</x:f>
        <x:v>1.4″</x:v>
      </x:c>
      <x:c r="Q65" s="30" t="str" cm="1">
        <x:f t="array" ref="Q65">INDEX($C$11:$N$11,G65)</x:f>
        <x:v>48°F</x:v>
      </x:c>
      <x:c r="R65" s="30" cm="1">
        <x:f t="array" ref="R65">INDEX($C$13:$N$13,G65)</x:f>
        <x:v>28</x:v>
      </x:c>
      <x:c r="S65" s="30">
        <x:f t="shared" si="11"/>
        <x:v>4.9999999999999996E-2</x:v>
      </x:c>
      <x:c r="T65" s="30">
        <x:f t="shared" si="12"/>
        <x:v>48</x:v>
      </x:c>
      <x:c r="U65" s="32">
        <x:f t="shared" si="22"/>
        <x:v>1</x:v>
      </x:c>
      <x:c r="V65" s="31">
        <x:f t="shared" si="13"/>
        <x:v>0.1</x:v>
      </x:c>
      <x:c r="W65" s="31">
        <x:f t="shared" si="14"/>
        <x:v>65</x:v>
      </x:c>
      <x:c r="X65" s="32">
        <x:f t="shared" si="15"/>
        <x:v>0.25</x:v>
      </x:c>
      <x:c r="Y65" s="30">
        <x:f t="shared" si="16"/>
        <x:v>1</x:v>
      </x:c>
      <x:c r="Z65" s="33">
        <x:f t="shared" si="17"/>
        <x:v>0.88439999999999996</x:v>
      </x:c>
      <x:c r="AA65" s="31">
        <x:f t="shared" si="31"/>
        <x:v>23.989586866666667</x:v>
      </x:c>
      <x:c r="AB65" s="32">
        <x:f t="shared" si="19"/>
        <x:v>0.9995661194444444</x:v>
      </x:c>
      <x:c r="AC65" s="31">
        <x:f t="shared" si="20"/>
        <x:v>0.5</x:v>
      </x:c>
      <x:c r="AD65" s="30">
        <x:f t="shared" si="21"/>
        <x:v>0.437778</x:v>
      </x:c>
      <x:c r="AE65" s="31">
        <x:f t="shared" si="30"/>
        <x:v>24.427364866666668</x:v>
      </x:c>
    </x:row>
    <x:row r="66" spans="2:31" x14ac:dyDescent="0.35">
      <x:c r="B66" s="27">
        <x:f t="shared" si="23"/>
        <x:v>44605</x:v>
      </x:c>
      <x:c r="C66" s="22" t="str">
        <x:f>IF($C$4="London",Assumptions!C75,Assumptions!E75)</x:f>
        <x:v>0718</x:v>
      </x:c>
      <x:c r="D66" s="22" t="str">
        <x:f>IF($C$4="London",Assumptions!D75,Assumptions!F75)</x:f>
        <x:v>1712</x:v>
      </x:c>
      <x:c r="F66" s="29">
        <x:v>44606</x:v>
      </x:c>
      <x:c r="G66" s="30">
        <x:f t="shared" si="24"/>
        <x:v>2</x:v>
      </x:c>
      <x:c r="H66" s="31" t="str">
        <x:v>0716</x:v>
      </x:c>
      <x:c r="I66" s="31" t="str">
        <x:v>1714</x:v>
      </x:c>
      <x:c r="J66" s="30">
        <x:f t="shared" si="25"/>
        <x:v>7</x:v>
      </x:c>
      <x:c r="K66" s="30">
        <x:f t="shared" si="26"/>
        <x:v>16</x:v>
      </x:c>
      <x:c r="L66" s="30">
        <x:f t="shared" si="27"/>
        <x:v>17</x:v>
      </x:c>
      <x:c r="M66" s="30">
        <x:f t="shared" si="28"/>
        <x:v>14</x:v>
      </x:c>
      <x:c r="N66" s="30">
        <x:f t="shared" si="10"/>
        <x:v>17</x:v>
      </x:c>
      <x:c r="O66" s="30">
        <x:f t="shared" si="29"/>
        <x:v>9.9666666666666668</x:v>
      </x:c>
      <x:c r="P66" s="30" t="str" cm="1">
        <x:f t="array" ref="P66">INDEX($C$12:$N$12,G66)</x:f>
        <x:v>1.4″</x:v>
      </x:c>
      <x:c r="Q66" s="30" t="str" cm="1">
        <x:f t="array" ref="Q66">INDEX($C$11:$N$11,G66)</x:f>
        <x:v>48°F</x:v>
      </x:c>
      <x:c r="R66" s="30" cm="1">
        <x:f t="array" ref="R66">INDEX($C$13:$N$13,G66)</x:f>
        <x:v>28</x:v>
      </x:c>
      <x:c r="S66" s="30">
        <x:f t="shared" si="11"/>
        <x:v>4.9999999999999996E-2</x:v>
      </x:c>
      <x:c r="T66" s="30">
        <x:f t="shared" si="12"/>
        <x:v>48</x:v>
      </x:c>
      <x:c r="U66" s="32">
        <x:f t="shared" si="22"/>
        <x:v>1</x:v>
      </x:c>
      <x:c r="V66" s="31">
        <x:f t="shared" si="13"/>
        <x:v>0.1</x:v>
      </x:c>
      <x:c r="W66" s="31">
        <x:f t="shared" si="14"/>
        <x:v>65</x:v>
      </x:c>
      <x:c r="X66" s="32">
        <x:f t="shared" si="15"/>
        <x:v>0.25</x:v>
      </x:c>
      <x:c r="Y66" s="30">
        <x:f t="shared" si="16"/>
        <x:v>1</x:v>
      </x:c>
      <x:c r="Z66" s="33">
        <x:f t="shared" si="17"/>
        <x:v>0.88439999999999996</x:v>
      </x:c>
      <x:c r="AA66" s="31">
        <x:f t="shared" si="31"/>
        <x:v>24.427364866666668</x:v>
      </x:c>
      <x:c r="AB66" s="32">
        <x:f t="shared" si="19"/>
        <x:v>1.0178068694444444</x:v>
      </x:c>
      <x:c r="AC66" s="31">
        <x:f t="shared" si="20"/>
        <x:v>0.25</x:v>
      </x:c>
      <x:c r="AD66" s="30">
        <x:f t="shared" si="21"/>
        <x:v>0.220363</x:v>
      </x:c>
      <x:c r="AE66" s="31">
        <x:f t="shared" si="30"/>
        <x:v>24.647727866666667</x:v>
      </x:c>
    </x:row>
    <x:row r="67" spans="2:31" x14ac:dyDescent="0.35">
      <x:c r="B67" s="27">
        <x:f t="shared" si="23"/>
        <x:v>44606</x:v>
      </x:c>
      <x:c r="C67" s="22" t="str">
        <x:f>IF($C$4="London",Assumptions!C76,Assumptions!E76)</x:f>
        <x:v>0716</x:v>
      </x:c>
      <x:c r="D67" s="22" t="str">
        <x:f>IF($C$4="London",Assumptions!D76,Assumptions!F76)</x:f>
        <x:v>1714</x:v>
      </x:c>
      <x:c r="F67" s="29">
        <x:v>44607</x:v>
      </x:c>
      <x:c r="G67" s="30">
        <x:f t="shared" si="24"/>
        <x:v>2</x:v>
      </x:c>
      <x:c r="H67" s="31" t="str">
        <x:v>0714</x:v>
      </x:c>
      <x:c r="I67" s="31" t="str">
        <x:v>1715</x:v>
      </x:c>
      <x:c r="J67" s="30">
        <x:f t="shared" si="25"/>
        <x:v>7</x:v>
      </x:c>
      <x:c r="K67" s="30">
        <x:f t="shared" si="26"/>
        <x:v>14</x:v>
      </x:c>
      <x:c r="L67" s="30">
        <x:f t="shared" si="27"/>
        <x:v>17</x:v>
      </x:c>
      <x:c r="M67" s="30">
        <x:f t="shared" si="28"/>
        <x:v>15</x:v>
      </x:c>
      <x:c r="N67" s="30">
        <x:f t="shared" si="10"/>
        <x:v>17</x:v>
      </x:c>
      <x:c r="O67" s="30">
        <x:f t="shared" si="29"/>
        <x:v>10.016666666666667</x:v>
      </x:c>
      <x:c r="P67" s="30" t="str" cm="1">
        <x:f t="array" ref="P67">INDEX($C$12:$N$12,G67)</x:f>
        <x:v>1.4″</x:v>
      </x:c>
      <x:c r="Q67" s="30" t="str" cm="1">
        <x:f t="array" ref="Q67">INDEX($C$11:$N$11,G67)</x:f>
        <x:v>48°F</x:v>
      </x:c>
      <x:c r="R67" s="30" cm="1">
        <x:f t="array" ref="R67">INDEX($C$13:$N$13,G67)</x:f>
        <x:v>28</x:v>
      </x:c>
      <x:c r="S67" s="30">
        <x:f t="shared" si="11"/>
        <x:v>4.9999999999999996E-2</x:v>
      </x:c>
      <x:c r="T67" s="30">
        <x:f t="shared" si="12"/>
        <x:v>48</x:v>
      </x:c>
      <x:c r="U67" s="32">
        <x:f t="shared" si="22"/>
        <x:v>1</x:v>
      </x:c>
      <x:c r="V67" s="31">
        <x:f t="shared" si="13"/>
        <x:v>0.1</x:v>
      </x:c>
      <x:c r="W67" s="31">
        <x:f t="shared" si="14"/>
        <x:v>65</x:v>
      </x:c>
      <x:c r="X67" s="32">
        <x:f t="shared" si="15"/>
        <x:v>0.25</x:v>
      </x:c>
      <x:c r="Y67" s="30">
        <x:f t="shared" si="16"/>
        <x:v>1</x:v>
      </x:c>
      <x:c r="Z67" s="33">
        <x:f t="shared" si="17"/>
        <x:v>0.88439999999999996</x:v>
      </x:c>
      <x:c r="AA67" s="31">
        <x:f t="shared" si="31"/>
        <x:v>24.647727866666667</x:v>
      </x:c>
      <x:c r="AB67" s="32">
        <x:f t="shared" si="19"/>
        <x:v>1.0269886611111112</x:v>
      </x:c>
      <x:c r="AC67" s="31">
        <x:f t="shared" si="20"/>
        <x:v>0.25</x:v>
      </x:c>
      <x:c r="AD67" s="30">
        <x:f t="shared" si="21"/>
        <x:v>0.22146850000000001</x:v>
      </x:c>
      <x:c r="AE67" s="31">
        <x:f t="shared" si="30"/>
        <x:v>24.869196366666667</x:v>
      </x:c>
    </x:row>
    <x:row r="68" spans="2:31" x14ac:dyDescent="0.35">
      <x:c r="B68" s="27">
        <x:f t="shared" si="23"/>
        <x:v>44607</x:v>
      </x:c>
      <x:c r="C68" s="22" t="str">
        <x:f>IF($C$4="London",Assumptions!C77,Assumptions!E77)</x:f>
        <x:v>0714</x:v>
      </x:c>
      <x:c r="D68" s="22" t="str">
        <x:f>IF($C$4="London",Assumptions!D77,Assumptions!F77)</x:f>
        <x:v>1715</x:v>
      </x:c>
      <x:c r="F68" s="29">
        <x:v>44608</x:v>
      </x:c>
      <x:c r="G68" s="30">
        <x:f t="shared" si="24"/>
        <x:v>2</x:v>
      </x:c>
      <x:c r="H68" s="31" t="str">
        <x:v>0713</x:v>
      </x:c>
      <x:c r="I68" s="31" t="str">
        <x:v>1717</x:v>
      </x:c>
      <x:c r="J68" s="30">
        <x:f t="shared" si="25"/>
        <x:v>7</x:v>
      </x:c>
      <x:c r="K68" s="30">
        <x:f t="shared" si="26"/>
        <x:v>13</x:v>
      </x:c>
      <x:c r="L68" s="30">
        <x:f t="shared" si="27"/>
        <x:v>17</x:v>
      </x:c>
      <x:c r="M68" s="30">
        <x:f t="shared" si="28"/>
        <x:v>17</x:v>
      </x:c>
      <x:c r="N68" s="30">
        <x:f t="shared" si="10"/>
        <x:v>17</x:v>
      </x:c>
      <x:c r="O68" s="30">
        <x:f t="shared" si="29"/>
        <x:v>10.066666666666666</x:v>
      </x:c>
      <x:c r="P68" s="30" t="str" cm="1">
        <x:f t="array" ref="P68">INDEX($C$12:$N$12,G68)</x:f>
        <x:v>1.4″</x:v>
      </x:c>
      <x:c r="Q68" s="30" t="str" cm="1">
        <x:f t="array" ref="Q68">INDEX($C$11:$N$11,G68)</x:f>
        <x:v>48°F</x:v>
      </x:c>
      <x:c r="R68" s="30" cm="1">
        <x:f t="array" ref="R68">INDEX($C$13:$N$13,G68)</x:f>
        <x:v>28</x:v>
      </x:c>
      <x:c r="S68" s="30">
        <x:f t="shared" si="11"/>
        <x:v>4.9999999999999996E-2</x:v>
      </x:c>
      <x:c r="T68" s="30">
        <x:f t="shared" si="12"/>
        <x:v>48</x:v>
      </x:c>
      <x:c r="U68" s="32">
        <x:f t="shared" si="22"/>
        <x:v>1</x:v>
      </x:c>
      <x:c r="V68" s="31">
        <x:f t="shared" si="13"/>
        <x:v>0.1</x:v>
      </x:c>
      <x:c r="W68" s="31">
        <x:f t="shared" si="14"/>
        <x:v>65</x:v>
      </x:c>
      <x:c r="X68" s="32">
        <x:f t="shared" si="15"/>
        <x:v>0.25</x:v>
      </x:c>
      <x:c r="Y68" s="30">
        <x:f t="shared" si="16"/>
        <x:v>1</x:v>
      </x:c>
      <x:c r="Z68" s="33">
        <x:f t="shared" si="17"/>
        <x:v>0.88439999999999996</x:v>
      </x:c>
      <x:c r="AA68" s="31">
        <x:f t="shared" si="31"/>
        <x:v>24.869196366666667</x:v>
      </x:c>
      <x:c r="AB68" s="32">
        <x:f t="shared" si="19"/>
        <x:v>1.0362165152777778</x:v>
      </x:c>
      <x:c r="AC68" s="31">
        <x:f t="shared" si="20"/>
        <x:v>0.25</x:v>
      </x:c>
      <x:c r="AD68" s="30">
        <x:f t="shared" si="21"/>
        <x:v>0.22257399999999997</x:v>
      </x:c>
      <x:c r="AE68" s="31">
        <x:f t="shared" si="30"/>
        <x:v>25.091770366666669</x:v>
      </x:c>
    </x:row>
    <x:row r="69" spans="2:31" x14ac:dyDescent="0.35">
      <x:c r="B69" s="27">
        <x:f t="shared" si="23"/>
        <x:v>44608</x:v>
      </x:c>
      <x:c r="C69" s="22" t="str">
        <x:f>IF($C$4="London",Assumptions!C78,Assumptions!E78)</x:f>
        <x:v>0713</x:v>
      </x:c>
      <x:c r="D69" s="22" t="str">
        <x:f>IF($C$4="London",Assumptions!D78,Assumptions!F78)</x:f>
        <x:v>1717</x:v>
      </x:c>
      <x:c r="F69" s="29">
        <x:v>44609</x:v>
      </x:c>
      <x:c r="G69" s="30">
        <x:f t="shared" si="24"/>
        <x:v>2</x:v>
      </x:c>
      <x:c r="H69" s="31" t="str">
        <x:v>0711</x:v>
      </x:c>
      <x:c r="I69" s="31" t="str">
        <x:v>1719</x:v>
      </x:c>
      <x:c r="J69" s="30">
        <x:f t="shared" si="25"/>
        <x:v>7</x:v>
      </x:c>
      <x:c r="K69" s="30">
        <x:f t="shared" si="26"/>
        <x:v>11</x:v>
      </x:c>
      <x:c r="L69" s="30">
        <x:f t="shared" si="27"/>
        <x:v>17</x:v>
      </x:c>
      <x:c r="M69" s="30">
        <x:f t="shared" si="28"/>
        <x:v>19</x:v>
      </x:c>
      <x:c r="N69" s="30">
        <x:f t="shared" si="10"/>
        <x:v>17</x:v>
      </x:c>
      <x:c r="O69" s="30">
        <x:f t="shared" si="29"/>
        <x:v>10.133333333333333</x:v>
      </x:c>
      <x:c r="P69" s="30" t="str" cm="1">
        <x:f t="array" ref="P69">INDEX($C$12:$N$12,G69)</x:f>
        <x:v>1.4″</x:v>
      </x:c>
      <x:c r="Q69" s="30" t="str" cm="1">
        <x:f t="array" ref="Q69">INDEX($C$11:$N$11,G69)</x:f>
        <x:v>48°F</x:v>
      </x:c>
      <x:c r="R69" s="30" cm="1">
        <x:f t="array" ref="R69">INDEX($C$13:$N$13,G69)</x:f>
        <x:v>28</x:v>
      </x:c>
      <x:c r="S69" s="30">
        <x:f t="shared" si="11"/>
        <x:v>4.9999999999999996E-2</x:v>
      </x:c>
      <x:c r="T69" s="30">
        <x:f t="shared" si="12"/>
        <x:v>48</x:v>
      </x:c>
      <x:c r="U69" s="32">
        <x:f t="shared" si="22"/>
        <x:v>1</x:v>
      </x:c>
      <x:c r="V69" s="31">
        <x:f t="shared" si="13"/>
        <x:v>0.1</x:v>
      </x:c>
      <x:c r="W69" s="31">
        <x:f t="shared" si="14"/>
        <x:v>65</x:v>
      </x:c>
      <x:c r="X69" s="32">
        <x:f t="shared" si="15"/>
        <x:v>0.25</x:v>
      </x:c>
      <x:c r="Y69" s="30">
        <x:f t="shared" si="16"/>
        <x:v>1</x:v>
      </x:c>
      <x:c r="Z69" s="33">
        <x:f t="shared" si="17"/>
        <x:v>0.88439999999999996</x:v>
      </x:c>
      <x:c r="AA69" s="31">
        <x:f t="shared" si="31"/>
        <x:v>25.091770366666669</x:v>
      </x:c>
      <x:c r="AB69" s="32">
        <x:f t="shared" si="19"/>
        <x:v>1.0454904319444445</x:v>
      </x:c>
      <x:c r="AC69" s="31">
        <x:f t="shared" si="20"/>
        <x:v>0.25</x:v>
      </x:c>
      <x:c r="AD69" s="30">
        <x:f t="shared" si="21"/>
        <x:v>0.224048</x:v>
      </x:c>
      <x:c r="AE69" s="31">
        <x:f t="shared" si="30"/>
        <x:v>25.315818366666669</x:v>
      </x:c>
    </x:row>
    <x:row r="70" spans="2:31" x14ac:dyDescent="0.35">
      <x:c r="B70" s="27">
        <x:f t="shared" si="23"/>
        <x:v>44609</x:v>
      </x:c>
      <x:c r="C70" s="22" t="str">
        <x:f>IF($C$4="London",Assumptions!C79,Assumptions!E79)</x:f>
        <x:v>0711</x:v>
      </x:c>
      <x:c r="D70" s="22" t="str">
        <x:f>IF($C$4="London",Assumptions!D79,Assumptions!F79)</x:f>
        <x:v>1719</x:v>
      </x:c>
      <x:c r="F70" s="29">
        <x:v>44610</x:v>
      </x:c>
      <x:c r="G70" s="30">
        <x:f t="shared" si="24"/>
        <x:v>2</x:v>
      </x:c>
      <x:c r="H70" s="31" t="str">
        <x:v>0709</x:v>
      </x:c>
      <x:c r="I70" s="31" t="str">
        <x:v>1721</x:v>
      </x:c>
      <x:c r="J70" s="30">
        <x:f t="shared" si="25"/>
        <x:v>7</x:v>
      </x:c>
      <x:c r="K70" s="30">
        <x:f t="shared" si="26"/>
        <x:v>9</x:v>
      </x:c>
      <x:c r="L70" s="30">
        <x:f t="shared" si="27"/>
        <x:v>17</x:v>
      </x:c>
      <x:c r="M70" s="30">
        <x:f t="shared" si="28"/>
        <x:v>21</x:v>
      </x:c>
      <x:c r="N70" s="30">
        <x:f t="shared" si="10"/>
        <x:v>17</x:v>
      </x:c>
      <x:c r="O70" s="30">
        <x:f t="shared" si="29"/>
        <x:v>10.199999999999999</x:v>
      </x:c>
      <x:c r="P70" s="30" t="str" cm="1">
        <x:f t="array" ref="P70">INDEX($C$12:$N$12,G70)</x:f>
        <x:v>1.4″</x:v>
      </x:c>
      <x:c r="Q70" s="30" t="str" cm="1">
        <x:f t="array" ref="Q70">INDEX($C$11:$N$11,G70)</x:f>
        <x:v>48°F</x:v>
      </x:c>
      <x:c r="R70" s="30" cm="1">
        <x:f t="array" ref="R70">INDEX($C$13:$N$13,G70)</x:f>
        <x:v>28</x:v>
      </x:c>
      <x:c r="S70" s="30">
        <x:f t="shared" si="11"/>
        <x:v>4.9999999999999996E-2</x:v>
      </x:c>
      <x:c r="T70" s="30">
        <x:f t="shared" si="12"/>
        <x:v>48</x:v>
      </x:c>
      <x:c r="U70" s="32">
        <x:f t="shared" si="22"/>
        <x:v>1</x:v>
      </x:c>
      <x:c r="V70" s="31">
        <x:f t="shared" si="13"/>
        <x:v>0.1</x:v>
      </x:c>
      <x:c r="W70" s="31">
        <x:f t="shared" si="14"/>
        <x:v>65</x:v>
      </x:c>
      <x:c r="X70" s="32">
        <x:f t="shared" si="15"/>
        <x:v>0.25</x:v>
      </x:c>
      <x:c r="Y70" s="30">
        <x:f t="shared" si="16"/>
        <x:v>1</x:v>
      </x:c>
      <x:c r="Z70" s="33">
        <x:f t="shared" si="17"/>
        <x:v>0.88439999999999996</x:v>
      </x:c>
      <x:c r="AA70" s="31">
        <x:f t="shared" si="31"/>
        <x:v>25.315818366666669</x:v>
      </x:c>
      <x:c r="AB70" s="32">
        <x:f t="shared" si="19"/>
        <x:v>1.0548257652777779</x:v>
      </x:c>
      <x:c r="AC70" s="31">
        <x:f t="shared" si="20"/>
        <x:v>0.25</x:v>
      </x:c>
      <x:c r="AD70" s="30">
        <x:f t="shared" si="21"/>
        <x:v>0.225522</x:v>
      </x:c>
      <x:c r="AE70" s="31">
        <x:f t="shared" si="30"/>
        <x:v>25.54134036666667</x:v>
      </x:c>
    </x:row>
    <x:row r="71" spans="2:31" x14ac:dyDescent="0.35">
      <x:c r="B71" s="27">
        <x:f t="shared" si="23"/>
        <x:v>44610</x:v>
      </x:c>
      <x:c r="C71" s="22" t="str">
        <x:f>IF($C$4="London",Assumptions!C80,Assumptions!E80)</x:f>
        <x:v>0709</x:v>
      </x:c>
      <x:c r="D71" s="22" t="str">
        <x:f>IF($C$4="London",Assumptions!D80,Assumptions!F80)</x:f>
        <x:v>1721</x:v>
      </x:c>
      <x:c r="F71" s="29">
        <x:v>44611</x:v>
      </x:c>
      <x:c r="G71" s="30">
        <x:f t="shared" si="24"/>
        <x:v>2</x:v>
      </x:c>
      <x:c r="H71" s="31" t="str">
        <x:v>0707</x:v>
      </x:c>
      <x:c r="I71" s="31" t="str">
        <x:v>1723</x:v>
      </x:c>
      <x:c r="J71" s="30">
        <x:f t="shared" si="25"/>
        <x:v>7</x:v>
      </x:c>
      <x:c r="K71" s="30">
        <x:f t="shared" si="26"/>
        <x:v>7</x:v>
      </x:c>
      <x:c r="L71" s="30">
        <x:f t="shared" si="27"/>
        <x:v>17</x:v>
      </x:c>
      <x:c r="M71" s="30">
        <x:f t="shared" si="28"/>
        <x:v>23</x:v>
      </x:c>
      <x:c r="N71" s="30">
        <x:f t="shared" si="10"/>
        <x:v>17</x:v>
      </x:c>
      <x:c r="O71" s="30">
        <x:f t="shared" si="29"/>
        <x:v>10.266666666666667</x:v>
      </x:c>
      <x:c r="P71" s="30" t="str" cm="1">
        <x:f t="array" ref="P71">INDEX($C$12:$N$12,G71)</x:f>
        <x:v>1.4″</x:v>
      </x:c>
      <x:c r="Q71" s="30" t="str" cm="1">
        <x:f t="array" ref="Q71">INDEX($C$11:$N$11,G71)</x:f>
        <x:v>48°F</x:v>
      </x:c>
      <x:c r="R71" s="30" cm="1">
        <x:f t="array" ref="R71">INDEX($C$13:$N$13,G71)</x:f>
        <x:v>28</x:v>
      </x:c>
      <x:c r="S71" s="30">
        <x:f t="shared" si="11"/>
        <x:v>4.9999999999999996E-2</x:v>
      </x:c>
      <x:c r="T71" s="30">
        <x:f t="shared" si="12"/>
        <x:v>48</x:v>
      </x:c>
      <x:c r="U71" s="32">
        <x:f t="shared" si="22"/>
        <x:v>1</x:v>
      </x:c>
      <x:c r="V71" s="31">
        <x:f t="shared" si="13"/>
        <x:v>0.1</x:v>
      </x:c>
      <x:c r="W71" s="31">
        <x:f t="shared" si="14"/>
        <x:v>65</x:v>
      </x:c>
      <x:c r="X71" s="32">
        <x:f t="shared" si="15"/>
        <x:v>0.25</x:v>
      </x:c>
      <x:c r="Y71" s="30">
        <x:f t="shared" si="16"/>
        <x:v>1</x:v>
      </x:c>
      <x:c r="Z71" s="33">
        <x:f t="shared" si="17"/>
        <x:v>0.88439999999999996</x:v>
      </x:c>
      <x:c r="AA71" s="31">
        <x:f t="shared" si="31"/>
        <x:v>25.54134036666667</x:v>
      </x:c>
      <x:c r="AB71" s="32">
        <x:f t="shared" si="19"/>
        <x:v>1.064222515277778</x:v>
      </x:c>
      <x:c r="AC71" s="31">
        <x:f t="shared" si="20"/>
        <x:v>0.25</x:v>
      </x:c>
      <x:c r="AD71" s="30">
        <x:f t="shared" si="21"/>
        <x:v>0.22699600000000003</x:v>
      </x:c>
      <x:c r="AE71" s="31">
        <x:f t="shared" si="30"/>
        <x:v>25.76833636666667</x:v>
      </x:c>
    </x:row>
    <x:row r="72" spans="2:31" x14ac:dyDescent="0.35">
      <x:c r="B72" s="27">
        <x:f t="shared" si="23"/>
        <x:v>44611</x:v>
      </x:c>
      <x:c r="C72" s="22" t="str">
        <x:f>IF($C$4="London",Assumptions!C81,Assumptions!E81)</x:f>
        <x:v>0707</x:v>
      </x:c>
      <x:c r="D72" s="22" t="str">
        <x:f>IF($C$4="London",Assumptions!D81,Assumptions!F81)</x:f>
        <x:v>1723</x:v>
      </x:c>
      <x:c r="F72" s="29">
        <x:v>44612</x:v>
      </x:c>
      <x:c r="G72" s="30">
        <x:f t="shared" si="24"/>
        <x:v>2</x:v>
      </x:c>
      <x:c r="H72" s="31" t="str">
        <x:v>0705</x:v>
      </x:c>
      <x:c r="I72" s="31" t="str">
        <x:v>1725</x:v>
      </x:c>
      <x:c r="J72" s="30">
        <x:f t="shared" si="25"/>
        <x:v>7</x:v>
      </x:c>
      <x:c r="K72" s="30">
        <x:f t="shared" si="26"/>
        <x:v>5</x:v>
      </x:c>
      <x:c r="L72" s="30">
        <x:f t="shared" si="27"/>
        <x:v>17</x:v>
      </x:c>
      <x:c r="M72" s="30">
        <x:f t="shared" si="28"/>
        <x:v>25</x:v>
      </x:c>
      <x:c r="N72" s="30">
        <x:f t="shared" si="10"/>
        <x:v>17</x:v>
      </x:c>
      <x:c r="O72" s="30">
        <x:f t="shared" si="29"/>
        <x:v>10.333333333333334</x:v>
      </x:c>
      <x:c r="P72" s="30" t="str" cm="1">
        <x:f t="array" ref="P72">INDEX($C$12:$N$12,G72)</x:f>
        <x:v>1.4″</x:v>
      </x:c>
      <x:c r="Q72" s="30" t="str" cm="1">
        <x:f t="array" ref="Q72">INDEX($C$11:$N$11,G72)</x:f>
        <x:v>48°F</x:v>
      </x:c>
      <x:c r="R72" s="30" cm="1">
        <x:f t="array" ref="R72">INDEX($C$13:$N$13,G72)</x:f>
        <x:v>28</x:v>
      </x:c>
      <x:c r="S72" s="30">
        <x:f t="shared" si="11"/>
        <x:v>4.9999999999999996E-2</x:v>
      </x:c>
      <x:c r="T72" s="30">
        <x:f t="shared" si="12"/>
        <x:v>48</x:v>
      </x:c>
      <x:c r="U72" s="32">
        <x:f t="shared" si="22"/>
        <x:v>1</x:v>
      </x:c>
      <x:c r="V72" s="31">
        <x:f t="shared" si="13"/>
        <x:v>0.1</x:v>
      </x:c>
      <x:c r="W72" s="31">
        <x:f t="shared" si="14"/>
        <x:v>65</x:v>
      </x:c>
      <x:c r="X72" s="32">
        <x:f t="shared" si="15"/>
        <x:v>0.25</x:v>
      </x:c>
      <x:c r="Y72" s="30">
        <x:f t="shared" si="16"/>
        <x:v>1</x:v>
      </x:c>
      <x:c r="Z72" s="33">
        <x:f t="shared" si="17"/>
        <x:v>0.88439999999999996</x:v>
      </x:c>
      <x:c r="AA72" s="31">
        <x:f t="shared" si="31"/>
        <x:v>25.76833636666667</x:v>
      </x:c>
      <x:c r="AB72" s="32">
        <x:f t="shared" si="19"/>
        <x:v>1.0736806819444447</x:v>
      </x:c>
      <x:c r="AC72" s="31">
        <x:f t="shared" si="20"/>
        <x:v>0.25</x:v>
      </x:c>
      <x:c r="AD72" s="30">
        <x:f t="shared" si="21"/>
        <x:v>0.22847000000000001</x:v>
      </x:c>
      <x:c r="AE72" s="31">
        <x:f t="shared" si="30"/>
        <x:v>25.996806366666672</x:v>
      </x:c>
    </x:row>
    <x:row r="73" spans="2:31" x14ac:dyDescent="0.35">
      <x:c r="B73" s="27">
        <x:f t="shared" si="23"/>
        <x:v>44612</x:v>
      </x:c>
      <x:c r="C73" s="22" t="str">
        <x:f>IF($C$4="London",Assumptions!C82,Assumptions!E82)</x:f>
        <x:v>0705</x:v>
      </x:c>
      <x:c r="D73" s="22" t="str">
        <x:f>IF($C$4="London",Assumptions!D82,Assumptions!F82)</x:f>
        <x:v>1725</x:v>
      </x:c>
      <x:c r="F73" s="29">
        <x:v>44613</x:v>
      </x:c>
      <x:c r="G73" s="30">
        <x:f t="shared" si="24"/>
        <x:v>2</x:v>
      </x:c>
      <x:c r="H73" s="31" t="str">
        <x:v>0703</x:v>
      </x:c>
      <x:c r="I73" s="31" t="str">
        <x:v>1726</x:v>
      </x:c>
      <x:c r="J73" s="30">
        <x:f t="shared" si="25"/>
        <x:v>7</x:v>
      </x:c>
      <x:c r="K73" s="30">
        <x:f t="shared" si="26"/>
        <x:v>3</x:v>
      </x:c>
      <x:c r="L73" s="30">
        <x:f t="shared" si="27"/>
        <x:v>17</x:v>
      </x:c>
      <x:c r="M73" s="30">
        <x:f t="shared" si="28"/>
        <x:v>26</x:v>
      </x:c>
      <x:c r="N73" s="30">
        <x:f t="shared" si="10"/>
        <x:v>17</x:v>
      </x:c>
      <x:c r="O73" s="30">
        <x:f t="shared" si="29"/>
        <x:v>10.383333333333333</x:v>
      </x:c>
      <x:c r="P73" s="30" t="str" cm="1">
        <x:f t="array" ref="P73">INDEX($C$12:$N$12,G73)</x:f>
        <x:v>1.4″</x:v>
      </x:c>
      <x:c r="Q73" s="30" t="str" cm="1">
        <x:f t="array" ref="Q73">INDEX($C$11:$N$11,G73)</x:f>
        <x:v>48°F</x:v>
      </x:c>
      <x:c r="R73" s="30" cm="1">
        <x:f t="array" ref="R73">INDEX($C$13:$N$13,G73)</x:f>
        <x:v>28</x:v>
      </x:c>
      <x:c r="S73" s="30">
        <x:f t="shared" si="11"/>
        <x:v>4.9999999999999996E-2</x:v>
      </x:c>
      <x:c r="T73" s="30">
        <x:f t="shared" si="12"/>
        <x:v>48</x:v>
      </x:c>
      <x:c r="U73" s="32">
        <x:f t="shared" si="22"/>
        <x:v>1</x:v>
      </x:c>
      <x:c r="V73" s="31">
        <x:f t="shared" si="13"/>
        <x:v>0.1</x:v>
      </x:c>
      <x:c r="W73" s="31">
        <x:f t="shared" si="14"/>
        <x:v>65</x:v>
      </x:c>
      <x:c r="X73" s="32">
        <x:f t="shared" si="15"/>
        <x:v>0.25</x:v>
      </x:c>
      <x:c r="Y73" s="30">
        <x:f t="shared" si="16"/>
        <x:v>1</x:v>
      </x:c>
      <x:c r="Z73" s="33">
        <x:f t="shared" si="17"/>
        <x:v>0.88439999999999996</x:v>
      </x:c>
      <x:c r="AA73" s="31">
        <x:f t="shared" si="31"/>
        <x:v>25.996806366666672</x:v>
      </x:c>
      <x:c r="AB73" s="32">
        <x:f t="shared" si="19"/>
        <x:v>1.0832002652777779</x:v>
      </x:c>
      <x:c r="AC73" s="31">
        <x:f t="shared" si="20"/>
        <x:v>0.25</x:v>
      </x:c>
      <x:c r="AD73" s="30">
        <x:f t="shared" si="21"/>
        <x:v>0.22957549999999999</x:v>
      </x:c>
      <x:c r="AE73" s="31">
        <x:f t="shared" si="30"/>
        <x:v>26.226381866666671</x:v>
      </x:c>
    </x:row>
    <x:row r="74" spans="2:31" x14ac:dyDescent="0.35">
      <x:c r="B74" s="27">
        <x:f t="shared" si="23"/>
        <x:v>44613</x:v>
      </x:c>
      <x:c r="C74" s="22" t="str">
        <x:f>IF($C$4="London",Assumptions!C83,Assumptions!E83)</x:f>
        <x:v>0703</x:v>
      </x:c>
      <x:c r="D74" s="22" t="str">
        <x:f>IF($C$4="London",Assumptions!D83,Assumptions!F83)</x:f>
        <x:v>1726</x:v>
      </x:c>
      <x:c r="F74" s="29">
        <x:v>44614</x:v>
      </x:c>
      <x:c r="G74" s="30">
        <x:f t="shared" si="24"/>
        <x:v>2</x:v>
      </x:c>
      <x:c r="H74" s="31" t="str">
        <x:v>0701</x:v>
      </x:c>
      <x:c r="I74" s="31" t="str">
        <x:v>1728</x:v>
      </x:c>
      <x:c r="J74" s="30">
        <x:f t="shared" si="25"/>
        <x:v>7</x:v>
      </x:c>
      <x:c r="K74" s="30">
        <x:f t="shared" si="26"/>
        <x:v>1</x:v>
      </x:c>
      <x:c r="L74" s="30">
        <x:f t="shared" si="27"/>
        <x:v>17</x:v>
      </x:c>
      <x:c r="M74" s="30">
        <x:f t="shared" si="28"/>
        <x:v>28</x:v>
      </x:c>
      <x:c r="N74" s="30">
        <x:f t="shared" si="10"/>
        <x:v>17</x:v>
      </x:c>
      <x:c r="O74" s="30">
        <x:f t="shared" si="29"/>
        <x:v>10.45</x:v>
      </x:c>
      <x:c r="P74" s="30" t="str" cm="1">
        <x:f t="array" ref="P74">INDEX($C$12:$N$12,G74)</x:f>
        <x:v>1.4″</x:v>
      </x:c>
      <x:c r="Q74" s="30" t="str" cm="1">
        <x:f t="array" ref="Q74">INDEX($C$11:$N$11,G74)</x:f>
        <x:v>48°F</x:v>
      </x:c>
      <x:c r="R74" s="30" cm="1">
        <x:f t="array" ref="R74">INDEX($C$13:$N$13,G74)</x:f>
        <x:v>28</x:v>
      </x:c>
      <x:c r="S74" s="30">
        <x:f t="shared" si="11"/>
        <x:v>4.9999999999999996E-2</x:v>
      </x:c>
      <x:c r="T74" s="30">
        <x:f t="shared" si="12"/>
        <x:v>48</x:v>
      </x:c>
      <x:c r="U74" s="32">
        <x:f t="shared" si="22"/>
        <x:v>1</x:v>
      </x:c>
      <x:c r="V74" s="31">
        <x:f t="shared" si="13"/>
        <x:v>0.1</x:v>
      </x:c>
      <x:c r="W74" s="31">
        <x:f t="shared" si="14"/>
        <x:v>65</x:v>
      </x:c>
      <x:c r="X74" s="32">
        <x:f t="shared" si="15"/>
        <x:v>0.25</x:v>
      </x:c>
      <x:c r="Y74" s="30">
        <x:f t="shared" si="16"/>
        <x:v>1</x:v>
      </x:c>
      <x:c r="Z74" s="33">
        <x:f t="shared" si="17"/>
        <x:v>0.88439999999999996</x:v>
      </x:c>
      <x:c r="AA74" s="31">
        <x:f t="shared" si="31"/>
        <x:v>26.226381866666671</x:v>
      </x:c>
      <x:c r="AB74" s="32">
        <x:f t="shared" si="19"/>
        <x:v>1.0927659111111112</x:v>
      </x:c>
      <x:c r="AC74" s="31">
        <x:f t="shared" si="20"/>
        <x:v>0.25</x:v>
      </x:c>
      <x:c r="AD74" s="30">
        <x:f t="shared" si="21"/>
        <x:v>0.23104949999999996</x:v>
      </x:c>
      <x:c r="AE74" s="31">
        <x:f t="shared" si="30"/>
        <x:v>26.457431366666672</x:v>
      </x:c>
    </x:row>
    <x:row r="75" spans="2:31" x14ac:dyDescent="0.35">
      <x:c r="B75" s="27">
        <x:f t="shared" si="23"/>
        <x:v>44614</x:v>
      </x:c>
      <x:c r="C75" s="22" t="str">
        <x:f>IF($C$4="London",Assumptions!C84,Assumptions!E84)</x:f>
        <x:v>0701</x:v>
      </x:c>
      <x:c r="D75" s="22" t="str">
        <x:f>IF($C$4="London",Assumptions!D84,Assumptions!F84)</x:f>
        <x:v>1728</x:v>
      </x:c>
      <x:c r="F75" s="29">
        <x:v>44615</x:v>
      </x:c>
      <x:c r="G75" s="30">
        <x:f t="shared" si="24"/>
        <x:v>2</x:v>
      </x:c>
      <x:c r="H75" s="31" t="str">
        <x:v>0659</x:v>
      </x:c>
      <x:c r="I75" s="31" t="str">
        <x:v>1730</x:v>
      </x:c>
      <x:c r="J75" s="30">
        <x:f t="shared" si="25"/>
        <x:v>6</x:v>
      </x:c>
      <x:c r="K75" s="30">
        <x:f t="shared" si="26"/>
        <x:v>59</x:v>
      </x:c>
      <x:c r="L75" s="30">
        <x:f t="shared" si="27"/>
        <x:v>17</x:v>
      </x:c>
      <x:c r="M75" s="30">
        <x:f t="shared" si="28"/>
        <x:v>30</x:v>
      </x:c>
      <x:c r="N75" s="30">
        <x:f t="shared" si="10"/>
        <x:v>17</x:v>
      </x:c>
      <x:c r="O75" s="30">
        <x:f t="shared" si="29"/>
        <x:v>10.516666666666667</x:v>
      </x:c>
      <x:c r="P75" s="30" t="str" cm="1">
        <x:f t="array" ref="P75">INDEX($C$12:$N$12,G75)</x:f>
        <x:v>1.4″</x:v>
      </x:c>
      <x:c r="Q75" s="30" t="str" cm="1">
        <x:f t="array" ref="Q75">INDEX($C$11:$N$11,G75)</x:f>
        <x:v>48°F</x:v>
      </x:c>
      <x:c r="R75" s="30" cm="1">
        <x:f t="array" ref="R75">INDEX($C$13:$N$13,G75)</x:f>
        <x:v>28</x:v>
      </x:c>
      <x:c r="S75" s="30">
        <x:f t="shared" si="11"/>
        <x:v>4.9999999999999996E-2</x:v>
      </x:c>
      <x:c r="T75" s="30">
        <x:f t="shared" si="12"/>
        <x:v>48</x:v>
      </x:c>
      <x:c r="U75" s="32">
        <x:f t="shared" si="22"/>
        <x:v>1</x:v>
      </x:c>
      <x:c r="V75" s="31">
        <x:f t="shared" si="13"/>
        <x:v>0.1</x:v>
      </x:c>
      <x:c r="W75" s="31">
        <x:f t="shared" si="14"/>
        <x:v>65</x:v>
      </x:c>
      <x:c r="X75" s="32">
        <x:f t="shared" si="15"/>
        <x:v>0.25</x:v>
      </x:c>
      <x:c r="Y75" s="30">
        <x:f t="shared" si="16"/>
        <x:v>1</x:v>
      </x:c>
      <x:c r="Z75" s="33">
        <x:f t="shared" si="17"/>
        <x:v>0.88439999999999996</x:v>
      </x:c>
      <x:c r="AA75" s="31">
        <x:f t="shared" si="31"/>
        <x:v>26.457431366666672</x:v>
      </x:c>
      <x:c r="AB75" s="32">
        <x:f t="shared" si="19"/>
        <x:v>1.1023929736111113</x:v>
      </x:c>
      <x:c r="AC75" s="31">
        <x:f t="shared" si="20"/>
        <x:v>0.25</x:v>
      </x:c>
      <x:c r="AD75" s="30">
        <x:f t="shared" si="21"/>
        <x:v>0.23252350000000002</x:v>
      </x:c>
      <x:c r="AE75" s="31">
        <x:f t="shared" si="30"/>
        <x:v>26.689954866666671</x:v>
      </x:c>
    </x:row>
    <x:row r="76" spans="2:31" x14ac:dyDescent="0.35">
      <x:c r="B76" s="27">
        <x:f t="shared" si="23"/>
        <x:v>44615</x:v>
      </x:c>
      <x:c r="C76" s="22" t="str">
        <x:f>IF($C$4="London",Assumptions!C85,Assumptions!E85)</x:f>
        <x:v>0659</x:v>
      </x:c>
      <x:c r="D76" s="22" t="str">
        <x:f>IF($C$4="London",Assumptions!D85,Assumptions!F85)</x:f>
        <x:v>1730</x:v>
      </x:c>
      <x:c r="F76" s="29">
        <x:v>44616</x:v>
      </x:c>
      <x:c r="G76" s="30">
        <x:f t="shared" si="24"/>
        <x:v>2</x:v>
      </x:c>
      <x:c r="H76" s="31" t="str">
        <x:v>0656</x:v>
      </x:c>
      <x:c r="I76" s="31" t="str">
        <x:v>1732</x:v>
      </x:c>
      <x:c r="J76" s="30">
        <x:f t="shared" si="25"/>
        <x:v>6</x:v>
      </x:c>
      <x:c r="K76" s="30">
        <x:f t="shared" si="26"/>
        <x:v>56</x:v>
      </x:c>
      <x:c r="L76" s="30">
        <x:f t="shared" si="27"/>
        <x:v>17</x:v>
      </x:c>
      <x:c r="M76" s="30">
        <x:f t="shared" si="28"/>
        <x:v>32</x:v>
      </x:c>
      <x:c r="N76" s="30">
        <x:f t="shared" si="10"/>
        <x:v>17</x:v>
      </x:c>
      <x:c r="O76" s="30">
        <x:f t="shared" si="29"/>
        <x:v>10.6</x:v>
      </x:c>
      <x:c r="P76" s="30" t="str" cm="1">
        <x:f t="array" ref="P76">INDEX($C$12:$N$12,G76)</x:f>
        <x:v>1.4″</x:v>
      </x:c>
      <x:c r="Q76" s="30" t="str" cm="1">
        <x:f t="array" ref="Q76">INDEX($C$11:$N$11,G76)</x:f>
        <x:v>48°F</x:v>
      </x:c>
      <x:c r="R76" s="30" cm="1">
        <x:f t="array" ref="R76">INDEX($C$13:$N$13,G76)</x:f>
        <x:v>28</x:v>
      </x:c>
      <x:c r="S76" s="30">
        <x:f t="shared" si="11"/>
        <x:v>4.9999999999999996E-2</x:v>
      </x:c>
      <x:c r="T76" s="30">
        <x:f t="shared" si="12"/>
        <x:v>48</x:v>
      </x:c>
      <x:c r="U76" s="32">
        <x:f t="shared" si="22"/>
        <x:v>1</x:v>
      </x:c>
      <x:c r="V76" s="31">
        <x:f t="shared" si="13"/>
        <x:v>0.1</x:v>
      </x:c>
      <x:c r="W76" s="31">
        <x:f t="shared" si="14"/>
        <x:v>65</x:v>
      </x:c>
      <x:c r="X76" s="32">
        <x:f t="shared" si="15"/>
        <x:v>0.25</x:v>
      </x:c>
      <x:c r="Y76" s="30">
        <x:f t="shared" si="16"/>
        <x:v>1</x:v>
      </x:c>
      <x:c r="Z76" s="33">
        <x:f t="shared" si="17"/>
        <x:v>0.88439999999999996</x:v>
      </x:c>
      <x:c r="AA76" s="31">
        <x:f t="shared" si="31"/>
        <x:v>26.689954866666671</x:v>
      </x:c>
      <x:c r="AB76" s="32">
        <x:f t="shared" si="19"/>
        <x:v>1.112081452777778</x:v>
      </x:c>
      <x:c r="AC76" s="31">
        <x:f t="shared" si="20"/>
        <x:v>0.25</x:v>
      </x:c>
      <x:c r="AD76" s="30">
        <x:f t="shared" si="21"/>
        <x:v>0.23436599999999999</x:v>
      </x:c>
      <x:c r="AE76" s="31">
        <x:f t="shared" si="30"/>
        <x:v>26.924320866666672</x:v>
      </x:c>
    </x:row>
    <x:row r="77" spans="2:31" x14ac:dyDescent="0.35">
      <x:c r="B77" s="27">
        <x:f t="shared" si="23"/>
        <x:v>44616</x:v>
      </x:c>
      <x:c r="C77" s="22" t="str">
        <x:f>IF($C$4="London",Assumptions!C86,Assumptions!E86)</x:f>
        <x:v>0656</x:v>
      </x:c>
      <x:c r="D77" s="22" t="str">
        <x:f>IF($C$4="London",Assumptions!D86,Assumptions!F86)</x:f>
        <x:v>1732</x:v>
      </x:c>
      <x:c r="F77" s="29">
        <x:v>44617</x:v>
      </x:c>
      <x:c r="G77" s="30">
        <x:f t="shared" si="24"/>
        <x:v>2</x:v>
      </x:c>
      <x:c r="H77" s="31" t="str">
        <x:v>0654</x:v>
      </x:c>
      <x:c r="I77" s="31" t="str">
        <x:v>1734</x:v>
      </x:c>
      <x:c r="J77" s="30">
        <x:f t="shared" si="25"/>
        <x:v>6</x:v>
      </x:c>
      <x:c r="K77" s="30">
        <x:f t="shared" si="26"/>
        <x:v>54</x:v>
      </x:c>
      <x:c r="L77" s="30">
        <x:f t="shared" si="27"/>
        <x:v>17</x:v>
      </x:c>
      <x:c r="M77" s="30">
        <x:f t="shared" si="28"/>
        <x:v>34</x:v>
      </x:c>
      <x:c r="N77" s="30">
        <x:f t="shared" si="10"/>
        <x:v>17</x:v>
      </x:c>
      <x:c r="O77" s="30">
        <x:f t="shared" si="29"/>
        <x:v>10.666666666666666</x:v>
      </x:c>
      <x:c r="P77" s="30" t="str" cm="1">
        <x:f t="array" ref="P77">INDEX($C$12:$N$12,G77)</x:f>
        <x:v>1.4″</x:v>
      </x:c>
      <x:c r="Q77" s="30" t="str" cm="1">
        <x:f t="array" ref="Q77">INDEX($C$11:$N$11,G77)</x:f>
        <x:v>48°F</x:v>
      </x:c>
      <x:c r="R77" s="30" cm="1">
        <x:f t="array" ref="R77">INDEX($C$13:$N$13,G77)</x:f>
        <x:v>28</x:v>
      </x:c>
      <x:c r="S77" s="30">
        <x:f t="shared" si="11"/>
        <x:v>4.9999999999999996E-2</x:v>
      </x:c>
      <x:c r="T77" s="30">
        <x:f t="shared" si="12"/>
        <x:v>48</x:v>
      </x:c>
      <x:c r="U77" s="32">
        <x:f t="shared" si="22"/>
        <x:v>1</x:v>
      </x:c>
      <x:c r="V77" s="31">
        <x:f t="shared" si="13"/>
        <x:v>0.1</x:v>
      </x:c>
      <x:c r="W77" s="31">
        <x:f t="shared" si="14"/>
        <x:v>65</x:v>
      </x:c>
      <x:c r="X77" s="32">
        <x:f t="shared" si="15"/>
        <x:v>0.25</x:v>
      </x:c>
      <x:c r="Y77" s="30">
        <x:f t="shared" si="16"/>
        <x:v>1</x:v>
      </x:c>
      <x:c r="Z77" s="33">
        <x:f t="shared" si="17"/>
        <x:v>0.88439999999999996</x:v>
      </x:c>
      <x:c r="AA77" s="31">
        <x:f t="shared" si="31"/>
        <x:v>26.924320866666672</x:v>
      </x:c>
      <x:c r="AB77" s="32">
        <x:f t="shared" si="19"/>
        <x:v>1.1218467027777781</x:v>
      </x:c>
      <x:c r="AC77" s="31">
        <x:f t="shared" si="20"/>
        <x:v>0.25</x:v>
      </x:c>
      <x:c r="AD77" s="30">
        <x:f t="shared" si="21"/>
        <x:v>0.23583999999999999</x:v>
      </x:c>
      <x:c r="AE77" s="31">
        <x:f t="shared" si="30"/>
        <x:v>27.160160866666672</x:v>
      </x:c>
    </x:row>
    <x:row r="78" spans="2:31" x14ac:dyDescent="0.35">
      <x:c r="B78" s="27">
        <x:f t="shared" si="23"/>
        <x:v>44617</x:v>
      </x:c>
      <x:c r="C78" s="22" t="str">
        <x:f>IF($C$4="London",Assumptions!C87,Assumptions!E87)</x:f>
        <x:v>0654</x:v>
      </x:c>
      <x:c r="D78" s="22" t="str">
        <x:f>IF($C$4="London",Assumptions!D87,Assumptions!F87)</x:f>
        <x:v>1734</x:v>
      </x:c>
      <x:c r="F78" s="29">
        <x:v>44618</x:v>
      </x:c>
      <x:c r="G78" s="30">
        <x:f t="shared" si="24"/>
        <x:v>2</x:v>
      </x:c>
      <x:c r="H78" s="31" t="str">
        <x:v>0652</x:v>
      </x:c>
      <x:c r="I78" s="31" t="str">
        <x:v>1735</x:v>
      </x:c>
      <x:c r="J78" s="30">
        <x:f t="shared" si="25"/>
        <x:v>6</x:v>
      </x:c>
      <x:c r="K78" s="30">
        <x:f t="shared" si="26"/>
        <x:v>52</x:v>
      </x:c>
      <x:c r="L78" s="30">
        <x:f t="shared" si="27"/>
        <x:v>17</x:v>
      </x:c>
      <x:c r="M78" s="30">
        <x:f t="shared" si="28"/>
        <x:v>35</x:v>
      </x:c>
      <x:c r="N78" s="30">
        <x:f t="shared" si="10"/>
        <x:v>17</x:v>
      </x:c>
      <x:c r="O78" s="30">
        <x:f t="shared" si="29"/>
        <x:v>10.716666666666667</x:v>
      </x:c>
      <x:c r="P78" s="30" t="str" cm="1">
        <x:f t="array" ref="P78">INDEX($C$12:$N$12,G78)</x:f>
        <x:v>1.4″</x:v>
      </x:c>
      <x:c r="Q78" s="30" t="str" cm="1">
        <x:f t="array" ref="Q78">INDEX($C$11:$N$11,G78)</x:f>
        <x:v>48°F</x:v>
      </x:c>
      <x:c r="R78" s="30" cm="1">
        <x:f t="array" ref="R78">INDEX($C$13:$N$13,G78)</x:f>
        <x:v>28</x:v>
      </x:c>
      <x:c r="S78" s="30">
        <x:f t="shared" si="11"/>
        <x:v>4.9999999999999996E-2</x:v>
      </x:c>
      <x:c r="T78" s="30">
        <x:f t="shared" si="12"/>
        <x:v>48</x:v>
      </x:c>
      <x:c r="U78" s="32">
        <x:f t="shared" si="22"/>
        <x:v>1</x:v>
      </x:c>
      <x:c r="V78" s="31">
        <x:f t="shared" si="13"/>
        <x:v>0.1</x:v>
      </x:c>
      <x:c r="W78" s="31">
        <x:f t="shared" si="14"/>
        <x:v>65</x:v>
      </x:c>
      <x:c r="X78" s="32">
        <x:f t="shared" si="15"/>
        <x:v>0.25</x:v>
      </x:c>
      <x:c r="Y78" s="30">
        <x:f t="shared" si="16"/>
        <x:v>1</x:v>
      </x:c>
      <x:c r="Z78" s="33">
        <x:f t="shared" si="17"/>
        <x:v>0.88439999999999996</x:v>
      </x:c>
      <x:c r="AA78" s="31">
        <x:f t="shared" si="31"/>
        <x:v>27.160160866666672</x:v>
      </x:c>
      <x:c r="AB78" s="32">
        <x:f t="shared" si="19"/>
        <x:v>1.1316733694444447</x:v>
      </x:c>
      <x:c r="AC78" s="31">
        <x:f t="shared" si="20"/>
        <x:v>0.25</x:v>
      </x:c>
      <x:c r="AD78" s="30">
        <x:f t="shared" si="21"/>
        <x:v>0.2369455</x:v>
      </x:c>
      <x:c r="AE78" s="31">
        <x:f t="shared" si="30"/>
        <x:v>27.397106366666673</x:v>
      </x:c>
    </x:row>
    <x:row r="79" spans="2:31" x14ac:dyDescent="0.35">
      <x:c r="B79" s="27">
        <x:f t="shared" si="23"/>
        <x:v>44618</x:v>
      </x:c>
      <x:c r="C79" s="22" t="str">
        <x:f>IF($C$4="London",Assumptions!C88,Assumptions!E88)</x:f>
        <x:v>0652</x:v>
      </x:c>
      <x:c r="D79" s="22" t="str">
        <x:f>IF($C$4="London",Assumptions!D88,Assumptions!F88)</x:f>
        <x:v>1735</x:v>
      </x:c>
      <x:c r="F79" s="29">
        <x:v>44619</x:v>
      </x:c>
      <x:c r="G79" s="30">
        <x:f t="shared" si="24"/>
        <x:v>2</x:v>
      </x:c>
      <x:c r="H79" s="31" t="str">
        <x:v>0650</x:v>
      </x:c>
      <x:c r="I79" s="31" t="str">
        <x:v>1737</x:v>
      </x:c>
      <x:c r="J79" s="30">
        <x:f t="shared" si="25"/>
        <x:v>6</x:v>
      </x:c>
      <x:c r="K79" s="30">
        <x:f t="shared" si="26"/>
        <x:v>50</x:v>
      </x:c>
      <x:c r="L79" s="30">
        <x:f t="shared" si="27"/>
        <x:v>17</x:v>
      </x:c>
      <x:c r="M79" s="30">
        <x:f t="shared" si="28"/>
        <x:v>37</x:v>
      </x:c>
      <x:c r="N79" s="30">
        <x:f t="shared" si="10"/>
        <x:v>17</x:v>
      </x:c>
      <x:c r="O79" s="30">
        <x:f t="shared" si="29"/>
        <x:v>10.783333333333333</x:v>
      </x:c>
      <x:c r="P79" s="30" t="str" cm="1">
        <x:f t="array" ref="P79">INDEX($C$12:$N$12,G79)</x:f>
        <x:v>1.4″</x:v>
      </x:c>
      <x:c r="Q79" s="30" t="str" cm="1">
        <x:f t="array" ref="Q79">INDEX($C$11:$N$11,G79)</x:f>
        <x:v>48°F</x:v>
      </x:c>
      <x:c r="R79" s="30" cm="1">
        <x:f t="array" ref="R79">INDEX($C$13:$N$13,G79)</x:f>
        <x:v>28</x:v>
      </x:c>
      <x:c r="S79" s="30">
        <x:f t="shared" si="11"/>
        <x:v>4.9999999999999996E-2</x:v>
      </x:c>
      <x:c r="T79" s="30">
        <x:f t="shared" si="12"/>
        <x:v>48</x:v>
      </x:c>
      <x:c r="U79" s="32">
        <x:f t="shared" si="22"/>
        <x:v>1</x:v>
      </x:c>
      <x:c r="V79" s="31">
        <x:f t="shared" si="13"/>
        <x:v>0.1</x:v>
      </x:c>
      <x:c r="W79" s="31">
        <x:f t="shared" si="14"/>
        <x:v>65</x:v>
      </x:c>
      <x:c r="X79" s="32">
        <x:f t="shared" si="15"/>
        <x:v>0.25</x:v>
      </x:c>
      <x:c r="Y79" s="30">
        <x:f t="shared" si="16"/>
        <x:v>1</x:v>
      </x:c>
      <x:c r="Z79" s="33">
        <x:f t="shared" si="17"/>
        <x:v>0.88439999999999996</x:v>
      </x:c>
      <x:c r="AA79" s="31">
        <x:f t="shared" si="31"/>
        <x:v>27.397106366666673</x:v>
      </x:c>
      <x:c r="AB79" s="32">
        <x:f t="shared" si="19"/>
        <x:v>1.1415460986111114</x:v>
      </x:c>
      <x:c r="AC79" s="31">
        <x:f t="shared" si="20"/>
        <x:v>0.25</x:v>
      </x:c>
      <x:c r="AD79" s="30">
        <x:f t="shared" si="21"/>
        <x:v>0.23841950000000001</x:v>
      </x:c>
      <x:c r="AE79" s="31">
        <x:f t="shared" si="30"/>
        <x:v>27.635525866666672</x:v>
      </x:c>
    </x:row>
    <x:row r="80" spans="2:31" x14ac:dyDescent="0.35">
      <x:c r="B80" s="27">
        <x:f t="shared" si="23"/>
        <x:v>44619</x:v>
      </x:c>
      <x:c r="C80" s="22" t="str">
        <x:f>IF($C$4="London",Assumptions!C89,Assumptions!E89)</x:f>
        <x:v>0650</x:v>
      </x:c>
      <x:c r="D80" s="22" t="str">
        <x:f>IF($C$4="London",Assumptions!D89,Assumptions!F89)</x:f>
        <x:v>1737</x:v>
      </x:c>
      <x:c r="F80" s="29">
        <x:v>44620</x:v>
      </x:c>
      <x:c r="G80" s="30">
        <x:f t="shared" si="24"/>
        <x:v>2</x:v>
      </x:c>
      <x:c r="H80" s="31" t="str">
        <x:v>0648</x:v>
      </x:c>
      <x:c r="I80" s="31" t="str">
        <x:v>1739</x:v>
      </x:c>
      <x:c r="J80" s="30">
        <x:f t="shared" si="25"/>
        <x:v>6</x:v>
      </x:c>
      <x:c r="K80" s="30">
        <x:f t="shared" si="26"/>
        <x:v>48</x:v>
      </x:c>
      <x:c r="L80" s="30">
        <x:f t="shared" si="27"/>
        <x:v>17</x:v>
      </x:c>
      <x:c r="M80" s="30">
        <x:f t="shared" si="28"/>
        <x:v>39</x:v>
      </x:c>
      <x:c r="N80" s="30">
        <x:f t="shared" si="10"/>
        <x:v>17</x:v>
      </x:c>
      <x:c r="O80" s="30">
        <x:f t="shared" si="29"/>
        <x:v>10.85</x:v>
      </x:c>
      <x:c r="P80" s="30" t="str" cm="1">
        <x:f t="array" ref="P80">INDEX($C$12:$N$12,G80)</x:f>
        <x:v>1.4″</x:v>
      </x:c>
      <x:c r="Q80" s="30" t="str" cm="1">
        <x:f t="array" ref="Q80">INDEX($C$11:$N$11,G80)</x:f>
        <x:v>48°F</x:v>
      </x:c>
      <x:c r="R80" s="30" cm="1">
        <x:f t="array" ref="R80">INDEX($C$13:$N$13,G80)</x:f>
        <x:v>28</x:v>
      </x:c>
      <x:c r="S80" s="30">
        <x:f t="shared" si="11"/>
        <x:v>4.9999999999999996E-2</x:v>
      </x:c>
      <x:c r="T80" s="30">
        <x:f t="shared" si="12"/>
        <x:v>48</x:v>
      </x:c>
      <x:c r="U80" s="32">
        <x:f t="shared" si="22"/>
        <x:v>1</x:v>
      </x:c>
      <x:c r="V80" s="31">
        <x:f t="shared" si="13"/>
        <x:v>0.1</x:v>
      </x:c>
      <x:c r="W80" s="31">
        <x:f t="shared" si="14"/>
        <x:v>65</x:v>
      </x:c>
      <x:c r="X80" s="32">
        <x:f t="shared" si="15"/>
        <x:v>0.25</x:v>
      </x:c>
      <x:c r="Y80" s="30">
        <x:f t="shared" si="16"/>
        <x:v>1</x:v>
      </x:c>
      <x:c r="Z80" s="33">
        <x:f t="shared" si="17"/>
        <x:v>0.88439999999999996</x:v>
      </x:c>
      <x:c r="AA80" s="31">
        <x:f t="shared" si="31"/>
        <x:v>27.635525866666672</x:v>
      </x:c>
      <x:c r="AB80" s="32">
        <x:f t="shared" si="19"/>
        <x:v>1.1514802444444447</x:v>
      </x:c>
      <x:c r="AC80" s="31">
        <x:f t="shared" si="20"/>
        <x:v>0.25</x:v>
      </x:c>
      <x:c r="AD80" s="30">
        <x:f t="shared" si="21"/>
        <x:v>0.23989349999999998</x:v>
      </x:c>
      <x:c r="AE80" s="31">
        <x:f t="shared" si="30"/>
        <x:v>27.875419366666673</x:v>
      </x:c>
    </x:row>
    <x:row r="81" spans="2:31" x14ac:dyDescent="0.35">
      <x:c r="B81" s="27">
        <x:f t="shared" si="23"/>
        <x:v>44620</x:v>
      </x:c>
      <x:c r="C81" s="22" t="str">
        <x:f>IF($C$4="London",Assumptions!C90,Assumptions!E90)</x:f>
        <x:v>0648</x:v>
      </x:c>
      <x:c r="D81" s="22" t="str">
        <x:f>IF($C$4="London",Assumptions!D90,Assumptions!F90)</x:f>
        <x:v>1739</x:v>
      </x:c>
      <x:c r="F81" s="29">
        <x:v>44621</x:v>
      </x:c>
      <x:c r="G81" s="30">
        <x:f t="shared" si="24"/>
        <x:v>3</x:v>
      </x:c>
      <x:c r="H81" s="31" t="str">
        <x:v>0646</x:v>
      </x:c>
      <x:c r="I81" s="31" t="str">
        <x:v>1741</x:v>
      </x:c>
      <x:c r="J81" s="30">
        <x:f t="shared" si="25"/>
        <x:v>6</x:v>
      </x:c>
      <x:c r="K81" s="30">
        <x:f t="shared" si="26"/>
        <x:v>46</x:v>
      </x:c>
      <x:c r="L81" s="30">
        <x:f t="shared" si="27"/>
        <x:v>17</x:v>
      </x:c>
      <x:c r="M81" s="30">
        <x:f t="shared" si="28"/>
        <x:v>41</x:v>
      </x:c>
      <x:c r="N81" s="30">
        <x:f t="shared" si="10"/>
        <x:v>17</x:v>
      </x:c>
      <x:c r="O81" s="30">
        <x:f t="shared" si="29"/>
        <x:v>10.916666666666666</x:v>
      </x:c>
      <x:c r="P81" s="30" t="str" cm="1">
        <x:f t="array" ref="P81">INDEX($C$12:$N$12,G81)</x:f>
        <x:v>1.2″</x:v>
      </x:c>
      <x:c r="Q81" s="30" t="str" cm="1">
        <x:f t="array" ref="Q81">INDEX($C$11:$N$11,G81)</x:f>
        <x:v>52°F</x:v>
      </x:c>
      <x:c r="R81" s="30" cm="1">
        <x:f t="array" ref="R81">INDEX($C$13:$N$13,G81)</x:f>
        <x:v>31</x:v>
      </x:c>
      <x:c r="S81" s="30">
        <x:f t="shared" si="11"/>
        <x:v>3.870967741935484E-2</x:v>
      </x:c>
      <x:c r="T81" s="30">
        <x:f t="shared" si="12"/>
        <x:v>52</x:v>
      </x:c>
      <x:c r="U81" s="32">
        <x:f t="shared" si="22"/>
        <x:v>1</x:v>
      </x:c>
      <x:c r="V81" s="31">
        <x:f t="shared" si="13"/>
        <x:v>0.1</x:v>
      </x:c>
      <x:c r="W81" s="31">
        <x:f t="shared" si="14"/>
        <x:v>65</x:v>
      </x:c>
      <x:c r="X81" s="32">
        <x:f t="shared" si="15"/>
        <x:v>0.25</x:v>
      </x:c>
      <x:c r="Y81" s="30">
        <x:f t="shared" si="16"/>
        <x:v>1</x:v>
      </x:c>
      <x:c r="Z81" s="33">
        <x:f t="shared" si="17"/>
        <x:v>0.93240000000000001</x:v>
      </x:c>
      <x:c r="AA81" s="31">
        <x:f t="shared" si="31"/>
        <x:v>27.875419366666673</x:v>
      </x:c>
      <x:c r="AB81" s="32">
        <x:f t="shared" si="19"/>
        <x:v>1.1614758069444446</x:v>
      </x:c>
      <x:c r="AC81" s="31">
        <x:f t="shared" si="20"/>
        <x:v>0.25</x:v>
      </x:c>
      <x:c r="AD81" s="30">
        <x:f t="shared" si="21"/>
        <x:v>0.25446749999999996</x:v>
      </x:c>
      <x:c r="AE81" s="31">
        <x:f t="shared" si="30"/>
        <x:v>28.129886866666673</x:v>
      </x:c>
    </x:row>
    <x:row r="82" spans="2:31" x14ac:dyDescent="0.35">
      <x:c r="B82" s="27">
        <x:f t="shared" si="23"/>
        <x:v>44621</x:v>
      </x:c>
      <x:c r="C82" s="22" t="str">
        <x:f>IF($C$4="London",Assumptions!C91,Assumptions!E91)</x:f>
        <x:v>0646</x:v>
      </x:c>
      <x:c r="D82" s="22" t="str">
        <x:f>IF($C$4="London",Assumptions!D91,Assumptions!F91)</x:f>
        <x:v>1741</x:v>
      </x:c>
      <x:c r="F82" s="29">
        <x:v>44622</x:v>
      </x:c>
      <x:c r="G82" s="30">
        <x:f t="shared" si="24"/>
        <x:v>3</x:v>
      </x:c>
      <x:c r="H82" s="31" t="str">
        <x:v>0644</x:v>
      </x:c>
      <x:c r="I82" s="31" t="str">
        <x:v>1742</x:v>
      </x:c>
      <x:c r="J82" s="30">
        <x:f t="shared" si="25"/>
        <x:v>6</x:v>
      </x:c>
      <x:c r="K82" s="30">
        <x:f t="shared" si="26"/>
        <x:v>44</x:v>
      </x:c>
      <x:c r="L82" s="30">
        <x:f t="shared" si="27"/>
        <x:v>17</x:v>
      </x:c>
      <x:c r="M82" s="30">
        <x:f t="shared" si="28"/>
        <x:v>42</x:v>
      </x:c>
      <x:c r="N82" s="30">
        <x:f t="shared" si="10"/>
        <x:v>17</x:v>
      </x:c>
      <x:c r="O82" s="30">
        <x:f t="shared" si="29"/>
        <x:v>10.966666666666667</x:v>
      </x:c>
      <x:c r="P82" s="30" t="str" cm="1">
        <x:f t="array" ref="P82">INDEX($C$12:$N$12,G82)</x:f>
        <x:v>1.2″</x:v>
      </x:c>
      <x:c r="Q82" s="30" t="str" cm="1">
        <x:f t="array" ref="Q82">INDEX($C$11:$N$11,G82)</x:f>
        <x:v>52°F</x:v>
      </x:c>
      <x:c r="R82" s="30" cm="1">
        <x:f t="array" ref="R82">INDEX($C$13:$N$13,G82)</x:f>
        <x:v>31</x:v>
      </x:c>
      <x:c r="S82" s="30">
        <x:f t="shared" si="11"/>
        <x:v>3.870967741935484E-2</x:v>
      </x:c>
      <x:c r="T82" s="30">
        <x:f t="shared" si="12"/>
        <x:v>52</x:v>
      </x:c>
      <x:c r="U82" s="32">
        <x:f t="shared" si="22"/>
        <x:v>1</x:v>
      </x:c>
      <x:c r="V82" s="31">
        <x:f t="shared" si="13"/>
        <x:v>0.1</x:v>
      </x:c>
      <x:c r="W82" s="31">
        <x:f t="shared" si="14"/>
        <x:v>65</x:v>
      </x:c>
      <x:c r="X82" s="32">
        <x:f t="shared" si="15"/>
        <x:v>0.25</x:v>
      </x:c>
      <x:c r="Y82" s="30">
        <x:f t="shared" si="16"/>
        <x:v>1</x:v>
      </x:c>
      <x:c r="Z82" s="33">
        <x:f t="shared" si="17"/>
        <x:v>0.93240000000000001</x:v>
      </x:c>
      <x:c r="AA82" s="31">
        <x:f t="shared" si="31"/>
        <x:v>28.129886866666673</x:v>
      </x:c>
      <x:c r="AB82" s="32">
        <x:f t="shared" si="19"/>
        <x:v>1.1720786194444448</x:v>
      </x:c>
      <x:c r="AC82" s="31">
        <x:f t="shared" si="20"/>
        <x:v>0.25</x:v>
      </x:c>
      <x:c r="AD82" s="30">
        <x:f t="shared" si="21"/>
        <x:v>0.255633</x:v>
      </x:c>
      <x:c r="AE82" s="31">
        <x:f t="shared" si="30"/>
        <x:v>28.385519866666673</x:v>
      </x:c>
    </x:row>
    <x:row r="83" spans="2:31" x14ac:dyDescent="0.35">
      <x:c r="B83" s="27">
        <x:f t="shared" si="23"/>
        <x:v>44622</x:v>
      </x:c>
      <x:c r="C83" s="22" t="str">
        <x:f>IF($C$4="London",Assumptions!C92,Assumptions!E92)</x:f>
        <x:v>0644</x:v>
      </x:c>
      <x:c r="D83" s="22" t="str">
        <x:f>IF($C$4="London",Assumptions!D92,Assumptions!F92)</x:f>
        <x:v>1742</x:v>
      </x:c>
      <x:c r="F83" s="29">
        <x:v>44623</x:v>
      </x:c>
      <x:c r="G83" s="30">
        <x:f t="shared" si="24"/>
        <x:v>3</x:v>
      </x:c>
      <x:c r="H83" s="31" t="str">
        <x:v>0642</x:v>
      </x:c>
      <x:c r="I83" s="31" t="str">
        <x:v>1744</x:v>
      </x:c>
      <x:c r="J83" s="30">
        <x:f t="shared" si="25"/>
        <x:v>6</x:v>
      </x:c>
      <x:c r="K83" s="30">
        <x:f t="shared" si="26"/>
        <x:v>42</x:v>
      </x:c>
      <x:c r="L83" s="30">
        <x:f t="shared" si="27"/>
        <x:v>17</x:v>
      </x:c>
      <x:c r="M83" s="30">
        <x:f t="shared" si="28"/>
        <x:v>44</x:v>
      </x:c>
      <x:c r="N83" s="30">
        <x:f t="shared" si="10"/>
        <x:v>17</x:v>
      </x:c>
      <x:c r="O83" s="30">
        <x:f t="shared" si="29"/>
        <x:v>11.033333333333333</x:v>
      </x:c>
      <x:c r="P83" s="30" t="str" cm="1">
        <x:f t="array" ref="P83">INDEX($C$12:$N$12,G83)</x:f>
        <x:v>1.2″</x:v>
      </x:c>
      <x:c r="Q83" s="30" t="str" cm="1">
        <x:f t="array" ref="Q83">INDEX($C$11:$N$11,G83)</x:f>
        <x:v>52°F</x:v>
      </x:c>
      <x:c r="R83" s="30" cm="1">
        <x:f t="array" ref="R83">INDEX($C$13:$N$13,G83)</x:f>
        <x:v>31</x:v>
      </x:c>
      <x:c r="S83" s="30">
        <x:f t="shared" si="11"/>
        <x:v>3.870967741935484E-2</x:v>
      </x:c>
      <x:c r="T83" s="30">
        <x:f t="shared" si="12"/>
        <x:v>52</x:v>
      </x:c>
      <x:c r="U83" s="32">
        <x:f t="shared" si="22"/>
        <x:v>1</x:v>
      </x:c>
      <x:c r="V83" s="31">
        <x:f t="shared" si="13"/>
        <x:v>0.1</x:v>
      </x:c>
      <x:c r="W83" s="31">
        <x:f t="shared" si="14"/>
        <x:v>65</x:v>
      </x:c>
      <x:c r="X83" s="32">
        <x:f t="shared" si="15"/>
        <x:v>0.25</x:v>
      </x:c>
      <x:c r="Y83" s="30">
        <x:f t="shared" si="16"/>
        <x:v>1</x:v>
      </x:c>
      <x:c r="Z83" s="33">
        <x:f t="shared" si="17"/>
        <x:v>0.93240000000000001</x:v>
      </x:c>
      <x:c r="AA83" s="31">
        <x:f t="shared" si="31"/>
        <x:v>28.385519866666673</x:v>
      </x:c>
      <x:c r="AB83" s="32">
        <x:f t="shared" si="19"/>
        <x:v>1.1827299944444447</x:v>
      </x:c>
      <x:c r="AC83" s="31">
        <x:f t="shared" si="20"/>
        <x:v>0.25</x:v>
      </x:c>
      <x:c r="AD83" s="30">
        <x:f t="shared" si="21"/>
        <x:v>0.257187</x:v>
      </x:c>
      <x:c r="AE83" s="31">
        <x:f t="shared" si="30"/>
        <x:v>28.642706866666671</x:v>
      </x:c>
    </x:row>
    <x:row r="84" spans="2:31" x14ac:dyDescent="0.35">
      <x:c r="B84" s="27">
        <x:f t="shared" si="23"/>
        <x:v>44623</x:v>
      </x:c>
      <x:c r="C84" s="22" t="str">
        <x:f>IF($C$4="London",Assumptions!C93,Assumptions!E93)</x:f>
        <x:v>0642</x:v>
      </x:c>
      <x:c r="D84" s="22" t="str">
        <x:f>IF($C$4="London",Assumptions!D93,Assumptions!F93)</x:f>
        <x:v>1744</x:v>
      </x:c>
      <x:c r="F84" s="29">
        <x:v>44624</x:v>
      </x:c>
      <x:c r="G84" s="30">
        <x:f t="shared" si="24"/>
        <x:v>3</x:v>
      </x:c>
      <x:c r="H84" s="31" t="str">
        <x:v>0639</x:v>
      </x:c>
      <x:c r="I84" s="31" t="str">
        <x:v>1746</x:v>
      </x:c>
      <x:c r="J84" s="30">
        <x:f t="shared" si="25"/>
        <x:v>6</x:v>
      </x:c>
      <x:c r="K84" s="30">
        <x:f t="shared" si="26"/>
        <x:v>39</x:v>
      </x:c>
      <x:c r="L84" s="30">
        <x:f t="shared" si="27"/>
        <x:v>17</x:v>
      </x:c>
      <x:c r="M84" s="30">
        <x:f t="shared" si="28"/>
        <x:v>46</x:v>
      </x:c>
      <x:c r="N84" s="30">
        <x:f t="shared" si="10"/>
        <x:v>17</x:v>
      </x:c>
      <x:c r="O84" s="30">
        <x:f t="shared" si="29"/>
        <x:v>11.116666666666667</x:v>
      </x:c>
      <x:c r="P84" s="30" t="str" cm="1">
        <x:f t="array" ref="P84">INDEX($C$12:$N$12,G84)</x:f>
        <x:v>1.2″</x:v>
      </x:c>
      <x:c r="Q84" s="30" t="str" cm="1">
        <x:f t="array" ref="Q84">INDEX($C$11:$N$11,G84)</x:f>
        <x:v>52°F</x:v>
      </x:c>
      <x:c r="R84" s="30" cm="1">
        <x:f t="array" ref="R84">INDEX($C$13:$N$13,G84)</x:f>
        <x:v>31</x:v>
      </x:c>
      <x:c r="S84" s="30">
        <x:f t="shared" si="11"/>
        <x:v>3.870967741935484E-2</x:v>
      </x:c>
      <x:c r="T84" s="30">
        <x:f t="shared" si="12"/>
        <x:v>52</x:v>
      </x:c>
      <x:c r="U84" s="32">
        <x:f t="shared" si="22"/>
        <x:v>1</x:v>
      </x:c>
      <x:c r="V84" s="31">
        <x:f t="shared" si="13"/>
        <x:v>0.1</x:v>
      </x:c>
      <x:c r="W84" s="31">
        <x:f t="shared" si="14"/>
        <x:v>65</x:v>
      </x:c>
      <x:c r="X84" s="32">
        <x:f t="shared" si="15"/>
        <x:v>0.25</x:v>
      </x:c>
      <x:c r="Y84" s="30">
        <x:f t="shared" si="16"/>
        <x:v>1</x:v>
      </x:c>
      <x:c r="Z84" s="33">
        <x:f t="shared" si="17"/>
        <x:v>0.93240000000000001</x:v>
      </x:c>
      <x:c r="AA84" s="31">
        <x:f t="shared" si="31"/>
        <x:v>28.642706866666671</x:v>
      </x:c>
      <x:c r="AB84" s="32">
        <x:f t="shared" si="19"/>
        <x:v>1.1934461194444446</x:v>
      </x:c>
      <x:c r="AC84" s="31">
        <x:f t="shared" si="20"/>
        <x:v>0.25</x:v>
      </x:c>
      <x:c r="AD84" s="30">
        <x:f t="shared" si="21"/>
        <x:v>0.25912950000000001</x:v>
      </x:c>
      <x:c r="AE84" s="31">
        <x:f t="shared" si="30"/>
        <x:v>28.901836366666672</x:v>
      </x:c>
    </x:row>
    <x:row r="85" spans="2:31" x14ac:dyDescent="0.35">
      <x:c r="B85" s="27">
        <x:f t="shared" si="23"/>
        <x:v>44624</x:v>
      </x:c>
      <x:c r="C85" s="22" t="str">
        <x:f>IF($C$4="London",Assumptions!C94,Assumptions!E94)</x:f>
        <x:v>0639</x:v>
      </x:c>
      <x:c r="D85" s="22" t="str">
        <x:f>IF($C$4="London",Assumptions!D94,Assumptions!F94)</x:f>
        <x:v>1746</x:v>
      </x:c>
      <x:c r="F85" s="29">
        <x:v>44625</x:v>
      </x:c>
      <x:c r="G85" s="30">
        <x:f t="shared" si="24"/>
        <x:v>3</x:v>
      </x:c>
      <x:c r="H85" s="31" t="str">
        <x:v>0637</x:v>
      </x:c>
      <x:c r="I85" s="31" t="str">
        <x:v>1748</x:v>
      </x:c>
      <x:c r="J85" s="30">
        <x:f t="shared" si="25"/>
        <x:v>6</x:v>
      </x:c>
      <x:c r="K85" s="30">
        <x:f t="shared" si="26"/>
        <x:v>37</x:v>
      </x:c>
      <x:c r="L85" s="30">
        <x:f t="shared" si="27"/>
        <x:v>17</x:v>
      </x:c>
      <x:c r="M85" s="30">
        <x:f t="shared" si="28"/>
        <x:v>48</x:v>
      </x:c>
      <x:c r="N85" s="30">
        <x:f t="shared" si="10"/>
        <x:v>17</x:v>
      </x:c>
      <x:c r="O85" s="30">
        <x:f t="shared" si="29"/>
        <x:v>11.183333333333334</x:v>
      </x:c>
      <x:c r="P85" s="30" t="str" cm="1">
        <x:f t="array" ref="P85">INDEX($C$12:$N$12,G85)</x:f>
        <x:v>1.2″</x:v>
      </x:c>
      <x:c r="Q85" s="30" t="str" cm="1">
        <x:f t="array" ref="Q85">INDEX($C$11:$N$11,G85)</x:f>
        <x:v>52°F</x:v>
      </x:c>
      <x:c r="R85" s="30" cm="1">
        <x:f t="array" ref="R85">INDEX($C$13:$N$13,G85)</x:f>
        <x:v>31</x:v>
      </x:c>
      <x:c r="S85" s="30">
        <x:f t="shared" si="11"/>
        <x:v>3.870967741935484E-2</x:v>
      </x:c>
      <x:c r="T85" s="30">
        <x:f t="shared" si="12"/>
        <x:v>52</x:v>
      </x:c>
      <x:c r="U85" s="32">
        <x:f t="shared" si="22"/>
        <x:v>1</x:v>
      </x:c>
      <x:c r="V85" s="31">
        <x:f t="shared" si="13"/>
        <x:v>0.1</x:v>
      </x:c>
      <x:c r="W85" s="31">
        <x:f t="shared" si="14"/>
        <x:v>65</x:v>
      </x:c>
      <x:c r="X85" s="32">
        <x:f t="shared" si="15"/>
        <x:v>0.25</x:v>
      </x:c>
      <x:c r="Y85" s="30">
        <x:f t="shared" si="16"/>
        <x:v>1</x:v>
      </x:c>
      <x:c r="Z85" s="33">
        <x:f t="shared" si="17"/>
        <x:v>0.93240000000000001</x:v>
      </x:c>
      <x:c r="AA85" s="31">
        <x:f t="shared" si="31"/>
        <x:v>28.901836366666672</x:v>
      </x:c>
      <x:c r="AB85" s="32">
        <x:f t="shared" si="19"/>
        <x:v>1.2042431819444446</x:v>
      </x:c>
      <x:c r="AC85" s="31">
        <x:f t="shared" si="20"/>
        <x:v>0.25</x:v>
      </x:c>
      <x:c r="AD85" s="30">
        <x:f t="shared" si="21"/>
        <x:v>0.26068350000000001</x:v>
      </x:c>
      <x:c r="AE85" s="31">
        <x:f t="shared" si="30"/>
        <x:v>29.162519866666671</x:v>
      </x:c>
    </x:row>
    <x:row r="86" spans="2:31" x14ac:dyDescent="0.35">
      <x:c r="B86" s="27">
        <x:f t="shared" si="23"/>
        <x:v>44625</x:v>
      </x:c>
      <x:c r="C86" s="22" t="str">
        <x:f>IF($C$4="London",Assumptions!C95,Assumptions!E95)</x:f>
        <x:v>0637</x:v>
      </x:c>
      <x:c r="D86" s="22" t="str">
        <x:f>IF($C$4="London",Assumptions!D95,Assumptions!F95)</x:f>
        <x:v>1748</x:v>
      </x:c>
      <x:c r="F86" s="29">
        <x:v>44626</x:v>
      </x:c>
      <x:c r="G86" s="30">
        <x:f t="shared" ref="G86:G117" si="32">MONTH(F86)</x:f>
        <x:v>3</x:v>
      </x:c>
      <x:c r="H86" s="31" t="str">
        <x:v>0635</x:v>
      </x:c>
      <x:c r="I86" s="31" t="str">
        <x:v>1749</x:v>
      </x:c>
      <x:c r="J86" s="30">
        <x:f t="shared" ref="J86:J117" si="33">VALUE(LEFT(H86,2))</x:f>
        <x:v>6</x:v>
      </x:c>
      <x:c r="K86" s="30">
        <x:f t="shared" ref="K86:K117" si="34">VALUE(RIGHT(H86,2))</x:f>
        <x:v>35</x:v>
      </x:c>
      <x:c r="L86" s="30">
        <x:f t="shared" ref="L86:L117" si="35">VALUE(LEFT(I86,2))</x:f>
        <x:v>17</x:v>
      </x:c>
      <x:c r="M86" s="30">
        <x:f t="shared" ref="M86:M117" si="36">VALUE(RIGHT(I86,2))</x:f>
        <x:v>49</x:v>
      </x:c>
      <x:c r="N86" s="30">
        <x:f t="shared" si="10"/>
        <x:v>17</x:v>
      </x:c>
      <x:c r="O86" s="30">
        <x:f t="shared" ref="O86:O117" si="37">N86-J86+(M86-K86)/60</x:f>
        <x:v>11.233333333333333</x:v>
      </x:c>
      <x:c r="P86" s="30" t="str" cm="1">
        <x:f t="array" ref="P86">INDEX($C$12:$N$12,G86)</x:f>
        <x:v>1.2″</x:v>
      </x:c>
      <x:c r="Q86" s="30" t="str" cm="1">
        <x:f t="array" ref="Q86">INDEX($C$11:$N$11,G86)</x:f>
        <x:v>52°F</x:v>
      </x:c>
      <x:c r="R86" s="30" cm="1">
        <x:f t="array" ref="R86">INDEX($C$13:$N$13,G86)</x:f>
        <x:v>31</x:v>
      </x:c>
      <x:c r="S86" s="30">
        <x:f t="shared" si="11"/>
        <x:v>3.870967741935484E-2</x:v>
      </x:c>
      <x:c r="T86" s="30">
        <x:f t="shared" si="12"/>
        <x:v>52</x:v>
      </x:c>
      <x:c r="U86" s="32">
        <x:f t="shared" si="22"/>
        <x:v>1</x:v>
      </x:c>
      <x:c r="V86" s="31">
        <x:f t="shared" si="13"/>
        <x:v>0.1</x:v>
      </x:c>
      <x:c r="W86" s="31">
        <x:f t="shared" si="14"/>
        <x:v>65</x:v>
      </x:c>
      <x:c r="X86" s="32">
        <x:f t="shared" si="15"/>
        <x:v>0.25</x:v>
      </x:c>
      <x:c r="Y86" s="30">
        <x:f t="shared" si="16"/>
        <x:v>1</x:v>
      </x:c>
      <x:c r="Z86" s="33">
        <x:f t="shared" si="17"/>
        <x:v>0.93240000000000001</x:v>
      </x:c>
      <x:c r="AA86" s="31">
        <x:f t="shared" si="31"/>
        <x:v>29.162519866666671</x:v>
      </x:c>
      <x:c r="AB86" s="32">
        <x:f t="shared" si="19"/>
        <x:v>1.2151049944444445</x:v>
      </x:c>
      <x:c r="AC86" s="31">
        <x:f t="shared" si="20"/>
        <x:v>0.25</x:v>
      </x:c>
      <x:c r="AD86" s="30">
        <x:f t="shared" si="21"/>
        <x:v>0.261849</x:v>
      </x:c>
      <x:c r="AE86" s="31">
        <x:f t="shared" ref="AE86:AE117" si="38">AA86+AD86</x:f>
        <x:v>29.424368866666672</x:v>
      </x:c>
    </x:row>
    <x:row r="87" spans="2:31" x14ac:dyDescent="0.35">
      <x:c r="B87" s="27">
        <x:f t="shared" si="23"/>
        <x:v>44626</x:v>
      </x:c>
      <x:c r="C87" s="22" t="str">
        <x:f>IF($C$4="London",Assumptions!C96,Assumptions!E96)</x:f>
        <x:v>0635</x:v>
      </x:c>
      <x:c r="D87" s="22" t="str">
        <x:f>IF($C$4="London",Assumptions!D96,Assumptions!F96)</x:f>
        <x:v>1749</x:v>
      </x:c>
      <x:c r="F87" s="29">
        <x:v>44627</x:v>
      </x:c>
      <x:c r="G87" s="30">
        <x:f t="shared" si="32"/>
        <x:v>3</x:v>
      </x:c>
      <x:c r="H87" s="31" t="str">
        <x:v>0633</x:v>
      </x:c>
      <x:c r="I87" s="31" t="str">
        <x:v>1751</x:v>
      </x:c>
      <x:c r="J87" s="30">
        <x:f t="shared" si="33"/>
        <x:v>6</x:v>
      </x:c>
      <x:c r="K87" s="30">
        <x:f t="shared" si="34"/>
        <x:v>33</x:v>
      </x:c>
      <x:c r="L87" s="30">
        <x:f t="shared" si="35"/>
        <x:v>17</x:v>
      </x:c>
      <x:c r="M87" s="30">
        <x:f t="shared" si="36"/>
        <x:v>51</x:v>
      </x:c>
      <x:c r="N87" s="30">
        <x:f t="shared" ref="N87:N150" si="39">IF(L87&lt;J87,L87+24,L87)</x:f>
        <x:v>17</x:v>
      </x:c>
      <x:c r="O87" s="30">
        <x:f t="shared" si="37"/>
        <x:v>11.3</x:v>
      </x:c>
      <x:c r="P87" s="30" t="str" cm="1">
        <x:f t="array" ref="P87">INDEX($C$12:$N$12,G87)</x:f>
        <x:v>1.2″</x:v>
      </x:c>
      <x:c r="Q87" s="30" t="str" cm="1">
        <x:f t="array" ref="Q87">INDEX($C$11:$N$11,G87)</x:f>
        <x:v>52°F</x:v>
      </x:c>
      <x:c r="R87" s="30" cm="1">
        <x:f t="array" ref="R87">INDEX($C$13:$N$13,G87)</x:f>
        <x:v>31</x:v>
      </x:c>
      <x:c r="S87" s="30">
        <x:f t="shared" ref="S87:S150" si="40">VALUE(SUBSTITUTE(P87,"″",""))/R87</x:f>
        <x:v>3.870967741935484E-2</x:v>
      </x:c>
      <x:c r="T87" s="30">
        <x:f t="shared" ref="T87:T150" si="41">VALUE(_xlfn.TEXTBEFORE(Q87,"°"))</x:f>
        <x:v>52</x:v>
      </x:c>
      <x:c r="U87" s="32">
        <x:f t="shared" si="22"/>
        <x:v>1</x:v>
      </x:c>
      <x:c r="V87" s="31">
        <x:f t="shared" ref="V87:V150" si="42">$G$8</x:f>
        <x:v>0.1</x:v>
      </x:c>
      <x:c r="W87" s="31">
        <x:f t="shared" ref="W87:W150" si="43">$F$8</x:f>
        <x:v>65</x:v>
      </x:c>
      <x:c r="X87" s="32">
        <x:f t="shared" ref="X87:X150" si="44">$C$8</x:f>
        <x:v>0.25</x:v>
      </x:c>
      <x:c r="Y87" s="30">
        <x:f t="shared" ref="Y87:Y150" si="45">IF(U87&gt;X87,1,IF(U87&lt;X87/2,0,(U87/X87)^2))</x:f>
        <x:v>1</x:v>
      </x:c>
      <x:c r="Z87" s="33">
        <x:f t="shared" ref="Z87:Z150" si="46">1-((T87-W87)/50)^2</x:f>
        <x:v>0.93240000000000001</x:v>
      </x:c>
      <x:c r="AA87" s="31">
        <x:f t="shared" ref="AA87:AA118" si="47">AE86</x:f>
        <x:v>29.424368866666672</x:v>
      </x:c>
      <x:c r="AB87" s="32">
        <x:f t="shared" ref="AB87:AB150" si="48">AA87/$D$8</x:f>
        <x:v>1.2260153694444447</x:v>
      </x:c>
      <x:c r="AC87" s="31">
        <x:f t="shared" ref="AC87:AC150" si="49">_xlfn.XLOOKUP(AB87,$I$4:$I$8,$K$4:$K$8,,1)</x:f>
        <x:v>0.25</x:v>
      </x:c>
      <x:c r="AD87" s="30">
        <x:f t="shared" ref="AD87:AD150" si="50">V87*O87*Y87*Z87*AC87</x:f>
        <x:v>0.26340300000000005</x:v>
      </x:c>
      <x:c r="AE87" s="31">
        <x:f t="shared" si="38"/>
        <x:v>29.687771866666672</x:v>
      </x:c>
    </x:row>
    <x:row r="88" spans="2:31" x14ac:dyDescent="0.35">
      <x:c r="B88" s="27">
        <x:f t="shared" si="23"/>
        <x:v>44627</x:v>
      </x:c>
      <x:c r="C88" s="22" t="str">
        <x:f>IF($C$4="London",Assumptions!C97,Assumptions!E97)</x:f>
        <x:v>0633</x:v>
      </x:c>
      <x:c r="D88" s="22" t="str">
        <x:f>IF($C$4="London",Assumptions!D97,Assumptions!F97)</x:f>
        <x:v>1751</x:v>
      </x:c>
      <x:c r="F88" s="29">
        <x:v>44628</x:v>
      </x:c>
      <x:c r="G88" s="30">
        <x:f t="shared" si="32"/>
        <x:v>3</x:v>
      </x:c>
      <x:c r="H88" s="31" t="str">
        <x:v>0631</x:v>
      </x:c>
      <x:c r="I88" s="31" t="str">
        <x:v>1753</x:v>
      </x:c>
      <x:c r="J88" s="30">
        <x:f t="shared" si="33"/>
        <x:v>6</x:v>
      </x:c>
      <x:c r="K88" s="30">
        <x:f t="shared" si="34"/>
        <x:v>31</x:v>
      </x:c>
      <x:c r="L88" s="30">
        <x:f t="shared" si="35"/>
        <x:v>17</x:v>
      </x:c>
      <x:c r="M88" s="30">
        <x:f t="shared" si="36"/>
        <x:v>53</x:v>
      </x:c>
      <x:c r="N88" s="30">
        <x:f t="shared" si="39"/>
        <x:v>17</x:v>
      </x:c>
      <x:c r="O88" s="30">
        <x:f t="shared" si="37"/>
        <x:v>11.366666666666667</x:v>
      </x:c>
      <x:c r="P88" s="30" t="str" cm="1">
        <x:f t="array" ref="P88">INDEX($C$12:$N$12,G88)</x:f>
        <x:v>1.2″</x:v>
      </x:c>
      <x:c r="Q88" s="30" t="str" cm="1">
        <x:f t="array" ref="Q88">INDEX($C$11:$N$11,G88)</x:f>
        <x:v>52°F</x:v>
      </x:c>
      <x:c r="R88" s="30" cm="1">
        <x:f t="array" ref="R88">INDEX($C$13:$N$13,G88)</x:f>
        <x:v>31</x:v>
      </x:c>
      <x:c r="S88" s="30">
        <x:f t="shared" si="40"/>
        <x:v>3.870967741935484E-2</x:v>
      </x:c>
      <x:c r="T88" s="30">
        <x:f t="shared" si="41"/>
        <x:v>52</x:v>
      </x:c>
      <x:c r="U88" s="32">
        <x:f t="shared" ref="U88:U151" si="51">MAX(MIN(U87+S88-$C$20,1),0)</x:f>
        <x:v>1</x:v>
      </x:c>
      <x:c r="V88" s="31">
        <x:f t="shared" si="42"/>
        <x:v>0.1</x:v>
      </x:c>
      <x:c r="W88" s="31">
        <x:f t="shared" si="43"/>
        <x:v>65</x:v>
      </x:c>
      <x:c r="X88" s="32">
        <x:f t="shared" si="44"/>
        <x:v>0.25</x:v>
      </x:c>
      <x:c r="Y88" s="30">
        <x:f t="shared" si="45"/>
        <x:v>1</x:v>
      </x:c>
      <x:c r="Z88" s="33">
        <x:f t="shared" si="46"/>
        <x:v>0.93240000000000001</x:v>
      </x:c>
      <x:c r="AA88" s="31">
        <x:f t="shared" si="47"/>
        <x:v>29.687771866666672</x:v>
      </x:c>
      <x:c r="AB88" s="32">
        <x:f t="shared" si="48"/>
        <x:v>1.2369904944444448</x:v>
      </x:c>
      <x:c r="AC88" s="31">
        <x:f t="shared" si="49"/>
        <x:v>0.25</x:v>
      </x:c>
      <x:c r="AD88" s="30">
        <x:f t="shared" si="50"/>
        <x:v>0.264957</x:v>
      </x:c>
      <x:c r="AE88" s="31">
        <x:f t="shared" si="38"/>
        <x:v>29.952728866666671</x:v>
      </x:c>
    </x:row>
    <x:row r="89" spans="2:31" x14ac:dyDescent="0.35">
      <x:c r="B89" s="27">
        <x:f t="shared" ref="B89:B152" si="52">B88+1</x:f>
        <x:v>44628</x:v>
      </x:c>
      <x:c r="C89" s="22" t="str">
        <x:f>IF($C$4="London",Assumptions!C98,Assumptions!E98)</x:f>
        <x:v>0631</x:v>
      </x:c>
      <x:c r="D89" s="22" t="str">
        <x:f>IF($C$4="London",Assumptions!D98,Assumptions!F98)</x:f>
        <x:v>1753</x:v>
      </x:c>
      <x:c r="F89" s="29">
        <x:v>44629</x:v>
      </x:c>
      <x:c r="G89" s="30">
        <x:f t="shared" si="32"/>
        <x:v>3</x:v>
      </x:c>
      <x:c r="H89" s="31" t="str">
        <x:v>0628</x:v>
      </x:c>
      <x:c r="I89" s="31" t="str">
        <x:v>1755</x:v>
      </x:c>
      <x:c r="J89" s="30">
        <x:f t="shared" si="33"/>
        <x:v>6</x:v>
      </x:c>
      <x:c r="K89" s="30">
        <x:f t="shared" si="34"/>
        <x:v>28</x:v>
      </x:c>
      <x:c r="L89" s="30">
        <x:f t="shared" si="35"/>
        <x:v>17</x:v>
      </x:c>
      <x:c r="M89" s="30">
        <x:f t="shared" si="36"/>
        <x:v>55</x:v>
      </x:c>
      <x:c r="N89" s="30">
        <x:f t="shared" si="39"/>
        <x:v>17</x:v>
      </x:c>
      <x:c r="O89" s="30">
        <x:f t="shared" si="37"/>
        <x:v>11.45</x:v>
      </x:c>
      <x:c r="P89" s="30" t="str" cm="1">
        <x:f t="array" ref="P89">INDEX($C$12:$N$12,G89)</x:f>
        <x:v>1.2″</x:v>
      </x:c>
      <x:c r="Q89" s="30" t="str" cm="1">
        <x:f t="array" ref="Q89">INDEX($C$11:$N$11,G89)</x:f>
        <x:v>52°F</x:v>
      </x:c>
      <x:c r="R89" s="30" cm="1">
        <x:f t="array" ref="R89">INDEX($C$13:$N$13,G89)</x:f>
        <x:v>31</x:v>
      </x:c>
      <x:c r="S89" s="30">
        <x:f t="shared" si="40"/>
        <x:v>3.870967741935484E-2</x:v>
      </x:c>
      <x:c r="T89" s="30">
        <x:f t="shared" si="41"/>
        <x:v>52</x:v>
      </x:c>
      <x:c r="U89" s="32">
        <x:f t="shared" si="51"/>
        <x:v>1</x:v>
      </x:c>
      <x:c r="V89" s="31">
        <x:f t="shared" si="42"/>
        <x:v>0.1</x:v>
      </x:c>
      <x:c r="W89" s="31">
        <x:f t="shared" si="43"/>
        <x:v>65</x:v>
      </x:c>
      <x:c r="X89" s="32">
        <x:f t="shared" si="44"/>
        <x:v>0.25</x:v>
      </x:c>
      <x:c r="Y89" s="30">
        <x:f t="shared" si="45"/>
        <x:v>1</x:v>
      </x:c>
      <x:c r="Z89" s="33">
        <x:f t="shared" si="46"/>
        <x:v>0.93240000000000001</x:v>
      </x:c>
      <x:c r="AA89" s="31">
        <x:f t="shared" si="47"/>
        <x:v>29.952728866666671</x:v>
      </x:c>
      <x:c r="AB89" s="32">
        <x:f t="shared" si="48"/>
        <x:v>1.2480303694444446</x:v>
      </x:c>
      <x:c r="AC89" s="31">
        <x:f t="shared" si="49"/>
        <x:v>0.25</x:v>
      </x:c>
      <x:c r="AD89" s="30">
        <x:f t="shared" si="50"/>
        <x:v>0.26689950000000001</x:v>
      </x:c>
      <x:c r="AE89" s="31">
        <x:f t="shared" si="38"/>
        <x:v>30.219628366666672</x:v>
      </x:c>
    </x:row>
    <x:row r="90" spans="2:31" x14ac:dyDescent="0.35">
      <x:c r="B90" s="27">
        <x:f t="shared" si="52"/>
        <x:v>44629</x:v>
      </x:c>
      <x:c r="C90" s="22" t="str">
        <x:f>IF($C$4="London",Assumptions!C99,Assumptions!E99)</x:f>
        <x:v>0628</x:v>
      </x:c>
      <x:c r="D90" s="22" t="str">
        <x:f>IF($C$4="London",Assumptions!D99,Assumptions!F99)</x:f>
        <x:v>1755</x:v>
      </x:c>
      <x:c r="F90" s="29">
        <x:v>44630</x:v>
      </x:c>
      <x:c r="G90" s="30">
        <x:f t="shared" si="32"/>
        <x:v>3</x:v>
      </x:c>
      <x:c r="H90" s="31" t="str">
        <x:v>0626</x:v>
      </x:c>
      <x:c r="I90" s="31" t="str">
        <x:v>1756</x:v>
      </x:c>
      <x:c r="J90" s="30">
        <x:f t="shared" si="33"/>
        <x:v>6</x:v>
      </x:c>
      <x:c r="K90" s="30">
        <x:f t="shared" si="34"/>
        <x:v>26</x:v>
      </x:c>
      <x:c r="L90" s="30">
        <x:f t="shared" si="35"/>
        <x:v>17</x:v>
      </x:c>
      <x:c r="M90" s="30">
        <x:f t="shared" si="36"/>
        <x:v>56</x:v>
      </x:c>
      <x:c r="N90" s="30">
        <x:f t="shared" si="39"/>
        <x:v>17</x:v>
      </x:c>
      <x:c r="O90" s="30">
        <x:f t="shared" si="37"/>
        <x:v>11.5</x:v>
      </x:c>
      <x:c r="P90" s="30" t="str" cm="1">
        <x:f t="array" ref="P90">INDEX($C$12:$N$12,G90)</x:f>
        <x:v>1.2″</x:v>
      </x:c>
      <x:c r="Q90" s="30" t="str" cm="1">
        <x:f t="array" ref="Q90">INDEX($C$11:$N$11,G90)</x:f>
        <x:v>52°F</x:v>
      </x:c>
      <x:c r="R90" s="30" cm="1">
        <x:f t="array" ref="R90">INDEX($C$13:$N$13,G90)</x:f>
        <x:v>31</x:v>
      </x:c>
      <x:c r="S90" s="30">
        <x:f t="shared" si="40"/>
        <x:v>3.870967741935484E-2</x:v>
      </x:c>
      <x:c r="T90" s="30">
        <x:f t="shared" si="41"/>
        <x:v>52</x:v>
      </x:c>
      <x:c r="U90" s="32">
        <x:f t="shared" si="51"/>
        <x:v>1</x:v>
      </x:c>
      <x:c r="V90" s="31">
        <x:f t="shared" si="42"/>
        <x:v>0.1</x:v>
      </x:c>
      <x:c r="W90" s="31">
        <x:f t="shared" si="43"/>
        <x:v>65</x:v>
      </x:c>
      <x:c r="X90" s="32">
        <x:f t="shared" si="44"/>
        <x:v>0.25</x:v>
      </x:c>
      <x:c r="Y90" s="30">
        <x:f t="shared" si="45"/>
        <x:v>1</x:v>
      </x:c>
      <x:c r="Z90" s="33">
        <x:f t="shared" si="46"/>
        <x:v>0.93240000000000001</x:v>
      </x:c>
      <x:c r="AA90" s="31">
        <x:f t="shared" si="47"/>
        <x:v>30.219628366666672</x:v>
      </x:c>
      <x:c r="AB90" s="32">
        <x:f t="shared" si="48"/>
        <x:v>1.2591511819444448</x:v>
      </x:c>
      <x:c r="AC90" s="31">
        <x:f t="shared" si="49"/>
        <x:v>0.25</x:v>
      </x:c>
      <x:c r="AD90" s="30">
        <x:f t="shared" si="50"/>
        <x:v>0.26806500000000005</x:v>
      </x:c>
      <x:c r="AE90" s="31">
        <x:f t="shared" si="38"/>
        <x:v>30.487693366666672</x:v>
      </x:c>
    </x:row>
    <x:row r="91" spans="2:31" x14ac:dyDescent="0.35">
      <x:c r="B91" s="27">
        <x:f t="shared" si="52"/>
        <x:v>44630</x:v>
      </x:c>
      <x:c r="C91" s="22" t="str">
        <x:f>IF($C$4="London",Assumptions!C100,Assumptions!E100)</x:f>
        <x:v>0626</x:v>
      </x:c>
      <x:c r="D91" s="22" t="str">
        <x:f>IF($C$4="London",Assumptions!D100,Assumptions!F100)</x:f>
        <x:v>1756</x:v>
      </x:c>
      <x:c r="F91" s="29">
        <x:v>44631</x:v>
      </x:c>
      <x:c r="G91" s="30">
        <x:f t="shared" si="32"/>
        <x:v>3</x:v>
      </x:c>
      <x:c r="H91" s="31" t="str">
        <x:v>0624</x:v>
      </x:c>
      <x:c r="I91" s="31" t="str">
        <x:v>1758</x:v>
      </x:c>
      <x:c r="J91" s="30">
        <x:f t="shared" si="33"/>
        <x:v>6</x:v>
      </x:c>
      <x:c r="K91" s="30">
        <x:f t="shared" si="34"/>
        <x:v>24</x:v>
      </x:c>
      <x:c r="L91" s="30">
        <x:f t="shared" si="35"/>
        <x:v>17</x:v>
      </x:c>
      <x:c r="M91" s="30">
        <x:f t="shared" si="36"/>
        <x:v>58</x:v>
      </x:c>
      <x:c r="N91" s="30">
        <x:f t="shared" si="39"/>
        <x:v>17</x:v>
      </x:c>
      <x:c r="O91" s="30">
        <x:f t="shared" si="37"/>
        <x:v>11.566666666666666</x:v>
      </x:c>
      <x:c r="P91" s="30" t="str" cm="1">
        <x:f t="array" ref="P91">INDEX($C$12:$N$12,G91)</x:f>
        <x:v>1.2″</x:v>
      </x:c>
      <x:c r="Q91" s="30" t="str" cm="1">
        <x:f t="array" ref="Q91">INDEX($C$11:$N$11,G91)</x:f>
        <x:v>52°F</x:v>
      </x:c>
      <x:c r="R91" s="30" cm="1">
        <x:f t="array" ref="R91">INDEX($C$13:$N$13,G91)</x:f>
        <x:v>31</x:v>
      </x:c>
      <x:c r="S91" s="30">
        <x:f t="shared" si="40"/>
        <x:v>3.870967741935484E-2</x:v>
      </x:c>
      <x:c r="T91" s="30">
        <x:f t="shared" si="41"/>
        <x:v>52</x:v>
      </x:c>
      <x:c r="U91" s="32">
        <x:f t="shared" si="51"/>
        <x:v>1</x:v>
      </x:c>
      <x:c r="V91" s="31">
        <x:f t="shared" si="42"/>
        <x:v>0.1</x:v>
      </x:c>
      <x:c r="W91" s="31">
        <x:f t="shared" si="43"/>
        <x:v>65</x:v>
      </x:c>
      <x:c r="X91" s="32">
        <x:f t="shared" si="44"/>
        <x:v>0.25</x:v>
      </x:c>
      <x:c r="Y91" s="30">
        <x:f t="shared" si="45"/>
        <x:v>1</x:v>
      </x:c>
      <x:c r="Z91" s="33">
        <x:f t="shared" si="46"/>
        <x:v>0.93240000000000001</x:v>
      </x:c>
      <x:c r="AA91" s="31">
        <x:f t="shared" si="47"/>
        <x:v>30.487693366666672</x:v>
      </x:c>
      <x:c r="AB91" s="32">
        <x:f t="shared" si="48"/>
        <x:v>1.2703205569444447</x:v>
      </x:c>
      <x:c r="AC91" s="31">
        <x:f t="shared" si="49"/>
        <x:v>0.25</x:v>
      </x:c>
      <x:c r="AD91" s="30">
        <x:f t="shared" si="50"/>
        <x:v>0.269619</x:v>
      </x:c>
      <x:c r="AE91" s="31">
        <x:f t="shared" si="38"/>
        <x:v>30.757312366666671</x:v>
      </x:c>
    </x:row>
    <x:row r="92" spans="2:31" x14ac:dyDescent="0.35">
      <x:c r="B92" s="27">
        <x:f t="shared" si="52"/>
        <x:v>44631</x:v>
      </x:c>
      <x:c r="C92" s="22" t="str">
        <x:f>IF($C$4="London",Assumptions!C101,Assumptions!E101)</x:f>
        <x:v>0624</x:v>
      </x:c>
      <x:c r="D92" s="22" t="str">
        <x:f>IF($C$4="London",Assumptions!D101,Assumptions!F101)</x:f>
        <x:v>1758</x:v>
      </x:c>
      <x:c r="F92" s="29">
        <x:v>44632</x:v>
      </x:c>
      <x:c r="G92" s="30">
        <x:f t="shared" si="32"/>
        <x:v>3</x:v>
      </x:c>
      <x:c r="H92" s="31" t="str">
        <x:v>0622</x:v>
      </x:c>
      <x:c r="I92" s="31" t="str">
        <x:v>1800</x:v>
      </x:c>
      <x:c r="J92" s="30">
        <x:f t="shared" si="33"/>
        <x:v>6</x:v>
      </x:c>
      <x:c r="K92" s="30">
        <x:f t="shared" si="34"/>
        <x:v>22</x:v>
      </x:c>
      <x:c r="L92" s="30">
        <x:f t="shared" si="35"/>
        <x:v>18</x:v>
      </x:c>
      <x:c r="M92" s="30">
        <x:f t="shared" si="36"/>
        <x:v>0</x:v>
      </x:c>
      <x:c r="N92" s="30">
        <x:f t="shared" si="39"/>
        <x:v>18</x:v>
      </x:c>
      <x:c r="O92" s="30">
        <x:f t="shared" si="37"/>
        <x:v>11.633333333333333</x:v>
      </x:c>
      <x:c r="P92" s="30" t="str" cm="1">
        <x:f t="array" ref="P92">INDEX($C$12:$N$12,G92)</x:f>
        <x:v>1.2″</x:v>
      </x:c>
      <x:c r="Q92" s="30" t="str" cm="1">
        <x:f t="array" ref="Q92">INDEX($C$11:$N$11,G92)</x:f>
        <x:v>52°F</x:v>
      </x:c>
      <x:c r="R92" s="30" cm="1">
        <x:f t="array" ref="R92">INDEX($C$13:$N$13,G92)</x:f>
        <x:v>31</x:v>
      </x:c>
      <x:c r="S92" s="30">
        <x:f t="shared" si="40"/>
        <x:v>3.870967741935484E-2</x:v>
      </x:c>
      <x:c r="T92" s="30">
        <x:f t="shared" si="41"/>
        <x:v>52</x:v>
      </x:c>
      <x:c r="U92" s="32">
        <x:f t="shared" si="51"/>
        <x:v>1</x:v>
      </x:c>
      <x:c r="V92" s="31">
        <x:f t="shared" si="42"/>
        <x:v>0.1</x:v>
      </x:c>
      <x:c r="W92" s="31">
        <x:f t="shared" si="43"/>
        <x:v>65</x:v>
      </x:c>
      <x:c r="X92" s="32">
        <x:f t="shared" si="44"/>
        <x:v>0.25</x:v>
      </x:c>
      <x:c r="Y92" s="30">
        <x:f t="shared" si="45"/>
        <x:v>1</x:v>
      </x:c>
      <x:c r="Z92" s="33">
        <x:f t="shared" si="46"/>
        <x:v>0.93240000000000001</x:v>
      </x:c>
      <x:c r="AA92" s="31">
        <x:f t="shared" si="47"/>
        <x:v>30.757312366666671</x:v>
      </x:c>
      <x:c r="AB92" s="32">
        <x:f t="shared" si="48"/>
        <x:v>1.2815546819444446</x:v>
      </x:c>
      <x:c r="AC92" s="31">
        <x:f t="shared" si="49"/>
        <x:v>0.25</x:v>
      </x:c>
      <x:c r="AD92" s="30">
        <x:f t="shared" si="50"/>
        <x:v>0.271173</x:v>
      </x:c>
      <x:c r="AE92" s="31">
        <x:f t="shared" si="38"/>
        <x:v>31.028485366666672</x:v>
      </x:c>
    </x:row>
    <x:row r="93" spans="2:31" x14ac:dyDescent="0.35">
      <x:c r="B93" s="27">
        <x:f t="shared" si="52"/>
        <x:v>44632</x:v>
      </x:c>
      <x:c r="C93" s="22" t="str">
        <x:f>IF($C$4="London",Assumptions!C102,Assumptions!E102)</x:f>
        <x:v>0622</x:v>
      </x:c>
      <x:c r="D93" s="22" t="str">
        <x:f>IF($C$4="London",Assumptions!D102,Assumptions!F102)</x:f>
        <x:v>1800</x:v>
      </x:c>
      <x:c r="F93" s="29">
        <x:v>44633</x:v>
      </x:c>
      <x:c r="G93" s="30">
        <x:f t="shared" si="32"/>
        <x:v>3</x:v>
      </x:c>
      <x:c r="H93" s="31" t="str">
        <x:v>0619</x:v>
      </x:c>
      <x:c r="I93" s="31" t="str">
        <x:v>1802</x:v>
      </x:c>
      <x:c r="J93" s="30">
        <x:f t="shared" si="33"/>
        <x:v>6</x:v>
      </x:c>
      <x:c r="K93" s="30">
        <x:f t="shared" si="34"/>
        <x:v>19</x:v>
      </x:c>
      <x:c r="L93" s="30">
        <x:f t="shared" si="35"/>
        <x:v>18</x:v>
      </x:c>
      <x:c r="M93" s="30">
        <x:f t="shared" si="36"/>
        <x:v>2</x:v>
      </x:c>
      <x:c r="N93" s="30">
        <x:f t="shared" si="39"/>
        <x:v>18</x:v>
      </x:c>
      <x:c r="O93" s="30">
        <x:f t="shared" si="37"/>
        <x:v>11.716666666666667</x:v>
      </x:c>
      <x:c r="P93" s="30" t="str" cm="1">
        <x:f t="array" ref="P93">INDEX($C$12:$N$12,G93)</x:f>
        <x:v>1.2″</x:v>
      </x:c>
      <x:c r="Q93" s="30" t="str" cm="1">
        <x:f t="array" ref="Q93">INDEX($C$11:$N$11,G93)</x:f>
        <x:v>52°F</x:v>
      </x:c>
      <x:c r="R93" s="30" cm="1">
        <x:f t="array" ref="R93">INDEX($C$13:$N$13,G93)</x:f>
        <x:v>31</x:v>
      </x:c>
      <x:c r="S93" s="30">
        <x:f t="shared" si="40"/>
        <x:v>3.870967741935484E-2</x:v>
      </x:c>
      <x:c r="T93" s="30">
        <x:f t="shared" si="41"/>
        <x:v>52</x:v>
      </x:c>
      <x:c r="U93" s="32">
        <x:f t="shared" si="51"/>
        <x:v>1</x:v>
      </x:c>
      <x:c r="V93" s="31">
        <x:f t="shared" si="42"/>
        <x:v>0.1</x:v>
      </x:c>
      <x:c r="W93" s="31">
        <x:f t="shared" si="43"/>
        <x:v>65</x:v>
      </x:c>
      <x:c r="X93" s="32">
        <x:f t="shared" si="44"/>
        <x:v>0.25</x:v>
      </x:c>
      <x:c r="Y93" s="30">
        <x:f t="shared" si="45"/>
        <x:v>1</x:v>
      </x:c>
      <x:c r="Z93" s="33">
        <x:f t="shared" si="46"/>
        <x:v>0.93240000000000001</x:v>
      </x:c>
      <x:c r="AA93" s="31">
        <x:f t="shared" si="47"/>
        <x:v>31.028485366666672</x:v>
      </x:c>
      <x:c r="AB93" s="32">
        <x:f t="shared" si="48"/>
        <x:v>1.2928535569444446</x:v>
      </x:c>
      <x:c r="AC93" s="31">
        <x:f t="shared" si="49"/>
        <x:v>0.25</x:v>
      </x:c>
      <x:c r="AD93" s="30">
        <x:f t="shared" si="50"/>
        <x:v>0.27311550000000001</x:v>
      </x:c>
      <x:c r="AE93" s="31">
        <x:f t="shared" si="38"/>
        <x:v>31.301600866666671</x:v>
      </x:c>
    </x:row>
    <x:row r="94" spans="2:31" x14ac:dyDescent="0.35">
      <x:c r="B94" s="27">
        <x:f t="shared" si="52"/>
        <x:v>44633</x:v>
      </x:c>
      <x:c r="C94" s="22" t="str">
        <x:f>IF($C$4="London",Assumptions!C103,Assumptions!E103)</x:f>
        <x:v>0619</x:v>
      </x:c>
      <x:c r="D94" s="22" t="str">
        <x:f>IF($C$4="London",Assumptions!D103,Assumptions!F103)</x:f>
        <x:v>1802</x:v>
      </x:c>
      <x:c r="F94" s="29">
        <x:v>44634</x:v>
      </x:c>
      <x:c r="G94" s="30">
        <x:f t="shared" si="32"/>
        <x:v>3</x:v>
      </x:c>
      <x:c r="H94" s="31" t="str">
        <x:v>0617</x:v>
      </x:c>
      <x:c r="I94" s="31" t="str">
        <x:v>1803</x:v>
      </x:c>
      <x:c r="J94" s="30">
        <x:f t="shared" si="33"/>
        <x:v>6</x:v>
      </x:c>
      <x:c r="K94" s="30">
        <x:f t="shared" si="34"/>
        <x:v>17</x:v>
      </x:c>
      <x:c r="L94" s="30">
        <x:f t="shared" si="35"/>
        <x:v>18</x:v>
      </x:c>
      <x:c r="M94" s="30">
        <x:f t="shared" si="36"/>
        <x:v>3</x:v>
      </x:c>
      <x:c r="N94" s="30">
        <x:f t="shared" si="39"/>
        <x:v>18</x:v>
      </x:c>
      <x:c r="O94" s="30">
        <x:f t="shared" si="37"/>
        <x:v>11.766666666666667</x:v>
      </x:c>
      <x:c r="P94" s="30" t="str" cm="1">
        <x:f t="array" ref="P94">INDEX($C$12:$N$12,G94)</x:f>
        <x:v>1.2″</x:v>
      </x:c>
      <x:c r="Q94" s="30" t="str" cm="1">
        <x:f t="array" ref="Q94">INDEX($C$11:$N$11,G94)</x:f>
        <x:v>52°F</x:v>
      </x:c>
      <x:c r="R94" s="30" cm="1">
        <x:f t="array" ref="R94">INDEX($C$13:$N$13,G94)</x:f>
        <x:v>31</x:v>
      </x:c>
      <x:c r="S94" s="30">
        <x:f t="shared" si="40"/>
        <x:v>3.870967741935484E-2</x:v>
      </x:c>
      <x:c r="T94" s="30">
        <x:f t="shared" si="41"/>
        <x:v>52</x:v>
      </x:c>
      <x:c r="U94" s="32">
        <x:f t="shared" si="51"/>
        <x:v>1</x:v>
      </x:c>
      <x:c r="V94" s="31">
        <x:f t="shared" si="42"/>
        <x:v>0.1</x:v>
      </x:c>
      <x:c r="W94" s="31">
        <x:f t="shared" si="43"/>
        <x:v>65</x:v>
      </x:c>
      <x:c r="X94" s="32">
        <x:f t="shared" si="44"/>
        <x:v>0.25</x:v>
      </x:c>
      <x:c r="Y94" s="30">
        <x:f t="shared" si="45"/>
        <x:v>1</x:v>
      </x:c>
      <x:c r="Z94" s="33">
        <x:f t="shared" si="46"/>
        <x:v>0.93240000000000001</x:v>
      </x:c>
      <x:c r="AA94" s="31">
        <x:f t="shared" si="47"/>
        <x:v>31.301600866666671</x:v>
      </x:c>
      <x:c r="AB94" s="32">
        <x:f t="shared" si="48"/>
        <x:v>1.3042333694444446</x:v>
      </x:c>
      <x:c r="AC94" s="31">
        <x:f t="shared" si="49"/>
        <x:v>0.25</x:v>
      </x:c>
      <x:c r="AD94" s="30">
        <x:f t="shared" si="50"/>
        <x:v>0.274281</x:v>
      </x:c>
      <x:c r="AE94" s="31">
        <x:f t="shared" si="38"/>
        <x:v>31.57588186666667</x:v>
      </x:c>
    </x:row>
    <x:row r="95" spans="2:31" x14ac:dyDescent="0.35">
      <x:c r="B95" s="27">
        <x:f t="shared" si="52"/>
        <x:v>44634</x:v>
      </x:c>
      <x:c r="C95" s="22" t="str">
        <x:f>IF($C$4="London",Assumptions!C104,Assumptions!E104)</x:f>
        <x:v>0617</x:v>
      </x:c>
      <x:c r="D95" s="22" t="str">
        <x:f>IF($C$4="London",Assumptions!D104,Assumptions!F104)</x:f>
        <x:v>1803</x:v>
      </x:c>
      <x:c r="F95" s="29">
        <x:v>44635</x:v>
      </x:c>
      <x:c r="G95" s="30">
        <x:f t="shared" si="32"/>
        <x:v>3</x:v>
      </x:c>
      <x:c r="H95" s="31" t="str">
        <x:v>0615</x:v>
      </x:c>
      <x:c r="I95" s="31" t="str">
        <x:v>1805</x:v>
      </x:c>
      <x:c r="J95" s="30">
        <x:f t="shared" si="33"/>
        <x:v>6</x:v>
      </x:c>
      <x:c r="K95" s="30">
        <x:f t="shared" si="34"/>
        <x:v>15</x:v>
      </x:c>
      <x:c r="L95" s="30">
        <x:f t="shared" si="35"/>
        <x:v>18</x:v>
      </x:c>
      <x:c r="M95" s="30">
        <x:f t="shared" si="36"/>
        <x:v>5</x:v>
      </x:c>
      <x:c r="N95" s="30">
        <x:f t="shared" si="39"/>
        <x:v>18</x:v>
      </x:c>
      <x:c r="O95" s="30">
        <x:f t="shared" si="37"/>
        <x:v>11.833333333333334</x:v>
      </x:c>
      <x:c r="P95" s="30" t="str" cm="1">
        <x:f t="array" ref="P95">INDEX($C$12:$N$12,G95)</x:f>
        <x:v>1.2″</x:v>
      </x:c>
      <x:c r="Q95" s="30" t="str" cm="1">
        <x:f t="array" ref="Q95">INDEX($C$11:$N$11,G95)</x:f>
        <x:v>52°F</x:v>
      </x:c>
      <x:c r="R95" s="30" cm="1">
        <x:f t="array" ref="R95">INDEX($C$13:$N$13,G95)</x:f>
        <x:v>31</x:v>
      </x:c>
      <x:c r="S95" s="30">
        <x:f t="shared" si="40"/>
        <x:v>3.870967741935484E-2</x:v>
      </x:c>
      <x:c r="T95" s="30">
        <x:f t="shared" si="41"/>
        <x:v>52</x:v>
      </x:c>
      <x:c r="U95" s="32">
        <x:f t="shared" si="51"/>
        <x:v>1</x:v>
      </x:c>
      <x:c r="V95" s="31">
        <x:f t="shared" si="42"/>
        <x:v>0.1</x:v>
      </x:c>
      <x:c r="W95" s="31">
        <x:f t="shared" si="43"/>
        <x:v>65</x:v>
      </x:c>
      <x:c r="X95" s="32">
        <x:f t="shared" si="44"/>
        <x:v>0.25</x:v>
      </x:c>
      <x:c r="Y95" s="30">
        <x:f t="shared" si="45"/>
        <x:v>1</x:v>
      </x:c>
      <x:c r="Z95" s="33">
        <x:f t="shared" si="46"/>
        <x:v>0.93240000000000001</x:v>
      </x:c>
      <x:c r="AA95" s="31">
        <x:f t="shared" si="47"/>
        <x:v>31.57588186666667</x:v>
      </x:c>
      <x:c r="AB95" s="32">
        <x:f t="shared" si="48"/>
        <x:v>1.3156617444444445</x:v>
      </x:c>
      <x:c r="AC95" s="31">
        <x:f t="shared" si="49"/>
        <x:v>0.25</x:v>
      </x:c>
      <x:c r="AD95" s="30">
        <x:f t="shared" si="50"/>
        <x:v>0.275835</x:v>
      </x:c>
      <x:c r="AE95" s="31">
        <x:f t="shared" si="38"/>
        <x:v>31.851716866666671</x:v>
      </x:c>
    </x:row>
    <x:row r="96" spans="2:31" x14ac:dyDescent="0.35">
      <x:c r="B96" s="27">
        <x:f t="shared" si="52"/>
        <x:v>44635</x:v>
      </x:c>
      <x:c r="C96" s="22" t="str">
        <x:f>IF($C$4="London",Assumptions!C105,Assumptions!E105)</x:f>
        <x:v>0615</x:v>
      </x:c>
      <x:c r="D96" s="22" t="str">
        <x:f>IF($C$4="London",Assumptions!D105,Assumptions!F105)</x:f>
        <x:v>1805</x:v>
      </x:c>
      <x:c r="F96" s="29">
        <x:v>44636</x:v>
      </x:c>
      <x:c r="G96" s="30">
        <x:f t="shared" si="32"/>
        <x:v>3</x:v>
      </x:c>
      <x:c r="H96" s="31" t="str">
        <x:v>0613</x:v>
      </x:c>
      <x:c r="I96" s="31" t="str">
        <x:v>1807</x:v>
      </x:c>
      <x:c r="J96" s="30">
        <x:f t="shared" si="33"/>
        <x:v>6</x:v>
      </x:c>
      <x:c r="K96" s="30">
        <x:f t="shared" si="34"/>
        <x:v>13</x:v>
      </x:c>
      <x:c r="L96" s="30">
        <x:f t="shared" si="35"/>
        <x:v>18</x:v>
      </x:c>
      <x:c r="M96" s="30">
        <x:f t="shared" si="36"/>
        <x:v>7</x:v>
      </x:c>
      <x:c r="N96" s="30">
        <x:f t="shared" si="39"/>
        <x:v>18</x:v>
      </x:c>
      <x:c r="O96" s="30">
        <x:f t="shared" si="37"/>
        <x:v>11.9</x:v>
      </x:c>
      <x:c r="P96" s="30" t="str" cm="1">
        <x:f t="array" ref="P96">INDEX($C$12:$N$12,G96)</x:f>
        <x:v>1.2″</x:v>
      </x:c>
      <x:c r="Q96" s="30" t="str" cm="1">
        <x:f t="array" ref="Q96">INDEX($C$11:$N$11,G96)</x:f>
        <x:v>52°F</x:v>
      </x:c>
      <x:c r="R96" s="30" cm="1">
        <x:f t="array" ref="R96">INDEX($C$13:$N$13,G96)</x:f>
        <x:v>31</x:v>
      </x:c>
      <x:c r="S96" s="30">
        <x:f t="shared" si="40"/>
        <x:v>3.870967741935484E-2</x:v>
      </x:c>
      <x:c r="T96" s="30">
        <x:f t="shared" si="41"/>
        <x:v>52</x:v>
      </x:c>
      <x:c r="U96" s="32">
        <x:f t="shared" si="51"/>
        <x:v>1</x:v>
      </x:c>
      <x:c r="V96" s="31">
        <x:f t="shared" si="42"/>
        <x:v>0.1</x:v>
      </x:c>
      <x:c r="W96" s="31">
        <x:f t="shared" si="43"/>
        <x:v>65</x:v>
      </x:c>
      <x:c r="X96" s="32">
        <x:f t="shared" si="44"/>
        <x:v>0.25</x:v>
      </x:c>
      <x:c r="Y96" s="30">
        <x:f t="shared" si="45"/>
        <x:v>1</x:v>
      </x:c>
      <x:c r="Z96" s="33">
        <x:f t="shared" si="46"/>
        <x:v>0.93240000000000001</x:v>
      </x:c>
      <x:c r="AA96" s="31">
        <x:f t="shared" si="47"/>
        <x:v>31.851716866666671</x:v>
      </x:c>
      <x:c r="AB96" s="32">
        <x:f t="shared" si="48"/>
        <x:v>1.3271548694444446</x:v>
      </x:c>
      <x:c r="AC96" s="31">
        <x:f t="shared" si="49"/>
        <x:v>0.25</x:v>
      </x:c>
      <x:c r="AD96" s="30">
        <x:f t="shared" si="50"/>
        <x:v>0.27738900000000005</x:v>
      </x:c>
      <x:c r="AE96" s="31">
        <x:f t="shared" si="38"/>
        <x:v>32.12910586666667</x:v>
      </x:c>
    </x:row>
    <x:row r="97" spans="2:31" x14ac:dyDescent="0.35">
      <x:c r="B97" s="27">
        <x:f t="shared" si="52"/>
        <x:v>44636</x:v>
      </x:c>
      <x:c r="C97" s="22" t="str">
        <x:f>IF($C$4="London",Assumptions!C106,Assumptions!E106)</x:f>
        <x:v>0613</x:v>
      </x:c>
      <x:c r="D97" s="22" t="str">
        <x:f>IF($C$4="London",Assumptions!D106,Assumptions!F106)</x:f>
        <x:v>1807</x:v>
      </x:c>
      <x:c r="F97" s="29">
        <x:v>44637</x:v>
      </x:c>
      <x:c r="G97" s="30">
        <x:f t="shared" si="32"/>
        <x:v>3</x:v>
      </x:c>
      <x:c r="H97" s="31" t="str">
        <x:v>0610</x:v>
      </x:c>
      <x:c r="I97" s="31" t="str">
        <x:v>1808</x:v>
      </x:c>
      <x:c r="J97" s="30">
        <x:f t="shared" si="33"/>
        <x:v>6</x:v>
      </x:c>
      <x:c r="K97" s="30">
        <x:f t="shared" si="34"/>
        <x:v>10</x:v>
      </x:c>
      <x:c r="L97" s="30">
        <x:f t="shared" si="35"/>
        <x:v>18</x:v>
      </x:c>
      <x:c r="M97" s="30">
        <x:f t="shared" si="36"/>
        <x:v>8</x:v>
      </x:c>
      <x:c r="N97" s="30">
        <x:f t="shared" si="39"/>
        <x:v>18</x:v>
      </x:c>
      <x:c r="O97" s="30">
        <x:f t="shared" si="37"/>
        <x:v>11.966666666666667</x:v>
      </x:c>
      <x:c r="P97" s="30" t="str" cm="1">
        <x:f t="array" ref="P97">INDEX($C$12:$N$12,G97)</x:f>
        <x:v>1.2″</x:v>
      </x:c>
      <x:c r="Q97" s="30" t="str" cm="1">
        <x:f t="array" ref="Q97">INDEX($C$11:$N$11,G97)</x:f>
        <x:v>52°F</x:v>
      </x:c>
      <x:c r="R97" s="30" cm="1">
        <x:f t="array" ref="R97">INDEX($C$13:$N$13,G97)</x:f>
        <x:v>31</x:v>
      </x:c>
      <x:c r="S97" s="30">
        <x:f t="shared" si="40"/>
        <x:v>3.870967741935484E-2</x:v>
      </x:c>
      <x:c r="T97" s="30">
        <x:f t="shared" si="41"/>
        <x:v>52</x:v>
      </x:c>
      <x:c r="U97" s="32">
        <x:f t="shared" si="51"/>
        <x:v>1</x:v>
      </x:c>
      <x:c r="V97" s="31">
        <x:f t="shared" si="42"/>
        <x:v>0.1</x:v>
      </x:c>
      <x:c r="W97" s="31">
        <x:f t="shared" si="43"/>
        <x:v>65</x:v>
      </x:c>
      <x:c r="X97" s="32">
        <x:f t="shared" si="44"/>
        <x:v>0.25</x:v>
      </x:c>
      <x:c r="Y97" s="30">
        <x:f t="shared" si="45"/>
        <x:v>1</x:v>
      </x:c>
      <x:c r="Z97" s="33">
        <x:f t="shared" si="46"/>
        <x:v>0.93240000000000001</x:v>
      </x:c>
      <x:c r="AA97" s="31">
        <x:f t="shared" si="47"/>
        <x:v>32.12910586666667</x:v>
      </x:c>
      <x:c r="AB97" s="32">
        <x:f t="shared" si="48"/>
        <x:v>1.3387127444444447</x:v>
      </x:c>
      <x:c r="AC97" s="31">
        <x:f t="shared" si="49"/>
        <x:v>0.25</x:v>
      </x:c>
      <x:c r="AD97" s="30">
        <x:f t="shared" si="50"/>
        <x:v>0.27894300000000005</x:v>
      </x:c>
      <x:c r="AE97" s="31">
        <x:f t="shared" si="38"/>
        <x:v>32.408048866666668</x:v>
      </x:c>
    </x:row>
    <x:row r="98" spans="2:31" x14ac:dyDescent="0.35">
      <x:c r="B98" s="27">
        <x:f t="shared" si="52"/>
        <x:v>44637</x:v>
      </x:c>
      <x:c r="C98" s="22" t="str">
        <x:f>IF($C$4="London",Assumptions!C107,Assumptions!E107)</x:f>
        <x:v>0610</x:v>
      </x:c>
      <x:c r="D98" s="22" t="str">
        <x:f>IF($C$4="London",Assumptions!D107,Assumptions!F107)</x:f>
        <x:v>1808</x:v>
      </x:c>
      <x:c r="F98" s="29">
        <x:v>44638</x:v>
      </x:c>
      <x:c r="G98" s="30">
        <x:f t="shared" si="32"/>
        <x:v>3</x:v>
      </x:c>
      <x:c r="H98" s="31" t="str">
        <x:v>0608</x:v>
      </x:c>
      <x:c r="I98" s="31" t="str">
        <x:v>1810</x:v>
      </x:c>
      <x:c r="J98" s="30">
        <x:f t="shared" si="33"/>
        <x:v>6</x:v>
      </x:c>
      <x:c r="K98" s="30">
        <x:f t="shared" si="34"/>
        <x:v>8</x:v>
      </x:c>
      <x:c r="L98" s="30">
        <x:f t="shared" si="35"/>
        <x:v>18</x:v>
      </x:c>
      <x:c r="M98" s="30">
        <x:f t="shared" si="36"/>
        <x:v>10</x:v>
      </x:c>
      <x:c r="N98" s="30">
        <x:f t="shared" si="39"/>
        <x:v>18</x:v>
      </x:c>
      <x:c r="O98" s="30">
        <x:f t="shared" si="37"/>
        <x:v>12.033333333333333</x:v>
      </x:c>
      <x:c r="P98" s="30" t="str" cm="1">
        <x:f t="array" ref="P98">INDEX($C$12:$N$12,G98)</x:f>
        <x:v>1.2″</x:v>
      </x:c>
      <x:c r="Q98" s="30" t="str" cm="1">
        <x:f t="array" ref="Q98">INDEX($C$11:$N$11,G98)</x:f>
        <x:v>52°F</x:v>
      </x:c>
      <x:c r="R98" s="30" cm="1">
        <x:f t="array" ref="R98">INDEX($C$13:$N$13,G98)</x:f>
        <x:v>31</x:v>
      </x:c>
      <x:c r="S98" s="30">
        <x:f t="shared" si="40"/>
        <x:v>3.870967741935484E-2</x:v>
      </x:c>
      <x:c r="T98" s="30">
        <x:f t="shared" si="41"/>
        <x:v>52</x:v>
      </x:c>
      <x:c r="U98" s="32">
        <x:f t="shared" si="51"/>
        <x:v>1</x:v>
      </x:c>
      <x:c r="V98" s="31">
        <x:f t="shared" si="42"/>
        <x:v>0.1</x:v>
      </x:c>
      <x:c r="W98" s="31">
        <x:f t="shared" si="43"/>
        <x:v>65</x:v>
      </x:c>
      <x:c r="X98" s="32">
        <x:f t="shared" si="44"/>
        <x:v>0.25</x:v>
      </x:c>
      <x:c r="Y98" s="30">
        <x:f t="shared" si="45"/>
        <x:v>1</x:v>
      </x:c>
      <x:c r="Z98" s="33">
        <x:f t="shared" si="46"/>
        <x:v>0.93240000000000001</x:v>
      </x:c>
      <x:c r="AA98" s="31">
        <x:f t="shared" si="47"/>
        <x:v>32.408048866666668</x:v>
      </x:c>
      <x:c r="AB98" s="32">
        <x:f t="shared" si="48"/>
        <x:v>1.3503353694444444</x:v>
      </x:c>
      <x:c r="AC98" s="31">
        <x:f t="shared" si="49"/>
        <x:v>0.25</x:v>
      </x:c>
      <x:c r="AD98" s="30">
        <x:f t="shared" si="50"/>
        <x:v>0.280497</x:v>
      </x:c>
      <x:c r="AE98" s="31">
        <x:f t="shared" si="38"/>
        <x:v>32.688545866666665</x:v>
      </x:c>
    </x:row>
    <x:row r="99" spans="2:31" x14ac:dyDescent="0.35">
      <x:c r="B99" s="27">
        <x:f t="shared" si="52"/>
        <x:v>44638</x:v>
      </x:c>
      <x:c r="C99" s="22" t="str">
        <x:f>IF($C$4="London",Assumptions!C108,Assumptions!E108)</x:f>
        <x:v>0608</x:v>
      </x:c>
      <x:c r="D99" s="22" t="str">
        <x:f>IF($C$4="London",Assumptions!D108,Assumptions!F108)</x:f>
        <x:v>1810</x:v>
      </x:c>
      <x:c r="F99" s="29">
        <x:v>44639</x:v>
      </x:c>
      <x:c r="G99" s="30">
        <x:f t="shared" si="32"/>
        <x:v>3</x:v>
      </x:c>
      <x:c r="H99" s="31" t="str">
        <x:v>0606</x:v>
      </x:c>
      <x:c r="I99" s="31" t="str">
        <x:v>1812</x:v>
      </x:c>
      <x:c r="J99" s="30">
        <x:f t="shared" si="33"/>
        <x:v>6</x:v>
      </x:c>
      <x:c r="K99" s="30">
        <x:f t="shared" si="34"/>
        <x:v>6</x:v>
      </x:c>
      <x:c r="L99" s="30">
        <x:f t="shared" si="35"/>
        <x:v>18</x:v>
      </x:c>
      <x:c r="M99" s="30">
        <x:f t="shared" si="36"/>
        <x:v>12</x:v>
      </x:c>
      <x:c r="N99" s="30">
        <x:f t="shared" si="39"/>
        <x:v>18</x:v>
      </x:c>
      <x:c r="O99" s="30">
        <x:f t="shared" si="37"/>
        <x:v>12.1</x:v>
      </x:c>
      <x:c r="P99" s="30" t="str" cm="1">
        <x:f t="array" ref="P99">INDEX($C$12:$N$12,G99)</x:f>
        <x:v>1.2″</x:v>
      </x:c>
      <x:c r="Q99" s="30" t="str" cm="1">
        <x:f t="array" ref="Q99">INDEX($C$11:$N$11,G99)</x:f>
        <x:v>52°F</x:v>
      </x:c>
      <x:c r="R99" s="30" cm="1">
        <x:f t="array" ref="R99">INDEX($C$13:$N$13,G99)</x:f>
        <x:v>31</x:v>
      </x:c>
      <x:c r="S99" s="30">
        <x:f t="shared" si="40"/>
        <x:v>3.870967741935484E-2</x:v>
      </x:c>
      <x:c r="T99" s="30">
        <x:f t="shared" si="41"/>
        <x:v>52</x:v>
      </x:c>
      <x:c r="U99" s="32">
        <x:f t="shared" si="51"/>
        <x:v>1</x:v>
      </x:c>
      <x:c r="V99" s="31">
        <x:f t="shared" si="42"/>
        <x:v>0.1</x:v>
      </x:c>
      <x:c r="W99" s="31">
        <x:f t="shared" si="43"/>
        <x:v>65</x:v>
      </x:c>
      <x:c r="X99" s="32">
        <x:f t="shared" si="44"/>
        <x:v>0.25</x:v>
      </x:c>
      <x:c r="Y99" s="30">
        <x:f t="shared" si="45"/>
        <x:v>1</x:v>
      </x:c>
      <x:c r="Z99" s="33">
        <x:f t="shared" si="46"/>
        <x:v>0.93240000000000001</x:v>
      </x:c>
      <x:c r="AA99" s="31">
        <x:f t="shared" si="47"/>
        <x:v>32.688545866666665</x:v>
      </x:c>
      <x:c r="AB99" s="32">
        <x:f t="shared" si="48"/>
        <x:v>1.3620227444444444</x:v>
      </x:c>
      <x:c r="AC99" s="31">
        <x:f t="shared" si="49"/>
        <x:v>0.25</x:v>
      </x:c>
      <x:c r="AD99" s="30">
        <x:f t="shared" si="50"/>
        <x:v>0.282051</x:v>
      </x:c>
      <x:c r="AE99" s="31">
        <x:f t="shared" si="38"/>
        <x:v>32.970596866666668</x:v>
      </x:c>
    </x:row>
    <x:row r="100" spans="2:31" x14ac:dyDescent="0.35">
      <x:c r="B100" s="27">
        <x:f t="shared" si="52"/>
        <x:v>44639</x:v>
      </x:c>
      <x:c r="C100" s="22" t="str">
        <x:f>IF($C$4="London",Assumptions!C109,Assumptions!E109)</x:f>
        <x:v>0606</x:v>
      </x:c>
      <x:c r="D100" s="22" t="str">
        <x:f>IF($C$4="London",Assumptions!D109,Assumptions!F109)</x:f>
        <x:v>1812</x:v>
      </x:c>
      <x:c r="F100" s="29">
        <x:v>44640</x:v>
      </x:c>
      <x:c r="G100" s="30">
        <x:f t="shared" si="32"/>
        <x:v>3</x:v>
      </x:c>
      <x:c r="H100" s="31" t="str">
        <x:v>0603</x:v>
      </x:c>
      <x:c r="I100" s="31" t="str">
        <x:v>1813</x:v>
      </x:c>
      <x:c r="J100" s="30">
        <x:f t="shared" si="33"/>
        <x:v>6</x:v>
      </x:c>
      <x:c r="K100" s="30">
        <x:f t="shared" si="34"/>
        <x:v>3</x:v>
      </x:c>
      <x:c r="L100" s="30">
        <x:f t="shared" si="35"/>
        <x:v>18</x:v>
      </x:c>
      <x:c r="M100" s="30">
        <x:f t="shared" si="36"/>
        <x:v>13</x:v>
      </x:c>
      <x:c r="N100" s="30">
        <x:f t="shared" si="39"/>
        <x:v>18</x:v>
      </x:c>
      <x:c r="O100" s="30">
        <x:f t="shared" si="37"/>
        <x:v>12.166666666666666</x:v>
      </x:c>
      <x:c r="P100" s="30" t="str" cm="1">
        <x:f t="array" ref="P100">INDEX($C$12:$N$12,G100)</x:f>
        <x:v>1.2″</x:v>
      </x:c>
      <x:c r="Q100" s="30" t="str" cm="1">
        <x:f t="array" ref="Q100">INDEX($C$11:$N$11,G100)</x:f>
        <x:v>52°F</x:v>
      </x:c>
      <x:c r="R100" s="30" cm="1">
        <x:f t="array" ref="R100">INDEX($C$13:$N$13,G100)</x:f>
        <x:v>31</x:v>
      </x:c>
      <x:c r="S100" s="30">
        <x:f t="shared" si="40"/>
        <x:v>3.870967741935484E-2</x:v>
      </x:c>
      <x:c r="T100" s="30">
        <x:f t="shared" si="41"/>
        <x:v>52</x:v>
      </x:c>
      <x:c r="U100" s="32">
        <x:f t="shared" si="51"/>
        <x:v>1</x:v>
      </x:c>
      <x:c r="V100" s="31">
        <x:f t="shared" si="42"/>
        <x:v>0.1</x:v>
      </x:c>
      <x:c r="W100" s="31">
        <x:f t="shared" si="43"/>
        <x:v>65</x:v>
      </x:c>
      <x:c r="X100" s="32">
        <x:f t="shared" si="44"/>
        <x:v>0.25</x:v>
      </x:c>
      <x:c r="Y100" s="30">
        <x:f t="shared" si="45"/>
        <x:v>1</x:v>
      </x:c>
      <x:c r="Z100" s="33">
        <x:f t="shared" si="46"/>
        <x:v>0.93240000000000001</x:v>
      </x:c>
      <x:c r="AA100" s="31">
        <x:f t="shared" si="47"/>
        <x:v>32.970596866666668</x:v>
      </x:c>
      <x:c r="AB100" s="32">
        <x:f t="shared" si="48"/>
        <x:v>1.3737748694444445</x:v>
      </x:c>
      <x:c r="AC100" s="31">
        <x:f t="shared" si="49"/>
        <x:v>0.25</x:v>
      </x:c>
      <x:c r="AD100" s="30">
        <x:f t="shared" si="50"/>
        <x:v>0.28360500000000005</x:v>
      </x:c>
      <x:c r="AE100" s="31">
        <x:f t="shared" si="38"/>
        <x:v>33.254201866666669</x:v>
      </x:c>
    </x:row>
    <x:row r="101" spans="2:31" x14ac:dyDescent="0.35">
      <x:c r="B101" s="27">
        <x:f t="shared" si="52"/>
        <x:v>44640</x:v>
      </x:c>
      <x:c r="C101" s="22" t="str">
        <x:f>IF($C$4="London",Assumptions!C110,Assumptions!E110)</x:f>
        <x:v>0603</x:v>
      </x:c>
      <x:c r="D101" s="22" t="str">
        <x:f>IF($C$4="London",Assumptions!D110,Assumptions!F110)</x:f>
        <x:v>1813</x:v>
      </x:c>
      <x:c r="F101" s="29">
        <x:v>44641</x:v>
      </x:c>
      <x:c r="G101" s="30">
        <x:f t="shared" si="32"/>
        <x:v>3</x:v>
      </x:c>
      <x:c r="H101" s="31" t="str">
        <x:v>0601</x:v>
      </x:c>
      <x:c r="I101" s="31" t="str">
        <x:v>1815</x:v>
      </x:c>
      <x:c r="J101" s="30">
        <x:f t="shared" si="33"/>
        <x:v>6</x:v>
      </x:c>
      <x:c r="K101" s="30">
        <x:f t="shared" si="34"/>
        <x:v>1</x:v>
      </x:c>
      <x:c r="L101" s="30">
        <x:f t="shared" si="35"/>
        <x:v>18</x:v>
      </x:c>
      <x:c r="M101" s="30">
        <x:f t="shared" si="36"/>
        <x:v>15</x:v>
      </x:c>
      <x:c r="N101" s="30">
        <x:f t="shared" si="39"/>
        <x:v>18</x:v>
      </x:c>
      <x:c r="O101" s="30">
        <x:f t="shared" si="37"/>
        <x:v>12.233333333333333</x:v>
      </x:c>
      <x:c r="P101" s="30" t="str" cm="1">
        <x:f t="array" ref="P101">INDEX($C$12:$N$12,G101)</x:f>
        <x:v>1.2″</x:v>
      </x:c>
      <x:c r="Q101" s="30" t="str" cm="1">
        <x:f t="array" ref="Q101">INDEX($C$11:$N$11,G101)</x:f>
        <x:v>52°F</x:v>
      </x:c>
      <x:c r="R101" s="30" cm="1">
        <x:f t="array" ref="R101">INDEX($C$13:$N$13,G101)</x:f>
        <x:v>31</x:v>
      </x:c>
      <x:c r="S101" s="30">
        <x:f t="shared" si="40"/>
        <x:v>3.870967741935484E-2</x:v>
      </x:c>
      <x:c r="T101" s="30">
        <x:f t="shared" si="41"/>
        <x:v>52</x:v>
      </x:c>
      <x:c r="U101" s="32">
        <x:f t="shared" si="51"/>
        <x:v>1</x:v>
      </x:c>
      <x:c r="V101" s="31">
        <x:f t="shared" si="42"/>
        <x:v>0.1</x:v>
      </x:c>
      <x:c r="W101" s="31">
        <x:f t="shared" si="43"/>
        <x:v>65</x:v>
      </x:c>
      <x:c r="X101" s="32">
        <x:f t="shared" si="44"/>
        <x:v>0.25</x:v>
      </x:c>
      <x:c r="Y101" s="30">
        <x:f t="shared" si="45"/>
        <x:v>1</x:v>
      </x:c>
      <x:c r="Z101" s="33">
        <x:f t="shared" si="46"/>
        <x:v>0.93240000000000001</x:v>
      </x:c>
      <x:c r="AA101" s="31">
        <x:f t="shared" si="47"/>
        <x:v>33.254201866666669</x:v>
      </x:c>
      <x:c r="AB101" s="32">
        <x:f t="shared" si="48"/>
        <x:v>1.3855917444444446</x:v>
      </x:c>
      <x:c r="AC101" s="31">
        <x:f t="shared" si="49"/>
        <x:v>0.25</x:v>
      </x:c>
      <x:c r="AD101" s="30">
        <x:f t="shared" si="50"/>
        <x:v>0.285159</x:v>
      </x:c>
      <x:c r="AE101" s="31">
        <x:f t="shared" si="38"/>
        <x:v>33.539360866666669</x:v>
      </x:c>
    </x:row>
    <x:row r="102" spans="2:31" x14ac:dyDescent="0.35">
      <x:c r="B102" s="27">
        <x:f t="shared" si="52"/>
        <x:v>44641</x:v>
      </x:c>
      <x:c r="C102" s="22" t="str">
        <x:f>IF($C$4="London",Assumptions!C111,Assumptions!E111)</x:f>
        <x:v>0601</x:v>
      </x:c>
      <x:c r="D102" s="22" t="str">
        <x:f>IF($C$4="London",Assumptions!D111,Assumptions!F111)</x:f>
        <x:v>1815</x:v>
      </x:c>
      <x:c r="F102" s="29">
        <x:v>44642</x:v>
      </x:c>
      <x:c r="G102" s="30">
        <x:f t="shared" si="32"/>
        <x:v>3</x:v>
      </x:c>
      <x:c r="H102" s="31" t="str">
        <x:v>0559</x:v>
      </x:c>
      <x:c r="I102" s="31" t="str">
        <x:v>1817</x:v>
      </x:c>
      <x:c r="J102" s="30">
        <x:f t="shared" si="33"/>
        <x:v>5</x:v>
      </x:c>
      <x:c r="K102" s="30">
        <x:f t="shared" si="34"/>
        <x:v>59</x:v>
      </x:c>
      <x:c r="L102" s="30">
        <x:f t="shared" si="35"/>
        <x:v>18</x:v>
      </x:c>
      <x:c r="M102" s="30">
        <x:f t="shared" si="36"/>
        <x:v>17</x:v>
      </x:c>
      <x:c r="N102" s="30">
        <x:f t="shared" si="39"/>
        <x:v>18</x:v>
      </x:c>
      <x:c r="O102" s="30">
        <x:f t="shared" si="37"/>
        <x:v>12.3</x:v>
      </x:c>
      <x:c r="P102" s="30" t="str" cm="1">
        <x:f t="array" ref="P102">INDEX($C$12:$N$12,G102)</x:f>
        <x:v>1.2″</x:v>
      </x:c>
      <x:c r="Q102" s="30" t="str" cm="1">
        <x:f t="array" ref="Q102">INDEX($C$11:$N$11,G102)</x:f>
        <x:v>52°F</x:v>
      </x:c>
      <x:c r="R102" s="30" cm="1">
        <x:f t="array" ref="R102">INDEX($C$13:$N$13,G102)</x:f>
        <x:v>31</x:v>
      </x:c>
      <x:c r="S102" s="30">
        <x:f t="shared" si="40"/>
        <x:v>3.870967741935484E-2</x:v>
      </x:c>
      <x:c r="T102" s="30">
        <x:f t="shared" si="41"/>
        <x:v>52</x:v>
      </x:c>
      <x:c r="U102" s="32">
        <x:f t="shared" si="51"/>
        <x:v>1</x:v>
      </x:c>
      <x:c r="V102" s="31">
        <x:f t="shared" si="42"/>
        <x:v>0.1</x:v>
      </x:c>
      <x:c r="W102" s="31">
        <x:f t="shared" si="43"/>
        <x:v>65</x:v>
      </x:c>
      <x:c r="X102" s="32">
        <x:f t="shared" si="44"/>
        <x:v>0.25</x:v>
      </x:c>
      <x:c r="Y102" s="30">
        <x:f t="shared" si="45"/>
        <x:v>1</x:v>
      </x:c>
      <x:c r="Z102" s="33">
        <x:f t="shared" si="46"/>
        <x:v>0.93240000000000001</x:v>
      </x:c>
      <x:c r="AA102" s="31">
        <x:f t="shared" si="47"/>
        <x:v>33.539360866666669</x:v>
      </x:c>
      <x:c r="AB102" s="32">
        <x:f t="shared" si="48"/>
        <x:v>1.3974733694444446</x:v>
      </x:c>
      <x:c r="AC102" s="31">
        <x:f t="shared" si="49"/>
        <x:v>0.25</x:v>
      </x:c>
      <x:c r="AD102" s="30">
        <x:f t="shared" si="50"/>
        <x:v>0.28671300000000005</x:v>
      </x:c>
      <x:c r="AE102" s="31">
        <x:f t="shared" si="38"/>
        <x:v>33.826073866666668</x:v>
      </x:c>
    </x:row>
    <x:row r="103" spans="2:31" x14ac:dyDescent="0.35">
      <x:c r="B103" s="27">
        <x:f t="shared" si="52"/>
        <x:v>44642</x:v>
      </x:c>
      <x:c r="C103" s="22" t="str">
        <x:f>IF($C$4="London",Assumptions!C112,Assumptions!E112)</x:f>
        <x:v>0559</x:v>
      </x:c>
      <x:c r="D103" s="22" t="str">
        <x:f>IF($C$4="London",Assumptions!D112,Assumptions!F112)</x:f>
        <x:v>1817</x:v>
      </x:c>
      <x:c r="F103" s="29">
        <x:v>44643</x:v>
      </x:c>
      <x:c r="G103" s="30">
        <x:f t="shared" si="32"/>
        <x:v>3</x:v>
      </x:c>
      <x:c r="H103" s="31" t="str">
        <x:v>0557</x:v>
      </x:c>
      <x:c r="I103" s="31" t="str">
        <x:v>1819</x:v>
      </x:c>
      <x:c r="J103" s="30">
        <x:f t="shared" si="33"/>
        <x:v>5</x:v>
      </x:c>
      <x:c r="K103" s="30">
        <x:f t="shared" si="34"/>
        <x:v>57</x:v>
      </x:c>
      <x:c r="L103" s="30">
        <x:f t="shared" si="35"/>
        <x:v>18</x:v>
      </x:c>
      <x:c r="M103" s="30">
        <x:f t="shared" si="36"/>
        <x:v>19</x:v>
      </x:c>
      <x:c r="N103" s="30">
        <x:f t="shared" si="39"/>
        <x:v>18</x:v>
      </x:c>
      <x:c r="O103" s="30">
        <x:f t="shared" si="37"/>
        <x:v>12.366666666666667</x:v>
      </x:c>
      <x:c r="P103" s="30" t="str" cm="1">
        <x:f t="array" ref="P103">INDEX($C$12:$N$12,G103)</x:f>
        <x:v>1.2″</x:v>
      </x:c>
      <x:c r="Q103" s="30" t="str" cm="1">
        <x:f t="array" ref="Q103">INDEX($C$11:$N$11,G103)</x:f>
        <x:v>52°F</x:v>
      </x:c>
      <x:c r="R103" s="30" cm="1">
        <x:f t="array" ref="R103">INDEX($C$13:$N$13,G103)</x:f>
        <x:v>31</x:v>
      </x:c>
      <x:c r="S103" s="30">
        <x:f t="shared" si="40"/>
        <x:v>3.870967741935484E-2</x:v>
      </x:c>
      <x:c r="T103" s="30">
        <x:f t="shared" si="41"/>
        <x:v>52</x:v>
      </x:c>
      <x:c r="U103" s="32">
        <x:f t="shared" si="51"/>
        <x:v>1</x:v>
      </x:c>
      <x:c r="V103" s="31">
        <x:f t="shared" si="42"/>
        <x:v>0.1</x:v>
      </x:c>
      <x:c r="W103" s="31">
        <x:f t="shared" si="43"/>
        <x:v>65</x:v>
      </x:c>
      <x:c r="X103" s="32">
        <x:f t="shared" si="44"/>
        <x:v>0.25</x:v>
      </x:c>
      <x:c r="Y103" s="30">
        <x:f t="shared" si="45"/>
        <x:v>1</x:v>
      </x:c>
      <x:c r="Z103" s="33">
        <x:f t="shared" si="46"/>
        <x:v>0.93240000000000001</x:v>
      </x:c>
      <x:c r="AA103" s="31">
        <x:f t="shared" si="47"/>
        <x:v>33.826073866666668</x:v>
      </x:c>
      <x:c r="AB103" s="32">
        <x:f t="shared" si="48"/>
        <x:v>1.4094197444444445</x:v>
      </x:c>
      <x:c r="AC103" s="31">
        <x:f t="shared" si="49"/>
        <x:v>0.25</x:v>
      </x:c>
      <x:c r="AD103" s="30">
        <x:f t="shared" si="50"/>
        <x:v>0.28826700000000005</x:v>
      </x:c>
      <x:c r="AE103" s="31">
        <x:f t="shared" si="38"/>
        <x:v>34.114340866666666</x:v>
      </x:c>
    </x:row>
    <x:row r="104" spans="2:31" x14ac:dyDescent="0.35">
      <x:c r="B104" s="27">
        <x:f t="shared" si="52"/>
        <x:v>44643</x:v>
      </x:c>
      <x:c r="C104" s="22" t="str">
        <x:f>IF($C$4="London",Assumptions!C113,Assumptions!E113)</x:f>
        <x:v>0557</x:v>
      </x:c>
      <x:c r="D104" s="22" t="str">
        <x:f>IF($C$4="London",Assumptions!D113,Assumptions!F113)</x:f>
        <x:v>1819</x:v>
      </x:c>
      <x:c r="F104" s="29">
        <x:v>44644</x:v>
      </x:c>
      <x:c r="G104" s="30">
        <x:f t="shared" si="32"/>
        <x:v>3</x:v>
      </x:c>
      <x:c r="H104" s="31" t="str">
        <x:v>0554</x:v>
      </x:c>
      <x:c r="I104" s="31" t="str">
        <x:v>1820</x:v>
      </x:c>
      <x:c r="J104" s="30">
        <x:f t="shared" si="33"/>
        <x:v>5</x:v>
      </x:c>
      <x:c r="K104" s="30">
        <x:f t="shared" si="34"/>
        <x:v>54</x:v>
      </x:c>
      <x:c r="L104" s="30">
        <x:f t="shared" si="35"/>
        <x:v>18</x:v>
      </x:c>
      <x:c r="M104" s="30">
        <x:f t="shared" si="36"/>
        <x:v>20</x:v>
      </x:c>
      <x:c r="N104" s="30">
        <x:f t="shared" si="39"/>
        <x:v>18</x:v>
      </x:c>
      <x:c r="O104" s="30">
        <x:f t="shared" si="37"/>
        <x:v>12.433333333333334</x:v>
      </x:c>
      <x:c r="P104" s="30" t="str" cm="1">
        <x:f t="array" ref="P104">INDEX($C$12:$N$12,G104)</x:f>
        <x:v>1.2″</x:v>
      </x:c>
      <x:c r="Q104" s="30" t="str" cm="1">
        <x:f t="array" ref="Q104">INDEX($C$11:$N$11,G104)</x:f>
        <x:v>52°F</x:v>
      </x:c>
      <x:c r="R104" s="30" cm="1">
        <x:f t="array" ref="R104">INDEX($C$13:$N$13,G104)</x:f>
        <x:v>31</x:v>
      </x:c>
      <x:c r="S104" s="30">
        <x:f t="shared" si="40"/>
        <x:v>3.870967741935484E-2</x:v>
      </x:c>
      <x:c r="T104" s="30">
        <x:f t="shared" si="41"/>
        <x:v>52</x:v>
      </x:c>
      <x:c r="U104" s="32">
        <x:f t="shared" si="51"/>
        <x:v>1</x:v>
      </x:c>
      <x:c r="V104" s="31">
        <x:f t="shared" si="42"/>
        <x:v>0.1</x:v>
      </x:c>
      <x:c r="W104" s="31">
        <x:f t="shared" si="43"/>
        <x:v>65</x:v>
      </x:c>
      <x:c r="X104" s="32">
        <x:f t="shared" si="44"/>
        <x:v>0.25</x:v>
      </x:c>
      <x:c r="Y104" s="30">
        <x:f t="shared" si="45"/>
        <x:v>1</x:v>
      </x:c>
      <x:c r="Z104" s="33">
        <x:f t="shared" si="46"/>
        <x:v>0.93240000000000001</x:v>
      </x:c>
      <x:c r="AA104" s="31">
        <x:f t="shared" si="47"/>
        <x:v>34.114340866666666</x:v>
      </x:c>
      <x:c r="AB104" s="32">
        <x:f t="shared" si="48"/>
        <x:v>1.4214308694444444</x:v>
      </x:c>
      <x:c r="AC104" s="31">
        <x:f t="shared" si="49"/>
        <x:v>0.25</x:v>
      </x:c>
      <x:c r="AD104" s="30">
        <x:f t="shared" si="50"/>
        <x:v>0.289821</x:v>
      </x:c>
      <x:c r="AE104" s="31">
        <x:f t="shared" si="38"/>
        <x:v>34.404161866666669</x:v>
      </x:c>
    </x:row>
    <x:row r="105" spans="2:31" x14ac:dyDescent="0.35">
      <x:c r="B105" s="27">
        <x:f t="shared" si="52"/>
        <x:v>44644</x:v>
      </x:c>
      <x:c r="C105" s="22" t="str">
        <x:f>IF($C$4="London",Assumptions!C114,Assumptions!E114)</x:f>
        <x:v>0554</x:v>
      </x:c>
      <x:c r="D105" s="22" t="str">
        <x:f>IF($C$4="London",Assumptions!D114,Assumptions!F114)</x:f>
        <x:v>1820</x:v>
      </x:c>
      <x:c r="F105" s="29">
        <x:v>44645</x:v>
      </x:c>
      <x:c r="G105" s="30">
        <x:f t="shared" si="32"/>
        <x:v>3</x:v>
      </x:c>
      <x:c r="H105" s="31" t="str">
        <x:v>0552</x:v>
      </x:c>
      <x:c r="I105" s="31" t="str">
        <x:v>1822</x:v>
      </x:c>
      <x:c r="J105" s="30">
        <x:f t="shared" si="33"/>
        <x:v>5</x:v>
      </x:c>
      <x:c r="K105" s="30">
        <x:f t="shared" si="34"/>
        <x:v>52</x:v>
      </x:c>
      <x:c r="L105" s="30">
        <x:f t="shared" si="35"/>
        <x:v>18</x:v>
      </x:c>
      <x:c r="M105" s="30">
        <x:f t="shared" si="36"/>
        <x:v>22</x:v>
      </x:c>
      <x:c r="N105" s="30">
        <x:f t="shared" si="39"/>
        <x:v>18</x:v>
      </x:c>
      <x:c r="O105" s="30">
        <x:f t="shared" si="37"/>
        <x:v>12.5</x:v>
      </x:c>
      <x:c r="P105" s="30" t="str" cm="1">
        <x:f t="array" ref="P105">INDEX($C$12:$N$12,G105)</x:f>
        <x:v>1.2″</x:v>
      </x:c>
      <x:c r="Q105" s="30" t="str" cm="1">
        <x:f t="array" ref="Q105">INDEX($C$11:$N$11,G105)</x:f>
        <x:v>52°F</x:v>
      </x:c>
      <x:c r="R105" s="30" cm="1">
        <x:f t="array" ref="R105">INDEX($C$13:$N$13,G105)</x:f>
        <x:v>31</x:v>
      </x:c>
      <x:c r="S105" s="30">
        <x:f t="shared" si="40"/>
        <x:v>3.870967741935484E-2</x:v>
      </x:c>
      <x:c r="T105" s="30">
        <x:f t="shared" si="41"/>
        <x:v>52</x:v>
      </x:c>
      <x:c r="U105" s="32">
        <x:f t="shared" si="51"/>
        <x:v>1</x:v>
      </x:c>
      <x:c r="V105" s="31">
        <x:f t="shared" si="42"/>
        <x:v>0.1</x:v>
      </x:c>
      <x:c r="W105" s="31">
        <x:f t="shared" si="43"/>
        <x:v>65</x:v>
      </x:c>
      <x:c r="X105" s="32">
        <x:f t="shared" si="44"/>
        <x:v>0.25</x:v>
      </x:c>
      <x:c r="Y105" s="30">
        <x:f t="shared" si="45"/>
        <x:v>1</x:v>
      </x:c>
      <x:c r="Z105" s="33">
        <x:f t="shared" si="46"/>
        <x:v>0.93240000000000001</x:v>
      </x:c>
      <x:c r="AA105" s="31">
        <x:f t="shared" si="47"/>
        <x:v>34.404161866666669</x:v>
      </x:c>
      <x:c r="AB105" s="32">
        <x:f t="shared" si="48"/>
        <x:v>1.4335067444444445</x:v>
      </x:c>
      <x:c r="AC105" s="31">
        <x:f t="shared" si="49"/>
        <x:v>0.25</x:v>
      </x:c>
      <x:c r="AD105" s="30">
        <x:f t="shared" si="50"/>
        <x:v>0.291375</x:v>
      </x:c>
      <x:c r="AE105" s="31">
        <x:f t="shared" si="38"/>
        <x:v>34.695536866666671</x:v>
      </x:c>
    </x:row>
    <x:row r="106" spans="2:31" x14ac:dyDescent="0.35">
      <x:c r="B106" s="27">
        <x:f t="shared" si="52"/>
        <x:v>44645</x:v>
      </x:c>
      <x:c r="C106" s="22" t="str">
        <x:f>IF($C$4="London",Assumptions!C115,Assumptions!E115)</x:f>
        <x:v>0552</x:v>
      </x:c>
      <x:c r="D106" s="22" t="str">
        <x:f>IF($C$4="London",Assumptions!D115,Assumptions!F115)</x:f>
        <x:v>1822</x:v>
      </x:c>
      <x:c r="F106" s="29">
        <x:v>44646</x:v>
      </x:c>
      <x:c r="G106" s="30">
        <x:f t="shared" si="32"/>
        <x:v>3</x:v>
      </x:c>
      <x:c r="H106" s="31" t="str">
        <x:v>0550</x:v>
      </x:c>
      <x:c r="I106" s="31" t="str">
        <x:v>1824</x:v>
      </x:c>
      <x:c r="J106" s="30">
        <x:f t="shared" si="33"/>
        <x:v>5</x:v>
      </x:c>
      <x:c r="K106" s="30">
        <x:f t="shared" si="34"/>
        <x:v>50</x:v>
      </x:c>
      <x:c r="L106" s="30">
        <x:f t="shared" si="35"/>
        <x:v>18</x:v>
      </x:c>
      <x:c r="M106" s="30">
        <x:f t="shared" si="36"/>
        <x:v>24</x:v>
      </x:c>
      <x:c r="N106" s="30">
        <x:f t="shared" si="39"/>
        <x:v>18</x:v>
      </x:c>
      <x:c r="O106" s="30">
        <x:f t="shared" si="37"/>
        <x:v>12.566666666666666</x:v>
      </x:c>
      <x:c r="P106" s="30" t="str" cm="1">
        <x:f t="array" ref="P106">INDEX($C$12:$N$12,G106)</x:f>
        <x:v>1.2″</x:v>
      </x:c>
      <x:c r="Q106" s="30" t="str" cm="1">
        <x:f t="array" ref="Q106">INDEX($C$11:$N$11,G106)</x:f>
        <x:v>52°F</x:v>
      </x:c>
      <x:c r="R106" s="30" cm="1">
        <x:f t="array" ref="R106">INDEX($C$13:$N$13,G106)</x:f>
        <x:v>31</x:v>
      </x:c>
      <x:c r="S106" s="30">
        <x:f t="shared" si="40"/>
        <x:v>3.870967741935484E-2</x:v>
      </x:c>
      <x:c r="T106" s="30">
        <x:f t="shared" si="41"/>
        <x:v>52</x:v>
      </x:c>
      <x:c r="U106" s="32">
        <x:f t="shared" si="51"/>
        <x:v>1</x:v>
      </x:c>
      <x:c r="V106" s="31">
        <x:f t="shared" si="42"/>
        <x:v>0.1</x:v>
      </x:c>
      <x:c r="W106" s="31">
        <x:f t="shared" si="43"/>
        <x:v>65</x:v>
      </x:c>
      <x:c r="X106" s="32">
        <x:f t="shared" si="44"/>
        <x:v>0.25</x:v>
      </x:c>
      <x:c r="Y106" s="30">
        <x:f t="shared" si="45"/>
        <x:v>1</x:v>
      </x:c>
      <x:c r="Z106" s="33">
        <x:f t="shared" si="46"/>
        <x:v>0.93240000000000001</x:v>
      </x:c>
      <x:c r="AA106" s="31">
        <x:f t="shared" si="47"/>
        <x:v>34.695536866666671</x:v>
      </x:c>
      <x:c r="AB106" s="32">
        <x:f t="shared" si="48"/>
        <x:v>1.4456473694444447</x:v>
      </x:c>
      <x:c r="AC106" s="31">
        <x:f t="shared" si="49"/>
        <x:v>0.25</x:v>
      </x:c>
      <x:c r="AD106" s="30">
        <x:f t="shared" si="50"/>
        <x:v>0.29292900000000005</x:v>
      </x:c>
      <x:c r="AE106" s="31">
        <x:f t="shared" si="38"/>
        <x:v>34.988465866666672</x:v>
      </x:c>
    </x:row>
    <x:row r="107" spans="2:31" x14ac:dyDescent="0.35">
      <x:c r="B107" s="27">
        <x:f t="shared" si="52"/>
        <x:v>44646</x:v>
      </x:c>
      <x:c r="C107" s="22" t="str">
        <x:f>IF($C$4="London",Assumptions!C116,Assumptions!E116)</x:f>
        <x:v>0550</x:v>
      </x:c>
      <x:c r="D107" s="22" t="str">
        <x:f>IF($C$4="London",Assumptions!D116,Assumptions!F116)</x:f>
        <x:v>1824</x:v>
      </x:c>
      <x:c r="F107" s="29">
        <x:v>44647</x:v>
      </x:c>
      <x:c r="G107" s="30">
        <x:f t="shared" si="32"/>
        <x:v>3</x:v>
      </x:c>
      <x:c r="H107" s="31" t="str">
        <x:v>0548</x:v>
      </x:c>
      <x:c r="I107" s="31" t="str">
        <x:v>1825</x:v>
      </x:c>
      <x:c r="J107" s="30">
        <x:f t="shared" si="33"/>
        <x:v>5</x:v>
      </x:c>
      <x:c r="K107" s="30">
        <x:f t="shared" si="34"/>
        <x:v>48</x:v>
      </x:c>
      <x:c r="L107" s="30">
        <x:f t="shared" si="35"/>
        <x:v>18</x:v>
      </x:c>
      <x:c r="M107" s="30">
        <x:f t="shared" si="36"/>
        <x:v>25</x:v>
      </x:c>
      <x:c r="N107" s="30">
        <x:f t="shared" si="39"/>
        <x:v>18</x:v>
      </x:c>
      <x:c r="O107" s="30">
        <x:f t="shared" si="37"/>
        <x:v>12.616666666666667</x:v>
      </x:c>
      <x:c r="P107" s="30" t="str" cm="1">
        <x:f t="array" ref="P107">INDEX($C$12:$N$12,G107)</x:f>
        <x:v>1.2″</x:v>
      </x:c>
      <x:c r="Q107" s="30" t="str" cm="1">
        <x:f t="array" ref="Q107">INDEX($C$11:$N$11,G107)</x:f>
        <x:v>52°F</x:v>
      </x:c>
      <x:c r="R107" s="30" cm="1">
        <x:f t="array" ref="R107">INDEX($C$13:$N$13,G107)</x:f>
        <x:v>31</x:v>
      </x:c>
      <x:c r="S107" s="30">
        <x:f t="shared" si="40"/>
        <x:v>3.870967741935484E-2</x:v>
      </x:c>
      <x:c r="T107" s="30">
        <x:f t="shared" si="41"/>
        <x:v>52</x:v>
      </x:c>
      <x:c r="U107" s="32">
        <x:f t="shared" si="51"/>
        <x:v>1</x:v>
      </x:c>
      <x:c r="V107" s="31">
        <x:f t="shared" si="42"/>
        <x:v>0.1</x:v>
      </x:c>
      <x:c r="W107" s="31">
        <x:f t="shared" si="43"/>
        <x:v>65</x:v>
      </x:c>
      <x:c r="X107" s="32">
        <x:f t="shared" si="44"/>
        <x:v>0.25</x:v>
      </x:c>
      <x:c r="Y107" s="30">
        <x:f t="shared" si="45"/>
        <x:v>1</x:v>
      </x:c>
      <x:c r="Z107" s="33">
        <x:f t="shared" si="46"/>
        <x:v>0.93240000000000001</x:v>
      </x:c>
      <x:c r="AA107" s="31">
        <x:f t="shared" si="47"/>
        <x:v>34.988465866666672</x:v>
      </x:c>
      <x:c r="AB107" s="32">
        <x:f t="shared" si="48"/>
        <x:v>1.4578527444444447</x:v>
      </x:c>
      <x:c r="AC107" s="31">
        <x:f t="shared" si="49"/>
        <x:v>0.25</x:v>
      </x:c>
      <x:c r="AD107" s="30">
        <x:f t="shared" si="50"/>
        <x:v>0.29409450000000004</x:v>
      </x:c>
      <x:c r="AE107" s="31">
        <x:f t="shared" si="38"/>
        <x:v>35.282560366666672</x:v>
      </x:c>
    </x:row>
    <x:row r="108" spans="2:31" x14ac:dyDescent="0.35">
      <x:c r="B108" s="27">
        <x:f t="shared" si="52"/>
        <x:v>44647</x:v>
      </x:c>
      <x:c r="C108" s="22" t="str">
        <x:f>IF($C$4="London",Assumptions!C117,Assumptions!E117)</x:f>
        <x:v>0548</x:v>
      </x:c>
      <x:c r="D108" s="22" t="str">
        <x:f>IF($C$4="London",Assumptions!D117,Assumptions!F117)</x:f>
        <x:v>1825</x:v>
      </x:c>
      <x:c r="F108" s="29">
        <x:v>44648</x:v>
      </x:c>
      <x:c r="G108" s="30">
        <x:f t="shared" si="32"/>
        <x:v>3</x:v>
      </x:c>
      <x:c r="H108" s="31" t="str">
        <x:v>0545</x:v>
      </x:c>
      <x:c r="I108" s="31" t="str">
        <x:v>1827</x:v>
      </x:c>
      <x:c r="J108" s="30">
        <x:f t="shared" si="33"/>
        <x:v>5</x:v>
      </x:c>
      <x:c r="K108" s="30">
        <x:f t="shared" si="34"/>
        <x:v>45</x:v>
      </x:c>
      <x:c r="L108" s="30">
        <x:f t="shared" si="35"/>
        <x:v>18</x:v>
      </x:c>
      <x:c r="M108" s="30">
        <x:f t="shared" si="36"/>
        <x:v>27</x:v>
      </x:c>
      <x:c r="N108" s="30">
        <x:f t="shared" si="39"/>
        <x:v>18</x:v>
      </x:c>
      <x:c r="O108" s="30">
        <x:f t="shared" si="37"/>
        <x:v>12.7</x:v>
      </x:c>
      <x:c r="P108" s="30" t="str" cm="1">
        <x:f t="array" ref="P108">INDEX($C$12:$N$12,G108)</x:f>
        <x:v>1.2″</x:v>
      </x:c>
      <x:c r="Q108" s="30" t="str" cm="1">
        <x:f t="array" ref="Q108">INDEX($C$11:$N$11,G108)</x:f>
        <x:v>52°F</x:v>
      </x:c>
      <x:c r="R108" s="30" cm="1">
        <x:f t="array" ref="R108">INDEX($C$13:$N$13,G108)</x:f>
        <x:v>31</x:v>
      </x:c>
      <x:c r="S108" s="30">
        <x:f t="shared" si="40"/>
        <x:v>3.870967741935484E-2</x:v>
      </x:c>
      <x:c r="T108" s="30">
        <x:f t="shared" si="41"/>
        <x:v>52</x:v>
      </x:c>
      <x:c r="U108" s="32">
        <x:f t="shared" si="51"/>
        <x:v>1</x:v>
      </x:c>
      <x:c r="V108" s="31">
        <x:f t="shared" si="42"/>
        <x:v>0.1</x:v>
      </x:c>
      <x:c r="W108" s="31">
        <x:f t="shared" si="43"/>
        <x:v>65</x:v>
      </x:c>
      <x:c r="X108" s="32">
        <x:f t="shared" si="44"/>
        <x:v>0.25</x:v>
      </x:c>
      <x:c r="Y108" s="30">
        <x:f t="shared" si="45"/>
        <x:v>1</x:v>
      </x:c>
      <x:c r="Z108" s="33">
        <x:f t="shared" si="46"/>
        <x:v>0.93240000000000001</x:v>
      </x:c>
      <x:c r="AA108" s="31">
        <x:f t="shared" si="47"/>
        <x:v>35.282560366666672</x:v>
      </x:c>
      <x:c r="AB108" s="32">
        <x:f t="shared" si="48"/>
        <x:v>1.4701066819444446</x:v>
      </x:c>
      <x:c r="AC108" s="31">
        <x:f t="shared" si="49"/>
        <x:v>0.25</x:v>
      </x:c>
      <x:c r="AD108" s="30">
        <x:f t="shared" si="50"/>
        <x:v>0.29603699999999999</x:v>
      </x:c>
      <x:c r="AE108" s="31">
        <x:f t="shared" si="38"/>
        <x:v>35.578597366666671</x:v>
      </x:c>
    </x:row>
    <x:row r="109" spans="2:31" x14ac:dyDescent="0.35">
      <x:c r="B109" s="27">
        <x:f t="shared" si="52"/>
        <x:v>44648</x:v>
      </x:c>
      <x:c r="C109" s="22" t="str">
        <x:f>IF($C$4="London",Assumptions!C118,Assumptions!E118)</x:f>
        <x:v>0545</x:v>
      </x:c>
      <x:c r="D109" s="22" t="str">
        <x:f>IF($C$4="London",Assumptions!D118,Assumptions!F118)</x:f>
        <x:v>1827</x:v>
      </x:c>
      <x:c r="F109" s="29">
        <x:v>44649</x:v>
      </x:c>
      <x:c r="G109" s="30">
        <x:f t="shared" si="32"/>
        <x:v>3</x:v>
      </x:c>
      <x:c r="H109" s="31" t="str">
        <x:v>0543</x:v>
      </x:c>
      <x:c r="I109" s="31" t="str">
        <x:v>1829</x:v>
      </x:c>
      <x:c r="J109" s="30">
        <x:f t="shared" si="33"/>
        <x:v>5</x:v>
      </x:c>
      <x:c r="K109" s="30">
        <x:f t="shared" si="34"/>
        <x:v>43</x:v>
      </x:c>
      <x:c r="L109" s="30">
        <x:f t="shared" si="35"/>
        <x:v>18</x:v>
      </x:c>
      <x:c r="M109" s="30">
        <x:f t="shared" si="36"/>
        <x:v>29</x:v>
      </x:c>
      <x:c r="N109" s="30">
        <x:f t="shared" si="39"/>
        <x:v>18</x:v>
      </x:c>
      <x:c r="O109" s="30">
        <x:f t="shared" si="37"/>
        <x:v>12.766666666666667</x:v>
      </x:c>
      <x:c r="P109" s="30" t="str" cm="1">
        <x:f t="array" ref="P109">INDEX($C$12:$N$12,G109)</x:f>
        <x:v>1.2″</x:v>
      </x:c>
      <x:c r="Q109" s="30" t="str" cm="1">
        <x:f t="array" ref="Q109">INDEX($C$11:$N$11,G109)</x:f>
        <x:v>52°F</x:v>
      </x:c>
      <x:c r="R109" s="30" cm="1">
        <x:f t="array" ref="R109">INDEX($C$13:$N$13,G109)</x:f>
        <x:v>31</x:v>
      </x:c>
      <x:c r="S109" s="30">
        <x:f t="shared" si="40"/>
        <x:v>3.870967741935484E-2</x:v>
      </x:c>
      <x:c r="T109" s="30">
        <x:f t="shared" si="41"/>
        <x:v>52</x:v>
      </x:c>
      <x:c r="U109" s="32">
        <x:f t="shared" si="51"/>
        <x:v>1</x:v>
      </x:c>
      <x:c r="V109" s="31">
        <x:f t="shared" si="42"/>
        <x:v>0.1</x:v>
      </x:c>
      <x:c r="W109" s="31">
        <x:f t="shared" si="43"/>
        <x:v>65</x:v>
      </x:c>
      <x:c r="X109" s="32">
        <x:f t="shared" si="44"/>
        <x:v>0.25</x:v>
      </x:c>
      <x:c r="Y109" s="30">
        <x:f t="shared" si="45"/>
        <x:v>1</x:v>
      </x:c>
      <x:c r="Z109" s="33">
        <x:f t="shared" si="46"/>
        <x:v>0.93240000000000001</x:v>
      </x:c>
      <x:c r="AA109" s="31">
        <x:f t="shared" si="47"/>
        <x:v>35.578597366666671</x:v>
      </x:c>
      <x:c r="AB109" s="32">
        <x:f t="shared" si="48"/>
        <x:v>1.4824415569444447</x:v>
      </x:c>
      <x:c r="AC109" s="31">
        <x:f t="shared" si="49"/>
        <x:v>0.25</x:v>
      </x:c>
      <x:c r="AD109" s="30">
        <x:f t="shared" si="50"/>
        <x:v>0.29759100000000005</x:v>
      </x:c>
      <x:c r="AE109" s="31">
        <x:f t="shared" si="38"/>
        <x:v>35.876188366666668</x:v>
      </x:c>
    </x:row>
    <x:row r="110" spans="2:31" x14ac:dyDescent="0.35">
      <x:c r="B110" s="27">
        <x:f t="shared" si="52"/>
        <x:v>44649</x:v>
      </x:c>
      <x:c r="C110" s="22" t="str">
        <x:f>IF($C$4="London",Assumptions!C119,Assumptions!E119)</x:f>
        <x:v>0543</x:v>
      </x:c>
      <x:c r="D110" s="22" t="str">
        <x:f>IF($C$4="London",Assumptions!D119,Assumptions!F119)</x:f>
        <x:v>1829</x:v>
      </x:c>
      <x:c r="F110" s="29">
        <x:v>44650</x:v>
      </x:c>
      <x:c r="G110" s="30">
        <x:f t="shared" si="32"/>
        <x:v>3</x:v>
      </x:c>
      <x:c r="H110" s="31" t="str">
        <x:v>0541</x:v>
      </x:c>
      <x:c r="I110" s="31" t="str">
        <x:v>1830</x:v>
      </x:c>
      <x:c r="J110" s="30">
        <x:f t="shared" si="33"/>
        <x:v>5</x:v>
      </x:c>
      <x:c r="K110" s="30">
        <x:f t="shared" si="34"/>
        <x:v>41</x:v>
      </x:c>
      <x:c r="L110" s="30">
        <x:f t="shared" si="35"/>
        <x:v>18</x:v>
      </x:c>
      <x:c r="M110" s="30">
        <x:f t="shared" si="36"/>
        <x:v>30</x:v>
      </x:c>
      <x:c r="N110" s="30">
        <x:f t="shared" si="39"/>
        <x:v>18</x:v>
      </x:c>
      <x:c r="O110" s="30">
        <x:f t="shared" si="37"/>
        <x:v>12.816666666666666</x:v>
      </x:c>
      <x:c r="P110" s="30" t="str" cm="1">
        <x:f t="array" ref="P110">INDEX($C$12:$N$12,G110)</x:f>
        <x:v>1.2″</x:v>
      </x:c>
      <x:c r="Q110" s="30" t="str" cm="1">
        <x:f t="array" ref="Q110">INDEX($C$11:$N$11,G110)</x:f>
        <x:v>52°F</x:v>
      </x:c>
      <x:c r="R110" s="30" cm="1">
        <x:f t="array" ref="R110">INDEX($C$13:$N$13,G110)</x:f>
        <x:v>31</x:v>
      </x:c>
      <x:c r="S110" s="30">
        <x:f t="shared" si="40"/>
        <x:v>3.870967741935484E-2</x:v>
      </x:c>
      <x:c r="T110" s="30">
        <x:f t="shared" si="41"/>
        <x:v>52</x:v>
      </x:c>
      <x:c r="U110" s="32">
        <x:f t="shared" si="51"/>
        <x:v>1</x:v>
      </x:c>
      <x:c r="V110" s="31">
        <x:f t="shared" si="42"/>
        <x:v>0.1</x:v>
      </x:c>
      <x:c r="W110" s="31">
        <x:f t="shared" si="43"/>
        <x:v>65</x:v>
      </x:c>
      <x:c r="X110" s="32">
        <x:f t="shared" si="44"/>
        <x:v>0.25</x:v>
      </x:c>
      <x:c r="Y110" s="30">
        <x:f t="shared" si="45"/>
        <x:v>1</x:v>
      </x:c>
      <x:c r="Z110" s="33">
        <x:f t="shared" si="46"/>
        <x:v>0.93240000000000001</x:v>
      </x:c>
      <x:c r="AA110" s="31">
        <x:f t="shared" si="47"/>
        <x:v>35.876188366666668</x:v>
      </x:c>
      <x:c r="AB110" s="32">
        <x:f t="shared" si="48"/>
        <x:v>1.4948411819444445</x:v>
      </x:c>
      <x:c r="AC110" s="31">
        <x:f t="shared" si="49"/>
        <x:v>0.25</x:v>
      </x:c>
      <x:c r="AD110" s="30">
        <x:f t="shared" si="50"/>
        <x:v>0.29875650000000004</x:v>
      </x:c>
      <x:c r="AE110" s="31">
        <x:f t="shared" si="38"/>
        <x:v>36.174944866666671</x:v>
      </x:c>
    </x:row>
    <x:row r="111" spans="2:31" x14ac:dyDescent="0.35">
      <x:c r="B111" s="27">
        <x:f t="shared" si="52"/>
        <x:v>44650</x:v>
      </x:c>
      <x:c r="C111" s="22" t="str">
        <x:f>IF($C$4="London",Assumptions!C120,Assumptions!E120)</x:f>
        <x:v>0541</x:v>
      </x:c>
      <x:c r="D111" s="22" t="str">
        <x:f>IF($C$4="London",Assumptions!D120,Assumptions!F120)</x:f>
        <x:v>1830</x:v>
      </x:c>
      <x:c r="F111" s="29">
        <x:v>44651</x:v>
      </x:c>
      <x:c r="G111" s="30">
        <x:f t="shared" si="32"/>
        <x:v>3</x:v>
      </x:c>
      <x:c r="H111" s="31" t="str">
        <x:v>0538</x:v>
      </x:c>
      <x:c r="I111" s="31" t="str">
        <x:v>1832</x:v>
      </x:c>
      <x:c r="J111" s="30">
        <x:f t="shared" si="33"/>
        <x:v>5</x:v>
      </x:c>
      <x:c r="K111" s="30">
        <x:f t="shared" si="34"/>
        <x:v>38</x:v>
      </x:c>
      <x:c r="L111" s="30">
        <x:f t="shared" si="35"/>
        <x:v>18</x:v>
      </x:c>
      <x:c r="M111" s="30">
        <x:f t="shared" si="36"/>
        <x:v>32</x:v>
      </x:c>
      <x:c r="N111" s="30">
        <x:f t="shared" si="39"/>
        <x:v>18</x:v>
      </x:c>
      <x:c r="O111" s="30">
        <x:f t="shared" si="37"/>
        <x:v>12.9</x:v>
      </x:c>
      <x:c r="P111" s="30" t="str" cm="1">
        <x:f t="array" ref="P111">INDEX($C$12:$N$12,G111)</x:f>
        <x:v>1.2″</x:v>
      </x:c>
      <x:c r="Q111" s="30" t="str" cm="1">
        <x:f t="array" ref="Q111">INDEX($C$11:$N$11,G111)</x:f>
        <x:v>52°F</x:v>
      </x:c>
      <x:c r="R111" s="30" cm="1">
        <x:f t="array" ref="R111">INDEX($C$13:$N$13,G111)</x:f>
        <x:v>31</x:v>
      </x:c>
      <x:c r="S111" s="30">
        <x:f t="shared" si="40"/>
        <x:v>3.870967741935484E-2</x:v>
      </x:c>
      <x:c r="T111" s="30">
        <x:f t="shared" si="41"/>
        <x:v>52</x:v>
      </x:c>
      <x:c r="U111" s="32">
        <x:f t="shared" si="51"/>
        <x:v>1</x:v>
      </x:c>
      <x:c r="V111" s="31">
        <x:f t="shared" si="42"/>
        <x:v>0.1</x:v>
      </x:c>
      <x:c r="W111" s="31">
        <x:f t="shared" si="43"/>
        <x:v>65</x:v>
      </x:c>
      <x:c r="X111" s="32">
        <x:f t="shared" si="44"/>
        <x:v>0.25</x:v>
      </x:c>
      <x:c r="Y111" s="30">
        <x:f t="shared" si="45"/>
        <x:v>1</x:v>
      </x:c>
      <x:c r="Z111" s="33">
        <x:f t="shared" si="46"/>
        <x:v>0.93240000000000001</x:v>
      </x:c>
      <x:c r="AA111" s="31">
        <x:f t="shared" si="47"/>
        <x:v>36.174944866666671</x:v>
      </x:c>
      <x:c r="AB111" s="32">
        <x:f t="shared" si="48"/>
        <x:v>1.5072893694444447</x:v>
      </x:c>
      <x:c r="AC111" s="31">
        <x:f t="shared" si="49"/>
        <x:v>0.25</x:v>
      </x:c>
      <x:c r="AD111" s="30">
        <x:f t="shared" si="50"/>
        <x:v>0.30069899999999999</x:v>
      </x:c>
      <x:c r="AE111" s="31">
        <x:f t="shared" si="38"/>
        <x:v>36.475643866666672</x:v>
      </x:c>
    </x:row>
    <x:row r="112" spans="2:31" x14ac:dyDescent="0.35">
      <x:c r="B112" s="27">
        <x:f t="shared" si="52"/>
        <x:v>44651</x:v>
      </x:c>
      <x:c r="C112" s="22" t="str">
        <x:f>IF($C$4="London",Assumptions!C121,Assumptions!E121)</x:f>
        <x:v>0538</x:v>
      </x:c>
      <x:c r="D112" s="22" t="str">
        <x:f>IF($C$4="London",Assumptions!D121,Assumptions!F121)</x:f>
        <x:v>1832</x:v>
      </x:c>
      <x:c r="F112" s="29">
        <x:v>44652</x:v>
      </x:c>
      <x:c r="G112" s="30">
        <x:f t="shared" si="32"/>
        <x:v>4</x:v>
      </x:c>
      <x:c r="H112" s="31" t="str">
        <x:v>0536</x:v>
      </x:c>
      <x:c r="I112" s="31" t="str">
        <x:v>1834</x:v>
      </x:c>
      <x:c r="J112" s="30">
        <x:f t="shared" si="33"/>
        <x:v>5</x:v>
      </x:c>
      <x:c r="K112" s="30">
        <x:f t="shared" si="34"/>
        <x:v>36</x:v>
      </x:c>
      <x:c r="L112" s="30">
        <x:f t="shared" si="35"/>
        <x:v>18</x:v>
      </x:c>
      <x:c r="M112" s="30">
        <x:f t="shared" si="36"/>
        <x:v>34</x:v>
      </x:c>
      <x:c r="N112" s="30">
        <x:f t="shared" si="39"/>
        <x:v>18</x:v>
      </x:c>
      <x:c r="O112" s="30">
        <x:f t="shared" si="37"/>
        <x:v>12.966666666666667</x:v>
      </x:c>
      <x:c r="P112" s="30" t="str" cm="1">
        <x:f t="array" ref="P112">INDEX($C$12:$N$12,G112)</x:f>
        <x:v>1.2″</x:v>
      </x:c>
      <x:c r="Q112" s="30" t="str" cm="1">
        <x:f t="array" ref="Q112">INDEX($C$11:$N$11,G112)</x:f>
        <x:v>58°F</x:v>
      </x:c>
      <x:c r="R112" s="30" cm="1">
        <x:f t="array" ref="R112">INDEX($C$13:$N$13,G112)</x:f>
        <x:v>30</x:v>
      </x:c>
      <x:c r="S112" s="30">
        <x:f t="shared" si="40"/>
        <x:v>0.04</x:v>
      </x:c>
      <x:c r="T112" s="30">
        <x:f t="shared" si="41"/>
        <x:v>58</x:v>
      </x:c>
      <x:c r="U112" s="32">
        <x:f t="shared" si="51"/>
        <x:v>1</x:v>
      </x:c>
      <x:c r="V112" s="31">
        <x:f t="shared" si="42"/>
        <x:v>0.1</x:v>
      </x:c>
      <x:c r="W112" s="31">
        <x:f t="shared" si="43"/>
        <x:v>65</x:v>
      </x:c>
      <x:c r="X112" s="32">
        <x:f t="shared" si="44"/>
        <x:v>0.25</x:v>
      </x:c>
      <x:c r="Y112" s="30">
        <x:f t="shared" si="45"/>
        <x:v>1</x:v>
      </x:c>
      <x:c r="Z112" s="33">
        <x:f t="shared" si="46"/>
        <x:v>0.98040000000000005</x:v>
      </x:c>
      <x:c r="AA112" s="31">
        <x:f t="shared" si="47"/>
        <x:v>36.475643866666672</x:v>
      </x:c>
      <x:c r="AB112" s="32">
        <x:f t="shared" si="48"/>
        <x:v>1.5198184944444446</x:v>
      </x:c>
      <x:c r="AC112" s="31">
        <x:f t="shared" si="49"/>
        <x:v>0.25</x:v>
      </x:c>
      <x:c r="AD112" s="30">
        <x:f t="shared" si="50"/>
        <x:v>0.31781300000000007</x:v>
      </x:c>
      <x:c r="AE112" s="31">
        <x:f t="shared" si="38"/>
        <x:v>36.793456866666673</x:v>
      </x:c>
    </x:row>
    <x:row r="113" spans="2:31" x14ac:dyDescent="0.35">
      <x:c r="B113" s="27">
        <x:f t="shared" si="52"/>
        <x:v>44652</x:v>
      </x:c>
      <x:c r="C113" s="22" t="str">
        <x:f>IF($C$4="London",Assumptions!C122,Assumptions!E122)</x:f>
        <x:v>0536</x:v>
      </x:c>
      <x:c r="D113" s="22" t="str">
        <x:f>IF($C$4="London",Assumptions!D122,Assumptions!F122)</x:f>
        <x:v>1834</x:v>
      </x:c>
      <x:c r="F113" s="29">
        <x:v>44653</x:v>
      </x:c>
      <x:c r="G113" s="30">
        <x:f t="shared" si="32"/>
        <x:v>4</x:v>
      </x:c>
      <x:c r="H113" s="31" t="str">
        <x:v>0534</x:v>
      </x:c>
      <x:c r="I113" s="31" t="str">
        <x:v>1835</x:v>
      </x:c>
      <x:c r="J113" s="30">
        <x:f t="shared" si="33"/>
        <x:v>5</x:v>
      </x:c>
      <x:c r="K113" s="30">
        <x:f t="shared" si="34"/>
        <x:v>34</x:v>
      </x:c>
      <x:c r="L113" s="30">
        <x:f t="shared" si="35"/>
        <x:v>18</x:v>
      </x:c>
      <x:c r="M113" s="30">
        <x:f t="shared" si="36"/>
        <x:v>35</x:v>
      </x:c>
      <x:c r="N113" s="30">
        <x:f t="shared" si="39"/>
        <x:v>18</x:v>
      </x:c>
      <x:c r="O113" s="30">
        <x:f t="shared" si="37"/>
        <x:v>13.016666666666667</x:v>
      </x:c>
      <x:c r="P113" s="30" t="str" cm="1">
        <x:f t="array" ref="P113">INDEX($C$12:$N$12,G113)</x:f>
        <x:v>1.2″</x:v>
      </x:c>
      <x:c r="Q113" s="30" t="str" cm="1">
        <x:f t="array" ref="Q113">INDEX($C$11:$N$11,G113)</x:f>
        <x:v>58°F</x:v>
      </x:c>
      <x:c r="R113" s="30" cm="1">
        <x:f t="array" ref="R113">INDEX($C$13:$N$13,G113)</x:f>
        <x:v>30</x:v>
      </x:c>
      <x:c r="S113" s="30">
        <x:f t="shared" si="40"/>
        <x:v>0.04</x:v>
      </x:c>
      <x:c r="T113" s="30">
        <x:f t="shared" si="41"/>
        <x:v>58</x:v>
      </x:c>
      <x:c r="U113" s="32">
        <x:f t="shared" si="51"/>
        <x:v>1</x:v>
      </x:c>
      <x:c r="V113" s="31">
        <x:f t="shared" si="42"/>
        <x:v>0.1</x:v>
      </x:c>
      <x:c r="W113" s="31">
        <x:f t="shared" si="43"/>
        <x:v>65</x:v>
      </x:c>
      <x:c r="X113" s="32">
        <x:f t="shared" si="44"/>
        <x:v>0.25</x:v>
      </x:c>
      <x:c r="Y113" s="30">
        <x:f t="shared" si="45"/>
        <x:v>1</x:v>
      </x:c>
      <x:c r="Z113" s="33">
        <x:f t="shared" si="46"/>
        <x:v>0.98040000000000005</x:v>
      </x:c>
      <x:c r="AA113" s="31">
        <x:f t="shared" si="47"/>
        <x:v>36.793456866666673</x:v>
      </x:c>
      <x:c r="AB113" s="32">
        <x:f t="shared" si="48"/>
        <x:v>1.5330607027777781</x:v>
      </x:c>
      <x:c r="AC113" s="31">
        <x:f t="shared" si="49"/>
        <x:v>0.25</x:v>
      </x:c>
      <x:c r="AD113" s="30">
        <x:f t="shared" si="50"/>
        <x:v>0.31903850000000006</x:v>
      </x:c>
      <x:c r="AE113" s="31">
        <x:f t="shared" si="38"/>
        <x:v>37.112495366666671</x:v>
      </x:c>
    </x:row>
    <x:row r="114" spans="2:31" x14ac:dyDescent="0.35">
      <x:c r="B114" s="27">
        <x:f t="shared" si="52"/>
        <x:v>44653</x:v>
      </x:c>
      <x:c r="C114" s="22" t="str">
        <x:f>IF($C$4="London",Assumptions!C123,Assumptions!E123)</x:f>
        <x:v>0534</x:v>
      </x:c>
      <x:c r="D114" s="22" t="str">
        <x:f>IF($C$4="London",Assumptions!D123,Assumptions!F123)</x:f>
        <x:v>1835</x:v>
      </x:c>
      <x:c r="F114" s="29">
        <x:v>44654</x:v>
      </x:c>
      <x:c r="G114" s="30">
        <x:f t="shared" si="32"/>
        <x:v>4</x:v>
      </x:c>
      <x:c r="H114" s="31" t="str">
        <x:v>0532</x:v>
      </x:c>
      <x:c r="I114" s="31" t="str">
        <x:v>1837</x:v>
      </x:c>
      <x:c r="J114" s="30">
        <x:f t="shared" si="33"/>
        <x:v>5</x:v>
      </x:c>
      <x:c r="K114" s="30">
        <x:f t="shared" si="34"/>
        <x:v>32</x:v>
      </x:c>
      <x:c r="L114" s="30">
        <x:f t="shared" si="35"/>
        <x:v>18</x:v>
      </x:c>
      <x:c r="M114" s="30">
        <x:f t="shared" si="36"/>
        <x:v>37</x:v>
      </x:c>
      <x:c r="N114" s="30">
        <x:f t="shared" si="39"/>
        <x:v>18</x:v>
      </x:c>
      <x:c r="O114" s="30">
        <x:f t="shared" si="37"/>
        <x:v>13.083333333333334</x:v>
      </x:c>
      <x:c r="P114" s="30" t="str" cm="1">
        <x:f t="array" ref="P114">INDEX($C$12:$N$12,G114)</x:f>
        <x:v>1.2″</x:v>
      </x:c>
      <x:c r="Q114" s="30" t="str" cm="1">
        <x:f t="array" ref="Q114">INDEX($C$11:$N$11,G114)</x:f>
        <x:v>58°F</x:v>
      </x:c>
      <x:c r="R114" s="30" cm="1">
        <x:f t="array" ref="R114">INDEX($C$13:$N$13,G114)</x:f>
        <x:v>30</x:v>
      </x:c>
      <x:c r="S114" s="30">
        <x:f t="shared" si="40"/>
        <x:v>0.04</x:v>
      </x:c>
      <x:c r="T114" s="30">
        <x:f t="shared" si="41"/>
        <x:v>58</x:v>
      </x:c>
      <x:c r="U114" s="32">
        <x:f t="shared" si="51"/>
        <x:v>1</x:v>
      </x:c>
      <x:c r="V114" s="31">
        <x:f t="shared" si="42"/>
        <x:v>0.1</x:v>
      </x:c>
      <x:c r="W114" s="31">
        <x:f t="shared" si="43"/>
        <x:v>65</x:v>
      </x:c>
      <x:c r="X114" s="32">
        <x:f t="shared" si="44"/>
        <x:v>0.25</x:v>
      </x:c>
      <x:c r="Y114" s="30">
        <x:f t="shared" si="45"/>
        <x:v>1</x:v>
      </x:c>
      <x:c r="Z114" s="33">
        <x:f t="shared" si="46"/>
        <x:v>0.98040000000000005</x:v>
      </x:c>
      <x:c r="AA114" s="31">
        <x:f t="shared" si="47"/>
        <x:v>37.112495366666671</x:v>
      </x:c>
      <x:c r="AB114" s="32">
        <x:f t="shared" si="48"/>
        <x:v>1.5463539736111114</x:v>
      </x:c>
      <x:c r="AC114" s="31">
        <x:f t="shared" si="49"/>
        <x:v>0.25</x:v>
      </x:c>
      <x:c r="AD114" s="30">
        <x:f t="shared" si="50"/>
        <x:v>0.32067250000000008</x:v>
      </x:c>
      <x:c r="AE114" s="31">
        <x:f t="shared" si="38"/>
        <x:v>37.433167866666672</x:v>
      </x:c>
    </x:row>
    <x:row r="115" spans="2:31" x14ac:dyDescent="0.35">
      <x:c r="B115" s="27">
        <x:f t="shared" si="52"/>
        <x:v>44654</x:v>
      </x:c>
      <x:c r="C115" s="22" t="str">
        <x:f>IF($C$4="London",Assumptions!C124,Assumptions!E124)</x:f>
        <x:v>0532</x:v>
      </x:c>
      <x:c r="D115" s="22" t="str">
        <x:f>IF($C$4="London",Assumptions!D124,Assumptions!F124)</x:f>
        <x:v>1837</x:v>
      </x:c>
      <x:c r="F115" s="29">
        <x:v>44655</x:v>
      </x:c>
      <x:c r="G115" s="30">
        <x:f t="shared" si="32"/>
        <x:v>4</x:v>
      </x:c>
      <x:c r="H115" s="31" t="str">
        <x:v>0529</x:v>
      </x:c>
      <x:c r="I115" s="31" t="str">
        <x:v>1839</x:v>
      </x:c>
      <x:c r="J115" s="30">
        <x:f t="shared" si="33"/>
        <x:v>5</x:v>
      </x:c>
      <x:c r="K115" s="30">
        <x:f t="shared" si="34"/>
        <x:v>29</x:v>
      </x:c>
      <x:c r="L115" s="30">
        <x:f t="shared" si="35"/>
        <x:v>18</x:v>
      </x:c>
      <x:c r="M115" s="30">
        <x:f t="shared" si="36"/>
        <x:v>39</x:v>
      </x:c>
      <x:c r="N115" s="30">
        <x:f t="shared" si="39"/>
        <x:v>18</x:v>
      </x:c>
      <x:c r="O115" s="30">
        <x:f t="shared" si="37"/>
        <x:v>13.166666666666666</x:v>
      </x:c>
      <x:c r="P115" s="30" t="str" cm="1">
        <x:f t="array" ref="P115">INDEX($C$12:$N$12,G115)</x:f>
        <x:v>1.2″</x:v>
      </x:c>
      <x:c r="Q115" s="30" t="str" cm="1">
        <x:f t="array" ref="Q115">INDEX($C$11:$N$11,G115)</x:f>
        <x:v>58°F</x:v>
      </x:c>
      <x:c r="R115" s="30" cm="1">
        <x:f t="array" ref="R115">INDEX($C$13:$N$13,G115)</x:f>
        <x:v>30</x:v>
      </x:c>
      <x:c r="S115" s="30">
        <x:f t="shared" si="40"/>
        <x:v>0.04</x:v>
      </x:c>
      <x:c r="T115" s="30">
        <x:f t="shared" si="41"/>
        <x:v>58</x:v>
      </x:c>
      <x:c r="U115" s="32">
        <x:f t="shared" si="51"/>
        <x:v>1</x:v>
      </x:c>
      <x:c r="V115" s="31">
        <x:f t="shared" si="42"/>
        <x:v>0.1</x:v>
      </x:c>
      <x:c r="W115" s="31">
        <x:f t="shared" si="43"/>
        <x:v>65</x:v>
      </x:c>
      <x:c r="X115" s="32">
        <x:f t="shared" si="44"/>
        <x:v>0.25</x:v>
      </x:c>
      <x:c r="Y115" s="30">
        <x:f t="shared" si="45"/>
        <x:v>1</x:v>
      </x:c>
      <x:c r="Z115" s="33">
        <x:f t="shared" si="46"/>
        <x:v>0.98040000000000005</x:v>
      </x:c>
      <x:c r="AA115" s="31">
        <x:f t="shared" si="47"/>
        <x:v>37.433167866666672</x:v>
      </x:c>
      <x:c r="AB115" s="32">
        <x:f t="shared" si="48"/>
        <x:v>1.559715327777778</x:v>
      </x:c>
      <x:c r="AC115" s="31">
        <x:f t="shared" si="49"/>
        <x:v>0.25</x:v>
      </x:c>
      <x:c r="AD115" s="30">
        <x:f t="shared" si="50"/>
        <x:v>0.32271500000000003</x:v>
      </x:c>
      <x:c r="AE115" s="31">
        <x:f t="shared" si="38"/>
        <x:v>37.755882866666674</x:v>
      </x:c>
    </x:row>
    <x:row r="116" spans="2:31" x14ac:dyDescent="0.35">
      <x:c r="B116" s="27">
        <x:f t="shared" si="52"/>
        <x:v>44655</x:v>
      </x:c>
      <x:c r="C116" s="22" t="str">
        <x:f>IF($C$4="London",Assumptions!C125,Assumptions!E125)</x:f>
        <x:v>0529</x:v>
      </x:c>
      <x:c r="D116" s="22" t="str">
        <x:f>IF($C$4="London",Assumptions!D125,Assumptions!F125)</x:f>
        <x:v>1839</x:v>
      </x:c>
      <x:c r="F116" s="29">
        <x:v>44656</x:v>
      </x:c>
      <x:c r="G116" s="30">
        <x:f t="shared" si="32"/>
        <x:v>4</x:v>
      </x:c>
      <x:c r="H116" s="31" t="str">
        <x:v>0527</x:v>
      </x:c>
      <x:c r="I116" s="31" t="str">
        <x:v>1840</x:v>
      </x:c>
      <x:c r="J116" s="30">
        <x:f t="shared" si="33"/>
        <x:v>5</x:v>
      </x:c>
      <x:c r="K116" s="30">
        <x:f t="shared" si="34"/>
        <x:v>27</x:v>
      </x:c>
      <x:c r="L116" s="30">
        <x:f t="shared" si="35"/>
        <x:v>18</x:v>
      </x:c>
      <x:c r="M116" s="30">
        <x:f t="shared" si="36"/>
        <x:v>40</x:v>
      </x:c>
      <x:c r="N116" s="30">
        <x:f t="shared" si="39"/>
        <x:v>18</x:v>
      </x:c>
      <x:c r="O116" s="30">
        <x:f t="shared" si="37"/>
        <x:v>13.216666666666667</x:v>
      </x:c>
      <x:c r="P116" s="30" t="str" cm="1">
        <x:f t="array" ref="P116">INDEX($C$12:$N$12,G116)</x:f>
        <x:v>1.2″</x:v>
      </x:c>
      <x:c r="Q116" s="30" t="str" cm="1">
        <x:f t="array" ref="Q116">INDEX($C$11:$N$11,G116)</x:f>
        <x:v>58°F</x:v>
      </x:c>
      <x:c r="R116" s="30" cm="1">
        <x:f t="array" ref="R116">INDEX($C$13:$N$13,G116)</x:f>
        <x:v>30</x:v>
      </x:c>
      <x:c r="S116" s="30">
        <x:f t="shared" si="40"/>
        <x:v>0.04</x:v>
      </x:c>
      <x:c r="T116" s="30">
        <x:f t="shared" si="41"/>
        <x:v>58</x:v>
      </x:c>
      <x:c r="U116" s="32">
        <x:f t="shared" si="51"/>
        <x:v>1</x:v>
      </x:c>
      <x:c r="V116" s="31">
        <x:f t="shared" si="42"/>
        <x:v>0.1</x:v>
      </x:c>
      <x:c r="W116" s="31">
        <x:f t="shared" si="43"/>
        <x:v>65</x:v>
      </x:c>
      <x:c r="X116" s="32">
        <x:f t="shared" si="44"/>
        <x:v>0.25</x:v>
      </x:c>
      <x:c r="Y116" s="30">
        <x:f t="shared" si="45"/>
        <x:v>1</x:v>
      </x:c>
      <x:c r="Z116" s="33">
        <x:f t="shared" si="46"/>
        <x:v>0.98040000000000005</x:v>
      </x:c>
      <x:c r="AA116" s="31">
        <x:f t="shared" si="47"/>
        <x:v>37.755882866666674</x:v>
      </x:c>
      <x:c r="AB116" s="32">
        <x:f t="shared" si="48"/>
        <x:v>1.5731617861111113</x:v>
      </x:c>
      <x:c r="AC116" s="31">
        <x:f t="shared" si="49"/>
        <x:v>0.25</x:v>
      </x:c>
      <x:c r="AD116" s="30">
        <x:f t="shared" si="50"/>
        <x:v>0.32394050000000002</x:v>
      </x:c>
      <x:c r="AE116" s="31">
        <x:f t="shared" si="38"/>
        <x:v>38.079823366666673</x:v>
      </x:c>
    </x:row>
    <x:row r="117" spans="2:31" x14ac:dyDescent="0.35">
      <x:c r="B117" s="27">
        <x:f t="shared" si="52"/>
        <x:v>44656</x:v>
      </x:c>
      <x:c r="C117" s="22" t="str">
        <x:f>IF($C$4="London",Assumptions!C126,Assumptions!E126)</x:f>
        <x:v>0527</x:v>
      </x:c>
      <x:c r="D117" s="22" t="str">
        <x:f>IF($C$4="London",Assumptions!D126,Assumptions!F126)</x:f>
        <x:v>1840</x:v>
      </x:c>
      <x:c r="F117" s="29">
        <x:v>44657</x:v>
      </x:c>
      <x:c r="G117" s="30">
        <x:f t="shared" si="32"/>
        <x:v>4</x:v>
      </x:c>
      <x:c r="H117" s="31" t="str">
        <x:v>0525</x:v>
      </x:c>
      <x:c r="I117" s="31" t="str">
        <x:v>1842</x:v>
      </x:c>
      <x:c r="J117" s="30">
        <x:f t="shared" si="33"/>
        <x:v>5</x:v>
      </x:c>
      <x:c r="K117" s="30">
        <x:f t="shared" si="34"/>
        <x:v>25</x:v>
      </x:c>
      <x:c r="L117" s="30">
        <x:f t="shared" si="35"/>
        <x:v>18</x:v>
      </x:c>
      <x:c r="M117" s="30">
        <x:f t="shared" si="36"/>
        <x:v>42</x:v>
      </x:c>
      <x:c r="N117" s="30">
        <x:f t="shared" si="39"/>
        <x:v>18</x:v>
      </x:c>
      <x:c r="O117" s="30">
        <x:f t="shared" si="37"/>
        <x:v>13.283333333333333</x:v>
      </x:c>
      <x:c r="P117" s="30" t="str" cm="1">
        <x:f t="array" ref="P117">INDEX($C$12:$N$12,G117)</x:f>
        <x:v>1.2″</x:v>
      </x:c>
      <x:c r="Q117" s="30" t="str" cm="1">
        <x:f t="array" ref="Q117">INDEX($C$11:$N$11,G117)</x:f>
        <x:v>58°F</x:v>
      </x:c>
      <x:c r="R117" s="30" cm="1">
        <x:f t="array" ref="R117">INDEX($C$13:$N$13,G117)</x:f>
        <x:v>30</x:v>
      </x:c>
      <x:c r="S117" s="30">
        <x:f t="shared" si="40"/>
        <x:v>0.04</x:v>
      </x:c>
      <x:c r="T117" s="30">
        <x:f t="shared" si="41"/>
        <x:v>58</x:v>
      </x:c>
      <x:c r="U117" s="32">
        <x:f t="shared" si="51"/>
        <x:v>1</x:v>
      </x:c>
      <x:c r="V117" s="31">
        <x:f t="shared" si="42"/>
        <x:v>0.1</x:v>
      </x:c>
      <x:c r="W117" s="31">
        <x:f t="shared" si="43"/>
        <x:v>65</x:v>
      </x:c>
      <x:c r="X117" s="32">
        <x:f t="shared" si="44"/>
        <x:v>0.25</x:v>
      </x:c>
      <x:c r="Y117" s="30">
        <x:f t="shared" si="45"/>
        <x:v>1</x:v>
      </x:c>
      <x:c r="Z117" s="33">
        <x:f t="shared" si="46"/>
        <x:v>0.98040000000000005</x:v>
      </x:c>
      <x:c r="AA117" s="31">
        <x:f t="shared" si="47"/>
        <x:v>38.079823366666673</x:v>
      </x:c>
      <x:c r="AB117" s="32">
        <x:f t="shared" si="48"/>
        <x:v>1.5866593069444448</x:v>
      </x:c>
      <x:c r="AC117" s="31">
        <x:f t="shared" si="49"/>
        <x:v>0.25</x:v>
      </x:c>
      <x:c r="AD117" s="30">
        <x:f t="shared" si="50"/>
        <x:v>0.32557450000000004</x:v>
      </x:c>
      <x:c r="AE117" s="31">
        <x:f t="shared" si="38"/>
        <x:v>38.405397866666675</x:v>
      </x:c>
    </x:row>
    <x:row r="118" spans="2:31" x14ac:dyDescent="0.35">
      <x:c r="B118" s="27">
        <x:f t="shared" si="52"/>
        <x:v>44657</x:v>
      </x:c>
      <x:c r="C118" s="22" t="str">
        <x:f>IF($C$4="London",Assumptions!C127,Assumptions!E127)</x:f>
        <x:v>0525</x:v>
      </x:c>
      <x:c r="D118" s="22" t="str">
        <x:f>IF($C$4="London",Assumptions!D127,Assumptions!F127)</x:f>
        <x:v>1842</x:v>
      </x:c>
      <x:c r="F118" s="29">
        <x:v>44658</x:v>
      </x:c>
      <x:c r="G118" s="30">
        <x:f t="shared" ref="G118:G149" si="53">MONTH(F118)</x:f>
        <x:v>4</x:v>
      </x:c>
      <x:c r="H118" s="31" t="str">
        <x:v>0523</x:v>
      </x:c>
      <x:c r="I118" s="31" t="str">
        <x:v>1844</x:v>
      </x:c>
      <x:c r="J118" s="30">
        <x:f t="shared" ref="J118:J149" si="54">VALUE(LEFT(H118,2))</x:f>
        <x:v>5</x:v>
      </x:c>
      <x:c r="K118" s="30">
        <x:f t="shared" ref="K118:K149" si="55">VALUE(RIGHT(H118,2))</x:f>
        <x:v>23</x:v>
      </x:c>
      <x:c r="L118" s="30">
        <x:f t="shared" ref="L118:L149" si="56">VALUE(LEFT(I118,2))</x:f>
        <x:v>18</x:v>
      </x:c>
      <x:c r="M118" s="30">
        <x:f t="shared" ref="M118:M149" si="57">VALUE(RIGHT(I118,2))</x:f>
        <x:v>44</x:v>
      </x:c>
      <x:c r="N118" s="30">
        <x:f t="shared" si="39"/>
        <x:v>18</x:v>
      </x:c>
      <x:c r="O118" s="30">
        <x:f t="shared" ref="O118:O149" si="58">N118-J118+(M118-K118)/60</x:f>
        <x:v>13.35</x:v>
      </x:c>
      <x:c r="P118" s="30" t="str" cm="1">
        <x:f t="array" ref="P118">INDEX($C$12:$N$12,G118)</x:f>
        <x:v>1.2″</x:v>
      </x:c>
      <x:c r="Q118" s="30" t="str" cm="1">
        <x:f t="array" ref="Q118">INDEX($C$11:$N$11,G118)</x:f>
        <x:v>58°F</x:v>
      </x:c>
      <x:c r="R118" s="30" cm="1">
        <x:f t="array" ref="R118">INDEX($C$13:$N$13,G118)</x:f>
        <x:v>30</x:v>
      </x:c>
      <x:c r="S118" s="30">
        <x:f t="shared" si="40"/>
        <x:v>0.04</x:v>
      </x:c>
      <x:c r="T118" s="30">
        <x:f t="shared" si="41"/>
        <x:v>58</x:v>
      </x:c>
      <x:c r="U118" s="32">
        <x:f t="shared" si="51"/>
        <x:v>1</x:v>
      </x:c>
      <x:c r="V118" s="31">
        <x:f t="shared" si="42"/>
        <x:v>0.1</x:v>
      </x:c>
      <x:c r="W118" s="31">
        <x:f t="shared" si="43"/>
        <x:v>65</x:v>
      </x:c>
      <x:c r="X118" s="32">
        <x:f t="shared" si="44"/>
        <x:v>0.25</x:v>
      </x:c>
      <x:c r="Y118" s="30">
        <x:f t="shared" si="45"/>
        <x:v>1</x:v>
      </x:c>
      <x:c r="Z118" s="33">
        <x:f t="shared" si="46"/>
        <x:v>0.98040000000000005</x:v>
      </x:c>
      <x:c r="AA118" s="31">
        <x:f t="shared" si="47"/>
        <x:v>38.405397866666675</x:v>
      </x:c>
      <x:c r="AB118" s="32">
        <x:f t="shared" si="48"/>
        <x:v>1.6002249111111115</x:v>
      </x:c>
      <x:c r="AC118" s="31">
        <x:f t="shared" si="49"/>
        <x:v>0.25</x:v>
      </x:c>
      <x:c r="AD118" s="30">
        <x:f t="shared" si="50"/>
        <x:v>0.32720850000000001</x:v>
      </x:c>
      <x:c r="AE118" s="31">
        <x:f t="shared" ref="AE118:AE149" si="59">AA118+AD118</x:f>
        <x:v>38.732606366666673</x:v>
      </x:c>
    </x:row>
    <x:row r="119" spans="2:31" x14ac:dyDescent="0.35">
      <x:c r="B119" s="27">
        <x:f t="shared" si="52"/>
        <x:v>44658</x:v>
      </x:c>
      <x:c r="C119" s="22" t="str">
        <x:f>IF($C$4="London",Assumptions!C128,Assumptions!E128)</x:f>
        <x:v>0523</x:v>
      </x:c>
      <x:c r="D119" s="22" t="str">
        <x:f>IF($C$4="London",Assumptions!D128,Assumptions!F128)</x:f>
        <x:v>1844</x:v>
      </x:c>
      <x:c r="F119" s="29">
        <x:v>44659</x:v>
      </x:c>
      <x:c r="G119" s="30">
        <x:f t="shared" si="53"/>
        <x:v>4</x:v>
      </x:c>
      <x:c r="H119" s="31" t="str">
        <x:v>0520</x:v>
      </x:c>
      <x:c r="I119" s="31" t="str">
        <x:v>1845</x:v>
      </x:c>
      <x:c r="J119" s="30">
        <x:f t="shared" si="54"/>
        <x:v>5</x:v>
      </x:c>
      <x:c r="K119" s="30">
        <x:f t="shared" si="55"/>
        <x:v>20</x:v>
      </x:c>
      <x:c r="L119" s="30">
        <x:f t="shared" si="56"/>
        <x:v>18</x:v>
      </x:c>
      <x:c r="M119" s="30">
        <x:f t="shared" si="57"/>
        <x:v>45</x:v>
      </x:c>
      <x:c r="N119" s="30">
        <x:f t="shared" si="39"/>
        <x:v>18</x:v>
      </x:c>
      <x:c r="O119" s="30">
        <x:f t="shared" si="58"/>
        <x:v>13.416666666666666</x:v>
      </x:c>
      <x:c r="P119" s="30" t="str" cm="1">
        <x:f t="array" ref="P119">INDEX($C$12:$N$12,G119)</x:f>
        <x:v>1.2″</x:v>
      </x:c>
      <x:c r="Q119" s="30" t="str" cm="1">
        <x:f t="array" ref="Q119">INDEX($C$11:$N$11,G119)</x:f>
        <x:v>58°F</x:v>
      </x:c>
      <x:c r="R119" s="30" cm="1">
        <x:f t="array" ref="R119">INDEX($C$13:$N$13,G119)</x:f>
        <x:v>30</x:v>
      </x:c>
      <x:c r="S119" s="30">
        <x:f t="shared" si="40"/>
        <x:v>0.04</x:v>
      </x:c>
      <x:c r="T119" s="30">
        <x:f t="shared" si="41"/>
        <x:v>58</x:v>
      </x:c>
      <x:c r="U119" s="32">
        <x:f t="shared" si="51"/>
        <x:v>1</x:v>
      </x:c>
      <x:c r="V119" s="31">
        <x:f t="shared" si="42"/>
        <x:v>0.1</x:v>
      </x:c>
      <x:c r="W119" s="31">
        <x:f t="shared" si="43"/>
        <x:v>65</x:v>
      </x:c>
      <x:c r="X119" s="32">
        <x:f t="shared" si="44"/>
        <x:v>0.25</x:v>
      </x:c>
      <x:c r="Y119" s="30">
        <x:f t="shared" si="45"/>
        <x:v>1</x:v>
      </x:c>
      <x:c r="Z119" s="33">
        <x:f t="shared" si="46"/>
        <x:v>0.98040000000000005</x:v>
      </x:c>
      <x:c r="AA119" s="31">
        <x:f t="shared" ref="AA119:AA150" si="60">AE118</x:f>
        <x:v>38.732606366666673</x:v>
      </x:c>
      <x:c r="AB119" s="32">
        <x:f t="shared" si="48"/>
        <x:v>1.6138585986111114</x:v>
      </x:c>
      <x:c r="AC119" s="31">
        <x:f t="shared" si="49"/>
        <x:v>0.25</x:v>
      </x:c>
      <x:c r="AD119" s="30">
        <x:f t="shared" si="50"/>
        <x:v>0.32884250000000004</x:v>
      </x:c>
      <x:c r="AE119" s="31">
        <x:f t="shared" si="59"/>
        <x:v>39.061448866666673</x:v>
      </x:c>
    </x:row>
    <x:row r="120" spans="2:31" x14ac:dyDescent="0.35">
      <x:c r="B120" s="27">
        <x:f t="shared" si="52"/>
        <x:v>44659</x:v>
      </x:c>
      <x:c r="C120" s="22" t="str">
        <x:f>IF($C$4="London",Assumptions!C129,Assumptions!E129)</x:f>
        <x:v>0520</x:v>
      </x:c>
      <x:c r="D120" s="22" t="str">
        <x:f>IF($C$4="London",Assumptions!D129,Assumptions!F129)</x:f>
        <x:v>1845</x:v>
      </x:c>
      <x:c r="F120" s="29">
        <x:v>44660</x:v>
      </x:c>
      <x:c r="G120" s="30">
        <x:f t="shared" si="53"/>
        <x:v>4</x:v>
      </x:c>
      <x:c r="H120" s="31" t="str">
        <x:v>0518</x:v>
      </x:c>
      <x:c r="I120" s="31" t="str">
        <x:v>1847</x:v>
      </x:c>
      <x:c r="J120" s="30">
        <x:f t="shared" si="54"/>
        <x:v>5</x:v>
      </x:c>
      <x:c r="K120" s="30">
        <x:f t="shared" si="55"/>
        <x:v>18</x:v>
      </x:c>
      <x:c r="L120" s="30">
        <x:f t="shared" si="56"/>
        <x:v>18</x:v>
      </x:c>
      <x:c r="M120" s="30">
        <x:f t="shared" si="57"/>
        <x:v>47</x:v>
      </x:c>
      <x:c r="N120" s="30">
        <x:f t="shared" si="39"/>
        <x:v>18</x:v>
      </x:c>
      <x:c r="O120" s="30">
        <x:f t="shared" si="58"/>
        <x:v>13.483333333333333</x:v>
      </x:c>
      <x:c r="P120" s="30" t="str" cm="1">
        <x:f t="array" ref="P120">INDEX($C$12:$N$12,G120)</x:f>
        <x:v>1.2″</x:v>
      </x:c>
      <x:c r="Q120" s="30" t="str" cm="1">
        <x:f t="array" ref="Q120">INDEX($C$11:$N$11,G120)</x:f>
        <x:v>58°F</x:v>
      </x:c>
      <x:c r="R120" s="30" cm="1">
        <x:f t="array" ref="R120">INDEX($C$13:$N$13,G120)</x:f>
        <x:v>30</x:v>
      </x:c>
      <x:c r="S120" s="30">
        <x:f t="shared" si="40"/>
        <x:v>0.04</x:v>
      </x:c>
      <x:c r="T120" s="30">
        <x:f t="shared" si="41"/>
        <x:v>58</x:v>
      </x:c>
      <x:c r="U120" s="32">
        <x:f t="shared" si="51"/>
        <x:v>1</x:v>
      </x:c>
      <x:c r="V120" s="31">
        <x:f t="shared" si="42"/>
        <x:v>0.1</x:v>
      </x:c>
      <x:c r="W120" s="31">
        <x:f t="shared" si="43"/>
        <x:v>65</x:v>
      </x:c>
      <x:c r="X120" s="32">
        <x:f t="shared" si="44"/>
        <x:v>0.25</x:v>
      </x:c>
      <x:c r="Y120" s="30">
        <x:f t="shared" si="45"/>
        <x:v>1</x:v>
      </x:c>
      <x:c r="Z120" s="33">
        <x:f t="shared" si="46"/>
        <x:v>0.98040000000000005</x:v>
      </x:c>
      <x:c r="AA120" s="31">
        <x:f t="shared" si="60"/>
        <x:v>39.061448866666673</x:v>
      </x:c>
      <x:c r="AB120" s="32">
        <x:f t="shared" si="48"/>
        <x:v>1.6275603694444447</x:v>
      </x:c>
      <x:c r="AC120" s="31">
        <x:f t="shared" si="49"/>
        <x:v>0.25</x:v>
      </x:c>
      <x:c r="AD120" s="30">
        <x:f t="shared" si="50"/>
        <x:v>0.33047650000000001</x:v>
      </x:c>
      <x:c r="AE120" s="31">
        <x:f t="shared" si="59"/>
        <x:v>39.391925366666676</x:v>
      </x:c>
    </x:row>
    <x:row r="121" spans="2:31" x14ac:dyDescent="0.35">
      <x:c r="B121" s="27">
        <x:f t="shared" si="52"/>
        <x:v>44660</x:v>
      </x:c>
      <x:c r="C121" s="22" t="str">
        <x:f>IF($C$4="London",Assumptions!C130,Assumptions!E130)</x:f>
        <x:v>0518</x:v>
      </x:c>
      <x:c r="D121" s="22" t="str">
        <x:f>IF($C$4="London",Assumptions!D130,Assumptions!F130)</x:f>
        <x:v>1847</x:v>
      </x:c>
      <x:c r="F121" s="29">
        <x:v>44661</x:v>
      </x:c>
      <x:c r="G121" s="30">
        <x:f t="shared" si="53"/>
        <x:v>4</x:v>
      </x:c>
      <x:c r="H121" s="31" t="str">
        <x:v>0516</x:v>
      </x:c>
      <x:c r="I121" s="31" t="str">
        <x:v>1849</x:v>
      </x:c>
      <x:c r="J121" s="30">
        <x:f t="shared" si="54"/>
        <x:v>5</x:v>
      </x:c>
      <x:c r="K121" s="30">
        <x:f t="shared" si="55"/>
        <x:v>16</x:v>
      </x:c>
      <x:c r="L121" s="30">
        <x:f t="shared" si="56"/>
        <x:v>18</x:v>
      </x:c>
      <x:c r="M121" s="30">
        <x:f t="shared" si="57"/>
        <x:v>49</x:v>
      </x:c>
      <x:c r="N121" s="30">
        <x:f t="shared" si="39"/>
        <x:v>18</x:v>
      </x:c>
      <x:c r="O121" s="30">
        <x:f t="shared" si="58"/>
        <x:v>13.55</x:v>
      </x:c>
      <x:c r="P121" s="30" t="str" cm="1">
        <x:f t="array" ref="P121">INDEX($C$12:$N$12,G121)</x:f>
        <x:v>1.2″</x:v>
      </x:c>
      <x:c r="Q121" s="30" t="str" cm="1">
        <x:f t="array" ref="Q121">INDEX($C$11:$N$11,G121)</x:f>
        <x:v>58°F</x:v>
      </x:c>
      <x:c r="R121" s="30" cm="1">
        <x:f t="array" ref="R121">INDEX($C$13:$N$13,G121)</x:f>
        <x:v>30</x:v>
      </x:c>
      <x:c r="S121" s="30">
        <x:f t="shared" si="40"/>
        <x:v>0.04</x:v>
      </x:c>
      <x:c r="T121" s="30">
        <x:f t="shared" si="41"/>
        <x:v>58</x:v>
      </x:c>
      <x:c r="U121" s="32">
        <x:f t="shared" si="51"/>
        <x:v>1</x:v>
      </x:c>
      <x:c r="V121" s="31">
        <x:f t="shared" si="42"/>
        <x:v>0.1</x:v>
      </x:c>
      <x:c r="W121" s="31">
        <x:f t="shared" si="43"/>
        <x:v>65</x:v>
      </x:c>
      <x:c r="X121" s="32">
        <x:f t="shared" si="44"/>
        <x:v>0.25</x:v>
      </x:c>
      <x:c r="Y121" s="30">
        <x:f t="shared" si="45"/>
        <x:v>1</x:v>
      </x:c>
      <x:c r="Z121" s="33">
        <x:f t="shared" si="46"/>
        <x:v>0.98040000000000005</x:v>
      </x:c>
      <x:c r="AA121" s="31">
        <x:f t="shared" si="60"/>
        <x:v>39.391925366666676</x:v>
      </x:c>
      <x:c r="AB121" s="32">
        <x:f t="shared" si="48"/>
        <x:v>1.6413302236111116</x:v>
      </x:c>
      <x:c r="AC121" s="31">
        <x:f t="shared" si="49"/>
        <x:v>0.25</x:v>
      </x:c>
      <x:c r="AD121" s="30">
        <x:f t="shared" si="50"/>
        <x:v>0.33211050000000009</x:v>
      </x:c>
      <x:c r="AE121" s="31">
        <x:f t="shared" si="59"/>
        <x:v>39.724035866666675</x:v>
      </x:c>
    </x:row>
    <x:row r="122" spans="2:31" x14ac:dyDescent="0.35">
      <x:c r="B122" s="27">
        <x:f t="shared" si="52"/>
        <x:v>44661</x:v>
      </x:c>
      <x:c r="C122" s="22" t="str">
        <x:f>IF($C$4="London",Assumptions!C131,Assumptions!E131)</x:f>
        <x:v>0516</x:v>
      </x:c>
      <x:c r="D122" s="22" t="str">
        <x:f>IF($C$4="London",Assumptions!D131,Assumptions!F131)</x:f>
        <x:v>1849</x:v>
      </x:c>
      <x:c r="F122" s="29">
        <x:v>44662</x:v>
      </x:c>
      <x:c r="G122" s="30">
        <x:f t="shared" si="53"/>
        <x:v>4</x:v>
      </x:c>
      <x:c r="H122" s="31" t="str">
        <x:v>0514</x:v>
      </x:c>
      <x:c r="I122" s="31" t="str">
        <x:v>1850</x:v>
      </x:c>
      <x:c r="J122" s="30">
        <x:f t="shared" si="54"/>
        <x:v>5</x:v>
      </x:c>
      <x:c r="K122" s="30">
        <x:f t="shared" si="55"/>
        <x:v>14</x:v>
      </x:c>
      <x:c r="L122" s="30">
        <x:f t="shared" si="56"/>
        <x:v>18</x:v>
      </x:c>
      <x:c r="M122" s="30">
        <x:f t="shared" si="57"/>
        <x:v>50</x:v>
      </x:c>
      <x:c r="N122" s="30">
        <x:f t="shared" si="39"/>
        <x:v>18</x:v>
      </x:c>
      <x:c r="O122" s="30">
        <x:f t="shared" si="58"/>
        <x:v>13.6</x:v>
      </x:c>
      <x:c r="P122" s="30" t="str" cm="1">
        <x:f t="array" ref="P122">INDEX($C$12:$N$12,G122)</x:f>
        <x:v>1.2″</x:v>
      </x:c>
      <x:c r="Q122" s="30" t="str" cm="1">
        <x:f t="array" ref="Q122">INDEX($C$11:$N$11,G122)</x:f>
        <x:v>58°F</x:v>
      </x:c>
      <x:c r="R122" s="30" cm="1">
        <x:f t="array" ref="R122">INDEX($C$13:$N$13,G122)</x:f>
        <x:v>30</x:v>
      </x:c>
      <x:c r="S122" s="30">
        <x:f t="shared" si="40"/>
        <x:v>0.04</x:v>
      </x:c>
      <x:c r="T122" s="30">
        <x:f t="shared" si="41"/>
        <x:v>58</x:v>
      </x:c>
      <x:c r="U122" s="32">
        <x:f t="shared" si="51"/>
        <x:v>1</x:v>
      </x:c>
      <x:c r="V122" s="31">
        <x:f t="shared" si="42"/>
        <x:v>0.1</x:v>
      </x:c>
      <x:c r="W122" s="31">
        <x:f t="shared" si="43"/>
        <x:v>65</x:v>
      </x:c>
      <x:c r="X122" s="32">
        <x:f t="shared" si="44"/>
        <x:v>0.25</x:v>
      </x:c>
      <x:c r="Y122" s="30">
        <x:f t="shared" si="45"/>
        <x:v>1</x:v>
      </x:c>
      <x:c r="Z122" s="33">
        <x:f t="shared" si="46"/>
        <x:v>0.98040000000000005</x:v>
      </x:c>
      <x:c r="AA122" s="31">
        <x:f t="shared" si="60"/>
        <x:v>39.724035866666675</x:v>
      </x:c>
      <x:c r="AB122" s="32">
        <x:f t="shared" si="48"/>
        <x:v>1.6551681611111115</x:v>
      </x:c>
      <x:c r="AC122" s="31">
        <x:f t="shared" si="49"/>
        <x:v>0.25</x:v>
      </x:c>
      <x:c r="AD122" s="30">
        <x:f t="shared" si="50"/>
        <x:v>0.33333600000000002</x:v>
      </x:c>
      <x:c r="AE122" s="31">
        <x:f t="shared" si="59"/>
        <x:v>40.057371866666678</x:v>
      </x:c>
    </x:row>
    <x:row r="123" spans="2:31" x14ac:dyDescent="0.35">
      <x:c r="B123" s="27">
        <x:f t="shared" si="52"/>
        <x:v>44662</x:v>
      </x:c>
      <x:c r="C123" s="22" t="str">
        <x:f>IF($C$4="London",Assumptions!C132,Assumptions!E132)</x:f>
        <x:v>0514</x:v>
      </x:c>
      <x:c r="D123" s="22" t="str">
        <x:f>IF($C$4="London",Assumptions!D132,Assumptions!F132)</x:f>
        <x:v>1850</x:v>
      </x:c>
      <x:c r="F123" s="29">
        <x:v>44663</x:v>
      </x:c>
      <x:c r="G123" s="30">
        <x:f t="shared" si="53"/>
        <x:v>4</x:v>
      </x:c>
      <x:c r="H123" s="31" t="str">
        <x:v>0512</x:v>
      </x:c>
      <x:c r="I123" s="31" t="str">
        <x:v>1852</x:v>
      </x:c>
      <x:c r="J123" s="30">
        <x:f t="shared" si="54"/>
        <x:v>5</x:v>
      </x:c>
      <x:c r="K123" s="30">
        <x:f t="shared" si="55"/>
        <x:v>12</x:v>
      </x:c>
      <x:c r="L123" s="30">
        <x:f t="shared" si="56"/>
        <x:v>18</x:v>
      </x:c>
      <x:c r="M123" s="30">
        <x:f t="shared" si="57"/>
        <x:v>52</x:v>
      </x:c>
      <x:c r="N123" s="30">
        <x:f t="shared" si="39"/>
        <x:v>18</x:v>
      </x:c>
      <x:c r="O123" s="30">
        <x:f t="shared" si="58"/>
        <x:v>13.666666666666666</x:v>
      </x:c>
      <x:c r="P123" s="30" t="str" cm="1">
        <x:f t="array" ref="P123">INDEX($C$12:$N$12,G123)</x:f>
        <x:v>1.2″</x:v>
      </x:c>
      <x:c r="Q123" s="30" t="str" cm="1">
        <x:f t="array" ref="Q123">INDEX($C$11:$N$11,G123)</x:f>
        <x:v>58°F</x:v>
      </x:c>
      <x:c r="R123" s="30" cm="1">
        <x:f t="array" ref="R123">INDEX($C$13:$N$13,G123)</x:f>
        <x:v>30</x:v>
      </x:c>
      <x:c r="S123" s="30">
        <x:f t="shared" si="40"/>
        <x:v>0.04</x:v>
      </x:c>
      <x:c r="T123" s="30">
        <x:f t="shared" si="41"/>
        <x:v>58</x:v>
      </x:c>
      <x:c r="U123" s="32">
        <x:f t="shared" si="51"/>
        <x:v>1</x:v>
      </x:c>
      <x:c r="V123" s="31">
        <x:f t="shared" si="42"/>
        <x:v>0.1</x:v>
      </x:c>
      <x:c r="W123" s="31">
        <x:f t="shared" si="43"/>
        <x:v>65</x:v>
      </x:c>
      <x:c r="X123" s="32">
        <x:f t="shared" si="44"/>
        <x:v>0.25</x:v>
      </x:c>
      <x:c r="Y123" s="30">
        <x:f t="shared" si="45"/>
        <x:v>1</x:v>
      </x:c>
      <x:c r="Z123" s="33">
        <x:f t="shared" si="46"/>
        <x:v>0.98040000000000005</x:v>
      </x:c>
      <x:c r="AA123" s="31">
        <x:f t="shared" si="60"/>
        <x:v>40.057371866666678</x:v>
      </x:c>
      <x:c r="AB123" s="32">
        <x:f t="shared" si="48"/>
        <x:v>1.6690571611111116</x:v>
      </x:c>
      <x:c r="AC123" s="31">
        <x:f t="shared" si="49"/>
        <x:v>0.25</x:v>
      </x:c>
      <x:c r="AD123" s="30">
        <x:f t="shared" si="50"/>
        <x:v>0.33497000000000005</x:v>
      </x:c>
      <x:c r="AE123" s="31">
        <x:f t="shared" si="59"/>
        <x:v>40.392341866666676</x:v>
      </x:c>
    </x:row>
    <x:row r="124" spans="2:31" x14ac:dyDescent="0.35">
      <x:c r="B124" s="27">
        <x:f t="shared" si="52"/>
        <x:v>44663</x:v>
      </x:c>
      <x:c r="C124" s="22" t="str">
        <x:f>IF($C$4="London",Assumptions!C133,Assumptions!E133)</x:f>
        <x:v>0512</x:v>
      </x:c>
      <x:c r="D124" s="22" t="str">
        <x:f>IF($C$4="London",Assumptions!D133,Assumptions!F133)</x:f>
        <x:v>1852</x:v>
      </x:c>
      <x:c r="F124" s="29">
        <x:v>44664</x:v>
      </x:c>
      <x:c r="G124" s="30">
        <x:f t="shared" si="53"/>
        <x:v>4</x:v>
      </x:c>
      <x:c r="H124" s="31" t="str">
        <x:v>0509</x:v>
      </x:c>
      <x:c r="I124" s="31" t="str">
        <x:v>1854</x:v>
      </x:c>
      <x:c r="J124" s="30">
        <x:f t="shared" si="54"/>
        <x:v>5</x:v>
      </x:c>
      <x:c r="K124" s="30">
        <x:f t="shared" si="55"/>
        <x:v>9</x:v>
      </x:c>
      <x:c r="L124" s="30">
        <x:f t="shared" si="56"/>
        <x:v>18</x:v>
      </x:c>
      <x:c r="M124" s="30">
        <x:f t="shared" si="57"/>
        <x:v>54</x:v>
      </x:c>
      <x:c r="N124" s="30">
        <x:f t="shared" si="39"/>
        <x:v>18</x:v>
      </x:c>
      <x:c r="O124" s="30">
        <x:f t="shared" si="58"/>
        <x:v>13.75</x:v>
      </x:c>
      <x:c r="P124" s="30" t="str" cm="1">
        <x:f t="array" ref="P124">INDEX($C$12:$N$12,G124)</x:f>
        <x:v>1.2″</x:v>
      </x:c>
      <x:c r="Q124" s="30" t="str" cm="1">
        <x:f t="array" ref="Q124">INDEX($C$11:$N$11,G124)</x:f>
        <x:v>58°F</x:v>
      </x:c>
      <x:c r="R124" s="30" cm="1">
        <x:f t="array" ref="R124">INDEX($C$13:$N$13,G124)</x:f>
        <x:v>30</x:v>
      </x:c>
      <x:c r="S124" s="30">
        <x:f t="shared" si="40"/>
        <x:v>0.04</x:v>
      </x:c>
      <x:c r="T124" s="30">
        <x:f t="shared" si="41"/>
        <x:v>58</x:v>
      </x:c>
      <x:c r="U124" s="32">
        <x:f t="shared" si="51"/>
        <x:v>1</x:v>
      </x:c>
      <x:c r="V124" s="31">
        <x:f t="shared" si="42"/>
        <x:v>0.1</x:v>
      </x:c>
      <x:c r="W124" s="31">
        <x:f t="shared" si="43"/>
        <x:v>65</x:v>
      </x:c>
      <x:c r="X124" s="32">
        <x:f t="shared" si="44"/>
        <x:v>0.25</x:v>
      </x:c>
      <x:c r="Y124" s="30">
        <x:f t="shared" si="45"/>
        <x:v>1</x:v>
      </x:c>
      <x:c r="Z124" s="33">
        <x:f t="shared" si="46"/>
        <x:v>0.98040000000000005</x:v>
      </x:c>
      <x:c r="AA124" s="31">
        <x:f t="shared" si="60"/>
        <x:v>40.392341866666676</x:v>
      </x:c>
      <x:c r="AB124" s="32">
        <x:f t="shared" si="48"/>
        <x:v>1.6830142444444449</x:v>
      </x:c>
      <x:c r="AC124" s="31">
        <x:f t="shared" si="49"/>
        <x:v>0.25</x:v>
      </x:c>
      <x:c r="AD124" s="30">
        <x:f t="shared" si="50"/>
        <x:v>0.33701249999999999</x:v>
      </x:c>
      <x:c r="AE124" s="31">
        <x:f t="shared" si="59"/>
        <x:v>40.729354366666676</x:v>
      </x:c>
    </x:row>
    <x:row r="125" spans="2:31" x14ac:dyDescent="0.35">
      <x:c r="B125" s="27">
        <x:f t="shared" si="52"/>
        <x:v>44664</x:v>
      </x:c>
      <x:c r="C125" s="22" t="str">
        <x:f>IF($C$4="London",Assumptions!C134,Assumptions!E134)</x:f>
        <x:v>0509</x:v>
      </x:c>
      <x:c r="D125" s="22" t="str">
        <x:f>IF($C$4="London",Assumptions!D134,Assumptions!F134)</x:f>
        <x:v>1854</x:v>
      </x:c>
      <x:c r="F125" s="29">
        <x:v>44665</x:v>
      </x:c>
      <x:c r="G125" s="30">
        <x:f t="shared" si="53"/>
        <x:v>4</x:v>
      </x:c>
      <x:c r="H125" s="31" t="str">
        <x:v>0507</x:v>
      </x:c>
      <x:c r="I125" s="31" t="str">
        <x:v>1855</x:v>
      </x:c>
      <x:c r="J125" s="30">
        <x:f t="shared" si="54"/>
        <x:v>5</x:v>
      </x:c>
      <x:c r="K125" s="30">
        <x:f t="shared" si="55"/>
        <x:v>7</x:v>
      </x:c>
      <x:c r="L125" s="30">
        <x:f t="shared" si="56"/>
        <x:v>18</x:v>
      </x:c>
      <x:c r="M125" s="30">
        <x:f t="shared" si="57"/>
        <x:v>55</x:v>
      </x:c>
      <x:c r="N125" s="30">
        <x:f t="shared" si="39"/>
        <x:v>18</x:v>
      </x:c>
      <x:c r="O125" s="30">
        <x:f t="shared" si="58"/>
        <x:v>13.8</x:v>
      </x:c>
      <x:c r="P125" s="30" t="str" cm="1">
        <x:f t="array" ref="P125">INDEX($C$12:$N$12,G125)</x:f>
        <x:v>1.2″</x:v>
      </x:c>
      <x:c r="Q125" s="30" t="str" cm="1">
        <x:f t="array" ref="Q125">INDEX($C$11:$N$11,G125)</x:f>
        <x:v>58°F</x:v>
      </x:c>
      <x:c r="R125" s="30" cm="1">
        <x:f t="array" ref="R125">INDEX($C$13:$N$13,G125)</x:f>
        <x:v>30</x:v>
      </x:c>
      <x:c r="S125" s="30">
        <x:f t="shared" si="40"/>
        <x:v>0.04</x:v>
      </x:c>
      <x:c r="T125" s="30">
        <x:f t="shared" si="41"/>
        <x:v>58</x:v>
      </x:c>
      <x:c r="U125" s="32">
        <x:f t="shared" si="51"/>
        <x:v>1</x:v>
      </x:c>
      <x:c r="V125" s="31">
        <x:f t="shared" si="42"/>
        <x:v>0.1</x:v>
      </x:c>
      <x:c r="W125" s="31">
        <x:f t="shared" si="43"/>
        <x:v>65</x:v>
      </x:c>
      <x:c r="X125" s="32">
        <x:f t="shared" si="44"/>
        <x:v>0.25</x:v>
      </x:c>
      <x:c r="Y125" s="30">
        <x:f t="shared" si="45"/>
        <x:v>1</x:v>
      </x:c>
      <x:c r="Z125" s="33">
        <x:f t="shared" si="46"/>
        <x:v>0.98040000000000005</x:v>
      </x:c>
      <x:c r="AA125" s="31">
        <x:f t="shared" si="60"/>
        <x:v>40.729354366666676</x:v>
      </x:c>
      <x:c r="AB125" s="32">
        <x:f t="shared" si="48"/>
        <x:v>1.6970564319444448</x:v>
      </x:c>
      <x:c r="AC125" s="31">
        <x:f t="shared" si="49"/>
        <x:v>0.25</x:v>
      </x:c>
      <x:c r="AD125" s="30">
        <x:f t="shared" si="50"/>
        <x:v>0.33823800000000004</x:v>
      </x:c>
      <x:c r="AE125" s="31">
        <x:f t="shared" si="59"/>
        <x:v>41.067592366666673</x:v>
      </x:c>
    </x:row>
    <x:row r="126" spans="2:31" x14ac:dyDescent="0.35">
      <x:c r="B126" s="27">
        <x:f t="shared" si="52"/>
        <x:v>44665</x:v>
      </x:c>
      <x:c r="C126" s="22" t="str">
        <x:f>IF($C$4="London",Assumptions!C135,Assumptions!E135)</x:f>
        <x:v>0507</x:v>
      </x:c>
      <x:c r="D126" s="22" t="str">
        <x:f>IF($C$4="London",Assumptions!D135,Assumptions!F135)</x:f>
        <x:v>1855</x:v>
      </x:c>
      <x:c r="F126" s="29">
        <x:v>44666</x:v>
      </x:c>
      <x:c r="G126" s="30">
        <x:f t="shared" si="53"/>
        <x:v>4</x:v>
      </x:c>
      <x:c r="H126" s="31" t="str">
        <x:v>0505</x:v>
      </x:c>
      <x:c r="I126" s="31" t="str">
        <x:v>1857</x:v>
      </x:c>
      <x:c r="J126" s="30">
        <x:f t="shared" si="54"/>
        <x:v>5</x:v>
      </x:c>
      <x:c r="K126" s="30">
        <x:f t="shared" si="55"/>
        <x:v>5</x:v>
      </x:c>
      <x:c r="L126" s="30">
        <x:f t="shared" si="56"/>
        <x:v>18</x:v>
      </x:c>
      <x:c r="M126" s="30">
        <x:f t="shared" si="57"/>
        <x:v>57</x:v>
      </x:c>
      <x:c r="N126" s="30">
        <x:f t="shared" si="39"/>
        <x:v>18</x:v>
      </x:c>
      <x:c r="O126" s="30">
        <x:f t="shared" si="58"/>
        <x:v>13.866666666666667</x:v>
      </x:c>
      <x:c r="P126" s="30" t="str" cm="1">
        <x:f t="array" ref="P126">INDEX($C$12:$N$12,G126)</x:f>
        <x:v>1.2″</x:v>
      </x:c>
      <x:c r="Q126" s="30" t="str" cm="1">
        <x:f t="array" ref="Q126">INDEX($C$11:$N$11,G126)</x:f>
        <x:v>58°F</x:v>
      </x:c>
      <x:c r="R126" s="30" cm="1">
        <x:f t="array" ref="R126">INDEX($C$13:$N$13,G126)</x:f>
        <x:v>30</x:v>
      </x:c>
      <x:c r="S126" s="30">
        <x:f t="shared" si="40"/>
        <x:v>0.04</x:v>
      </x:c>
      <x:c r="T126" s="30">
        <x:f t="shared" si="41"/>
        <x:v>58</x:v>
      </x:c>
      <x:c r="U126" s="32">
        <x:f t="shared" si="51"/>
        <x:v>1</x:v>
      </x:c>
      <x:c r="V126" s="31">
        <x:f t="shared" si="42"/>
        <x:v>0.1</x:v>
      </x:c>
      <x:c r="W126" s="31">
        <x:f t="shared" si="43"/>
        <x:v>65</x:v>
      </x:c>
      <x:c r="X126" s="32">
        <x:f t="shared" si="44"/>
        <x:v>0.25</x:v>
      </x:c>
      <x:c r="Y126" s="30">
        <x:f t="shared" si="45"/>
        <x:v>1</x:v>
      </x:c>
      <x:c r="Z126" s="33">
        <x:f t="shared" si="46"/>
        <x:v>0.98040000000000005</x:v>
      </x:c>
      <x:c r="AA126" s="31">
        <x:f t="shared" si="60"/>
        <x:v>41.067592366666673</x:v>
      </x:c>
      <x:c r="AB126" s="32">
        <x:f t="shared" si="48"/>
        <x:v>1.7111496819444447</x:v>
      </x:c>
      <x:c r="AC126" s="31">
        <x:f t="shared" si="49"/>
        <x:v>0.25</x:v>
      </x:c>
      <x:c r="AD126" s="30">
        <x:f t="shared" si="50"/>
        <x:v>0.33987200000000001</x:v>
      </x:c>
      <x:c r="AE126" s="31">
        <x:f t="shared" si="59"/>
        <x:v>41.407464366666673</x:v>
      </x:c>
    </x:row>
    <x:row r="127" spans="2:31" x14ac:dyDescent="0.35">
      <x:c r="B127" s="27">
        <x:f t="shared" si="52"/>
        <x:v>44666</x:v>
      </x:c>
      <x:c r="C127" s="22" t="str">
        <x:f>IF($C$4="London",Assumptions!C136,Assumptions!E136)</x:f>
        <x:v>0505</x:v>
      </x:c>
      <x:c r="D127" s="22" t="str">
        <x:f>IF($C$4="London",Assumptions!D136,Assumptions!F136)</x:f>
        <x:v>1857</x:v>
      </x:c>
      <x:c r="F127" s="29">
        <x:v>44667</x:v>
      </x:c>
      <x:c r="G127" s="30">
        <x:f t="shared" si="53"/>
        <x:v>4</x:v>
      </x:c>
      <x:c r="H127" s="31" t="str">
        <x:v>0503</x:v>
      </x:c>
      <x:c r="I127" s="31" t="str">
        <x:v>1859</x:v>
      </x:c>
      <x:c r="J127" s="30">
        <x:f t="shared" si="54"/>
        <x:v>5</x:v>
      </x:c>
      <x:c r="K127" s="30">
        <x:f t="shared" si="55"/>
        <x:v>3</x:v>
      </x:c>
      <x:c r="L127" s="30">
        <x:f t="shared" si="56"/>
        <x:v>18</x:v>
      </x:c>
      <x:c r="M127" s="30">
        <x:f t="shared" si="57"/>
        <x:v>59</x:v>
      </x:c>
      <x:c r="N127" s="30">
        <x:f t="shared" si="39"/>
        <x:v>18</x:v>
      </x:c>
      <x:c r="O127" s="30">
        <x:f t="shared" si="58"/>
        <x:v>13.933333333333334</x:v>
      </x:c>
      <x:c r="P127" s="30" t="str" cm="1">
        <x:f t="array" ref="P127">INDEX($C$12:$N$12,G127)</x:f>
        <x:v>1.2″</x:v>
      </x:c>
      <x:c r="Q127" s="30" t="str" cm="1">
        <x:f t="array" ref="Q127">INDEX($C$11:$N$11,G127)</x:f>
        <x:v>58°F</x:v>
      </x:c>
      <x:c r="R127" s="30" cm="1">
        <x:f t="array" ref="R127">INDEX($C$13:$N$13,G127)</x:f>
        <x:v>30</x:v>
      </x:c>
      <x:c r="S127" s="30">
        <x:f t="shared" si="40"/>
        <x:v>0.04</x:v>
      </x:c>
      <x:c r="T127" s="30">
        <x:f t="shared" si="41"/>
        <x:v>58</x:v>
      </x:c>
      <x:c r="U127" s="32">
        <x:f t="shared" si="51"/>
        <x:v>1</x:v>
      </x:c>
      <x:c r="V127" s="31">
        <x:f t="shared" si="42"/>
        <x:v>0.1</x:v>
      </x:c>
      <x:c r="W127" s="31">
        <x:f t="shared" si="43"/>
        <x:v>65</x:v>
      </x:c>
      <x:c r="X127" s="32">
        <x:f t="shared" si="44"/>
        <x:v>0.25</x:v>
      </x:c>
      <x:c r="Y127" s="30">
        <x:f t="shared" si="45"/>
        <x:v>1</x:v>
      </x:c>
      <x:c r="Z127" s="33">
        <x:f t="shared" si="46"/>
        <x:v>0.98040000000000005</x:v>
      </x:c>
      <x:c r="AA127" s="31">
        <x:f t="shared" si="60"/>
        <x:v>41.407464366666673</x:v>
      </x:c>
      <x:c r="AB127" s="32">
        <x:f t="shared" si="48"/>
        <x:v>1.725311015277778</x:v>
      </x:c>
      <x:c r="AC127" s="31">
        <x:f t="shared" si="49"/>
        <x:v>0.25</x:v>
      </x:c>
      <x:c r="AD127" s="30">
        <x:f t="shared" si="50"/>
        <x:v>0.34150600000000009</x:v>
      </x:c>
      <x:c r="AE127" s="31">
        <x:f t="shared" si="59"/>
        <x:v>41.748970366666676</x:v>
      </x:c>
    </x:row>
    <x:row r="128" spans="2:31" x14ac:dyDescent="0.35">
      <x:c r="B128" s="27">
        <x:f t="shared" si="52"/>
        <x:v>44667</x:v>
      </x:c>
      <x:c r="C128" s="22" t="str">
        <x:f>IF($C$4="London",Assumptions!C137,Assumptions!E137)</x:f>
        <x:v>0503</x:v>
      </x:c>
      <x:c r="D128" s="22" t="str">
        <x:f>IF($C$4="London",Assumptions!D137,Assumptions!F137)</x:f>
        <x:v>1859</x:v>
      </x:c>
      <x:c r="F128" s="29">
        <x:v>44668</x:v>
      </x:c>
      <x:c r="G128" s="30">
        <x:f t="shared" si="53"/>
        <x:v>4</x:v>
      </x:c>
      <x:c r="H128" s="31" t="str">
        <x:v>0501</x:v>
      </x:c>
      <x:c r="I128" s="31" t="str">
        <x:v>1900</x:v>
      </x:c>
      <x:c r="J128" s="30">
        <x:f t="shared" si="54"/>
        <x:v>5</x:v>
      </x:c>
      <x:c r="K128" s="30">
        <x:f t="shared" si="55"/>
        <x:v>1</x:v>
      </x:c>
      <x:c r="L128" s="30">
        <x:f t="shared" si="56"/>
        <x:v>19</x:v>
      </x:c>
      <x:c r="M128" s="30">
        <x:f t="shared" si="57"/>
        <x:v>0</x:v>
      </x:c>
      <x:c r="N128" s="30">
        <x:f t="shared" si="39"/>
        <x:v>19</x:v>
      </x:c>
      <x:c r="O128" s="30">
        <x:f t="shared" si="58"/>
        <x:v>13.983333333333333</x:v>
      </x:c>
      <x:c r="P128" s="30" t="str" cm="1">
        <x:f t="array" ref="P128">INDEX($C$12:$N$12,G128)</x:f>
        <x:v>1.2″</x:v>
      </x:c>
      <x:c r="Q128" s="30" t="str" cm="1">
        <x:f t="array" ref="Q128">INDEX($C$11:$N$11,G128)</x:f>
        <x:v>58°F</x:v>
      </x:c>
      <x:c r="R128" s="30" cm="1">
        <x:f t="array" ref="R128">INDEX($C$13:$N$13,G128)</x:f>
        <x:v>30</x:v>
      </x:c>
      <x:c r="S128" s="30">
        <x:f t="shared" si="40"/>
        <x:v>0.04</x:v>
      </x:c>
      <x:c r="T128" s="30">
        <x:f t="shared" si="41"/>
        <x:v>58</x:v>
      </x:c>
      <x:c r="U128" s="32">
        <x:f t="shared" si="51"/>
        <x:v>1</x:v>
      </x:c>
      <x:c r="V128" s="31">
        <x:f t="shared" si="42"/>
        <x:v>0.1</x:v>
      </x:c>
      <x:c r="W128" s="31">
        <x:f t="shared" si="43"/>
        <x:v>65</x:v>
      </x:c>
      <x:c r="X128" s="32">
        <x:f t="shared" si="44"/>
        <x:v>0.25</x:v>
      </x:c>
      <x:c r="Y128" s="30">
        <x:f t="shared" si="45"/>
        <x:v>1</x:v>
      </x:c>
      <x:c r="Z128" s="33">
        <x:f t="shared" si="46"/>
        <x:v>0.98040000000000005</x:v>
      </x:c>
      <x:c r="AA128" s="31">
        <x:f t="shared" si="60"/>
        <x:v>41.748970366666676</x:v>
      </x:c>
      <x:c r="AB128" s="32">
        <x:f t="shared" si="48"/>
        <x:v>1.7395404319444447</x:v>
      </x:c>
      <x:c r="AC128" s="31">
        <x:f t="shared" si="49"/>
        <x:v>0.25</x:v>
      </x:c>
      <x:c r="AD128" s="30">
        <x:f t="shared" si="50"/>
        <x:v>0.34273150000000002</x:v>
      </x:c>
      <x:c r="AE128" s="31">
        <x:f t="shared" si="59"/>
        <x:v>42.091701866666675</x:v>
      </x:c>
    </x:row>
    <x:row r="129" spans="2:31" x14ac:dyDescent="0.35">
      <x:c r="B129" s="27">
        <x:f t="shared" si="52"/>
        <x:v>44668</x:v>
      </x:c>
      <x:c r="C129" s="22" t="str">
        <x:f>IF($C$4="London",Assumptions!C138,Assumptions!E138)</x:f>
        <x:v>0501</x:v>
      </x:c>
      <x:c r="D129" s="22" t="str">
        <x:f>IF($C$4="London",Assumptions!D138,Assumptions!F138)</x:f>
        <x:v>1900</x:v>
      </x:c>
      <x:c r="F129" s="29">
        <x:v>44669</x:v>
      </x:c>
      <x:c r="G129" s="30">
        <x:f t="shared" si="53"/>
        <x:v>4</x:v>
      </x:c>
      <x:c r="H129" s="31" t="str">
        <x:v>0459</x:v>
      </x:c>
      <x:c r="I129" s="31" t="str">
        <x:v>1902</x:v>
      </x:c>
      <x:c r="J129" s="30">
        <x:f t="shared" si="54"/>
        <x:v>4</x:v>
      </x:c>
      <x:c r="K129" s="30">
        <x:f t="shared" si="55"/>
        <x:v>59</x:v>
      </x:c>
      <x:c r="L129" s="30">
        <x:f t="shared" si="56"/>
        <x:v>19</x:v>
      </x:c>
      <x:c r="M129" s="30">
        <x:f t="shared" si="57"/>
        <x:v>2</x:v>
      </x:c>
      <x:c r="N129" s="30">
        <x:f t="shared" si="39"/>
        <x:v>19</x:v>
      </x:c>
      <x:c r="O129" s="30">
        <x:f t="shared" si="58"/>
        <x:v>14.05</x:v>
      </x:c>
      <x:c r="P129" s="30" t="str" cm="1">
        <x:f t="array" ref="P129">INDEX($C$12:$N$12,G129)</x:f>
        <x:v>1.2″</x:v>
      </x:c>
      <x:c r="Q129" s="30" t="str" cm="1">
        <x:f t="array" ref="Q129">INDEX($C$11:$N$11,G129)</x:f>
        <x:v>58°F</x:v>
      </x:c>
      <x:c r="R129" s="30" cm="1">
        <x:f t="array" ref="R129">INDEX($C$13:$N$13,G129)</x:f>
        <x:v>30</x:v>
      </x:c>
      <x:c r="S129" s="30">
        <x:f t="shared" si="40"/>
        <x:v>0.04</x:v>
      </x:c>
      <x:c r="T129" s="30">
        <x:f t="shared" si="41"/>
        <x:v>58</x:v>
      </x:c>
      <x:c r="U129" s="32">
        <x:f t="shared" si="51"/>
        <x:v>1</x:v>
      </x:c>
      <x:c r="V129" s="31">
        <x:f t="shared" si="42"/>
        <x:v>0.1</x:v>
      </x:c>
      <x:c r="W129" s="31">
        <x:f t="shared" si="43"/>
        <x:v>65</x:v>
      </x:c>
      <x:c r="X129" s="32">
        <x:f t="shared" si="44"/>
        <x:v>0.25</x:v>
      </x:c>
      <x:c r="Y129" s="30">
        <x:f t="shared" si="45"/>
        <x:v>1</x:v>
      </x:c>
      <x:c r="Z129" s="33">
        <x:f t="shared" si="46"/>
        <x:v>0.98040000000000005</x:v>
      </x:c>
      <x:c r="AA129" s="31">
        <x:f t="shared" si="60"/>
        <x:v>42.091701866666675</x:v>
      </x:c>
      <x:c r="AB129" s="32">
        <x:f t="shared" si="48"/>
        <x:v>1.7538209111111114</x:v>
      </x:c>
      <x:c r="AC129" s="31">
        <x:f t="shared" si="49"/>
        <x:v>0.25</x:v>
      </x:c>
      <x:c r="AD129" s="30">
        <x:f t="shared" si="50"/>
        <x:v>0.3443655000000001</x:v>
      </x:c>
      <x:c r="AE129" s="31">
        <x:f t="shared" si="59"/>
        <x:v>42.436067366666677</x:v>
      </x:c>
    </x:row>
    <x:row r="130" spans="2:31" x14ac:dyDescent="0.35">
      <x:c r="B130" s="27">
        <x:f t="shared" si="52"/>
        <x:v>44669</x:v>
      </x:c>
      <x:c r="C130" s="22" t="str">
        <x:f>IF($C$4="London",Assumptions!C139,Assumptions!E139)</x:f>
        <x:v>0459</x:v>
      </x:c>
      <x:c r="D130" s="22" t="str">
        <x:f>IF($C$4="London",Assumptions!D139,Assumptions!F139)</x:f>
        <x:v>1902</x:v>
      </x:c>
      <x:c r="F130" s="29">
        <x:v>44670</x:v>
      </x:c>
      <x:c r="G130" s="30">
        <x:f t="shared" si="53"/>
        <x:v>4</x:v>
      </x:c>
      <x:c r="H130" s="31" t="str">
        <x:v>0457</x:v>
      </x:c>
      <x:c r="I130" s="31" t="str">
        <x:v>1904</x:v>
      </x:c>
      <x:c r="J130" s="30">
        <x:f t="shared" si="54"/>
        <x:v>4</x:v>
      </x:c>
      <x:c r="K130" s="30">
        <x:f t="shared" si="55"/>
        <x:v>57</x:v>
      </x:c>
      <x:c r="L130" s="30">
        <x:f t="shared" si="56"/>
        <x:v>19</x:v>
      </x:c>
      <x:c r="M130" s="30">
        <x:f t="shared" si="57"/>
        <x:v>4</x:v>
      </x:c>
      <x:c r="N130" s="30">
        <x:f t="shared" si="39"/>
        <x:v>19</x:v>
      </x:c>
      <x:c r="O130" s="30">
        <x:f t="shared" si="58"/>
        <x:v>14.116666666666667</x:v>
      </x:c>
      <x:c r="P130" s="30" t="str" cm="1">
        <x:f t="array" ref="P130">INDEX($C$12:$N$12,G130)</x:f>
        <x:v>1.2″</x:v>
      </x:c>
      <x:c r="Q130" s="30" t="str" cm="1">
        <x:f t="array" ref="Q130">INDEX($C$11:$N$11,G130)</x:f>
        <x:v>58°F</x:v>
      </x:c>
      <x:c r="R130" s="30" cm="1">
        <x:f t="array" ref="R130">INDEX($C$13:$N$13,G130)</x:f>
        <x:v>30</x:v>
      </x:c>
      <x:c r="S130" s="30">
        <x:f t="shared" si="40"/>
        <x:v>0.04</x:v>
      </x:c>
      <x:c r="T130" s="30">
        <x:f t="shared" si="41"/>
        <x:v>58</x:v>
      </x:c>
      <x:c r="U130" s="32">
        <x:f t="shared" si="51"/>
        <x:v>1</x:v>
      </x:c>
      <x:c r="V130" s="31">
        <x:f t="shared" si="42"/>
        <x:v>0.1</x:v>
      </x:c>
      <x:c r="W130" s="31">
        <x:f t="shared" si="43"/>
        <x:v>65</x:v>
      </x:c>
      <x:c r="X130" s="32">
        <x:f t="shared" si="44"/>
        <x:v>0.25</x:v>
      </x:c>
      <x:c r="Y130" s="30">
        <x:f t="shared" si="45"/>
        <x:v>1</x:v>
      </x:c>
      <x:c r="Z130" s="33">
        <x:f t="shared" si="46"/>
        <x:v>0.98040000000000005</x:v>
      </x:c>
      <x:c r="AA130" s="31">
        <x:f t="shared" si="60"/>
        <x:v>42.436067366666677</x:v>
      </x:c>
      <x:c r="AB130" s="32">
        <x:f t="shared" si="48"/>
        <x:v>1.7681694736111115</x:v>
      </x:c>
      <x:c r="AC130" s="31">
        <x:f t="shared" si="49"/>
        <x:v>0.25</x:v>
      </x:c>
      <x:c r="AD130" s="30">
        <x:f t="shared" si="50"/>
        <x:v>0.34599950000000007</x:v>
      </x:c>
      <x:c r="AE130" s="31">
        <x:f t="shared" si="59"/>
        <x:v>42.782066866666675</x:v>
      </x:c>
    </x:row>
    <x:row r="131" spans="2:31" x14ac:dyDescent="0.35">
      <x:c r="B131" s="27">
        <x:f t="shared" si="52"/>
        <x:v>44670</x:v>
      </x:c>
      <x:c r="C131" s="22" t="str">
        <x:f>IF($C$4="London",Assumptions!C140,Assumptions!E140)</x:f>
        <x:v>0457</x:v>
      </x:c>
      <x:c r="D131" s="22" t="str">
        <x:f>IF($C$4="London",Assumptions!D140,Assumptions!F140)</x:f>
        <x:v>1904</x:v>
      </x:c>
      <x:c r="F131" s="29">
        <x:v>44671</x:v>
      </x:c>
      <x:c r="G131" s="30">
        <x:f t="shared" si="53"/>
        <x:v>4</x:v>
      </x:c>
      <x:c r="H131" s="31" t="str">
        <x:v>0455</x:v>
      </x:c>
      <x:c r="I131" s="31" t="str">
        <x:v>1905</x:v>
      </x:c>
      <x:c r="J131" s="30">
        <x:f t="shared" si="54"/>
        <x:v>4</x:v>
      </x:c>
      <x:c r="K131" s="30">
        <x:f t="shared" si="55"/>
        <x:v>55</x:v>
      </x:c>
      <x:c r="L131" s="30">
        <x:f t="shared" si="56"/>
        <x:v>19</x:v>
      </x:c>
      <x:c r="M131" s="30">
        <x:f t="shared" si="57"/>
        <x:v>5</x:v>
      </x:c>
      <x:c r="N131" s="30">
        <x:f t="shared" si="39"/>
        <x:v>19</x:v>
      </x:c>
      <x:c r="O131" s="30">
        <x:f t="shared" si="58"/>
        <x:v>14.166666666666666</x:v>
      </x:c>
      <x:c r="P131" s="30" t="str" cm="1">
        <x:f t="array" ref="P131">INDEX($C$12:$N$12,G131)</x:f>
        <x:v>1.2″</x:v>
      </x:c>
      <x:c r="Q131" s="30" t="str" cm="1">
        <x:f t="array" ref="Q131">INDEX($C$11:$N$11,G131)</x:f>
        <x:v>58°F</x:v>
      </x:c>
      <x:c r="R131" s="30" cm="1">
        <x:f t="array" ref="R131">INDEX($C$13:$N$13,G131)</x:f>
        <x:v>30</x:v>
      </x:c>
      <x:c r="S131" s="30">
        <x:f t="shared" si="40"/>
        <x:v>0.04</x:v>
      </x:c>
      <x:c r="T131" s="30">
        <x:f t="shared" si="41"/>
        <x:v>58</x:v>
      </x:c>
      <x:c r="U131" s="32">
        <x:f t="shared" si="51"/>
        <x:v>1</x:v>
      </x:c>
      <x:c r="V131" s="31">
        <x:f t="shared" si="42"/>
        <x:v>0.1</x:v>
      </x:c>
      <x:c r="W131" s="31">
        <x:f t="shared" si="43"/>
        <x:v>65</x:v>
      </x:c>
      <x:c r="X131" s="32">
        <x:f t="shared" si="44"/>
        <x:v>0.25</x:v>
      </x:c>
      <x:c r="Y131" s="30">
        <x:f t="shared" si="45"/>
        <x:v>1</x:v>
      </x:c>
      <x:c r="Z131" s="33">
        <x:f t="shared" si="46"/>
        <x:v>0.98040000000000005</x:v>
      </x:c>
      <x:c r="AA131" s="31">
        <x:f t="shared" si="60"/>
        <x:v>42.782066866666675</x:v>
      </x:c>
      <x:c r="AB131" s="32">
        <x:f t="shared" si="48"/>
        <x:v>1.7825861194444448</x:v>
      </x:c>
      <x:c r="AC131" s="31">
        <x:f t="shared" si="49"/>
        <x:v>0.25</x:v>
      </x:c>
      <x:c r="AD131" s="30">
        <x:f t="shared" si="50"/>
        <x:v>0.34722500000000006</x:v>
      </x:c>
      <x:c r="AE131" s="31">
        <x:f t="shared" si="59"/>
        <x:v>43.129291866666676</x:v>
      </x:c>
    </x:row>
    <x:row r="132" spans="2:31" x14ac:dyDescent="0.35">
      <x:c r="B132" s="27">
        <x:f t="shared" si="52"/>
        <x:v>44671</x:v>
      </x:c>
      <x:c r="C132" s="22" t="str">
        <x:f>IF($C$4="London",Assumptions!C141,Assumptions!E141)</x:f>
        <x:v>0455</x:v>
      </x:c>
      <x:c r="D132" s="22" t="str">
        <x:f>IF($C$4="London",Assumptions!D141,Assumptions!F141)</x:f>
        <x:v>1905</x:v>
      </x:c>
      <x:c r="F132" s="29">
        <x:v>44672</x:v>
      </x:c>
      <x:c r="G132" s="30">
        <x:f t="shared" si="53"/>
        <x:v>4</x:v>
      </x:c>
      <x:c r="H132" s="31" t="str">
        <x:v>0452</x:v>
      </x:c>
      <x:c r="I132" s="31" t="str">
        <x:v>1907</x:v>
      </x:c>
      <x:c r="J132" s="30">
        <x:f t="shared" si="54"/>
        <x:v>4</x:v>
      </x:c>
      <x:c r="K132" s="30">
        <x:f t="shared" si="55"/>
        <x:v>52</x:v>
      </x:c>
      <x:c r="L132" s="30">
        <x:f t="shared" si="56"/>
        <x:v>19</x:v>
      </x:c>
      <x:c r="M132" s="30">
        <x:f t="shared" si="57"/>
        <x:v>7</x:v>
      </x:c>
      <x:c r="N132" s="30">
        <x:f t="shared" si="39"/>
        <x:v>19</x:v>
      </x:c>
      <x:c r="O132" s="30">
        <x:f t="shared" si="58"/>
        <x:v>14.25</x:v>
      </x:c>
      <x:c r="P132" s="30" t="str" cm="1">
        <x:f t="array" ref="P132">INDEX($C$12:$N$12,G132)</x:f>
        <x:v>1.2″</x:v>
      </x:c>
      <x:c r="Q132" s="30" t="str" cm="1">
        <x:f t="array" ref="Q132">INDEX($C$11:$N$11,G132)</x:f>
        <x:v>58°F</x:v>
      </x:c>
      <x:c r="R132" s="30" cm="1">
        <x:f t="array" ref="R132">INDEX($C$13:$N$13,G132)</x:f>
        <x:v>30</x:v>
      </x:c>
      <x:c r="S132" s="30">
        <x:f t="shared" si="40"/>
        <x:v>0.04</x:v>
      </x:c>
      <x:c r="T132" s="30">
        <x:f t="shared" si="41"/>
        <x:v>58</x:v>
      </x:c>
      <x:c r="U132" s="32">
        <x:f t="shared" si="51"/>
        <x:v>1</x:v>
      </x:c>
      <x:c r="V132" s="31">
        <x:f t="shared" si="42"/>
        <x:v>0.1</x:v>
      </x:c>
      <x:c r="W132" s="31">
        <x:f t="shared" si="43"/>
        <x:v>65</x:v>
      </x:c>
      <x:c r="X132" s="32">
        <x:f t="shared" si="44"/>
        <x:v>0.25</x:v>
      </x:c>
      <x:c r="Y132" s="30">
        <x:f t="shared" si="45"/>
        <x:v>1</x:v>
      </x:c>
      <x:c r="Z132" s="33">
        <x:f t="shared" si="46"/>
        <x:v>0.98040000000000005</x:v>
      </x:c>
      <x:c r="AA132" s="31">
        <x:f t="shared" si="60"/>
        <x:v>43.129291866666676</x:v>
      </x:c>
      <x:c r="AB132" s="32">
        <x:f t="shared" si="48"/>
        <x:v>1.7970538277777781</x:v>
      </x:c>
      <x:c r="AC132" s="31">
        <x:f t="shared" si="49"/>
        <x:v>0.25</x:v>
      </x:c>
      <x:c r="AD132" s="30">
        <x:f t="shared" si="50"/>
        <x:v>0.34926750000000001</x:v>
      </x:c>
      <x:c r="AE132" s="31">
        <x:f t="shared" si="59"/>
        <x:v>43.47855936666668</x:v>
      </x:c>
    </x:row>
    <x:row r="133" spans="2:31" x14ac:dyDescent="0.35">
      <x:c r="B133" s="27">
        <x:f t="shared" si="52"/>
        <x:v>44672</x:v>
      </x:c>
      <x:c r="C133" s="22" t="str">
        <x:f>IF($C$4="London",Assumptions!C142,Assumptions!E142)</x:f>
        <x:v>0452</x:v>
      </x:c>
      <x:c r="D133" s="22" t="str">
        <x:f>IF($C$4="London",Assumptions!D142,Assumptions!F142)</x:f>
        <x:v>1907</x:v>
      </x:c>
      <x:c r="F133" s="29">
        <x:v>44673</x:v>
      </x:c>
      <x:c r="G133" s="30">
        <x:f t="shared" si="53"/>
        <x:v>4</x:v>
      </x:c>
      <x:c r="H133" s="31" t="str">
        <x:v>0450</x:v>
      </x:c>
      <x:c r="I133" s="31" t="str">
        <x:v>1909</x:v>
      </x:c>
      <x:c r="J133" s="30">
        <x:f t="shared" si="54"/>
        <x:v>4</x:v>
      </x:c>
      <x:c r="K133" s="30">
        <x:f t="shared" si="55"/>
        <x:v>50</x:v>
      </x:c>
      <x:c r="L133" s="30">
        <x:f t="shared" si="56"/>
        <x:v>19</x:v>
      </x:c>
      <x:c r="M133" s="30">
        <x:f t="shared" si="57"/>
        <x:v>9</x:v>
      </x:c>
      <x:c r="N133" s="30">
        <x:f t="shared" si="39"/>
        <x:v>19</x:v>
      </x:c>
      <x:c r="O133" s="30">
        <x:f t="shared" si="58"/>
        <x:v>14.316666666666666</x:v>
      </x:c>
      <x:c r="P133" s="30" t="str" cm="1">
        <x:f t="array" ref="P133">INDEX($C$12:$N$12,G133)</x:f>
        <x:v>1.2″</x:v>
      </x:c>
      <x:c r="Q133" s="30" t="str" cm="1">
        <x:f t="array" ref="Q133">INDEX($C$11:$N$11,G133)</x:f>
        <x:v>58°F</x:v>
      </x:c>
      <x:c r="R133" s="30" cm="1">
        <x:f t="array" ref="R133">INDEX($C$13:$N$13,G133)</x:f>
        <x:v>30</x:v>
      </x:c>
      <x:c r="S133" s="30">
        <x:f t="shared" si="40"/>
        <x:v>0.04</x:v>
      </x:c>
      <x:c r="T133" s="30">
        <x:f t="shared" si="41"/>
        <x:v>58</x:v>
      </x:c>
      <x:c r="U133" s="32">
        <x:f t="shared" si="51"/>
        <x:v>1</x:v>
      </x:c>
      <x:c r="V133" s="31">
        <x:f t="shared" si="42"/>
        <x:v>0.1</x:v>
      </x:c>
      <x:c r="W133" s="31">
        <x:f t="shared" si="43"/>
        <x:v>65</x:v>
      </x:c>
      <x:c r="X133" s="32">
        <x:f t="shared" si="44"/>
        <x:v>0.25</x:v>
      </x:c>
      <x:c r="Y133" s="30">
        <x:f t="shared" si="45"/>
        <x:v>1</x:v>
      </x:c>
      <x:c r="Z133" s="33">
        <x:f t="shared" si="46"/>
        <x:v>0.98040000000000005</x:v>
      </x:c>
      <x:c r="AA133" s="31">
        <x:f t="shared" si="60"/>
        <x:v>43.47855936666668</x:v>
      </x:c>
      <x:c r="AB133" s="32">
        <x:f t="shared" si="48"/>
        <x:v>1.8116066402777784</x:v>
      </x:c>
      <x:c r="AC133" s="31">
        <x:f t="shared" si="49"/>
        <x:v>0.25</x:v>
      </x:c>
      <x:c r="AD133" s="30">
        <x:f t="shared" si="50"/>
        <x:v>0.35090150000000003</x:v>
      </x:c>
      <x:c r="AE133" s="31">
        <x:f t="shared" si="59"/>
        <x:v>43.829460866666679</x:v>
      </x:c>
    </x:row>
    <x:row r="134" spans="2:31" x14ac:dyDescent="0.35">
      <x:c r="B134" s="27">
        <x:f t="shared" si="52"/>
        <x:v>44673</x:v>
      </x:c>
      <x:c r="C134" s="22" t="str">
        <x:f>IF($C$4="London",Assumptions!C143,Assumptions!E143)</x:f>
        <x:v>0450</x:v>
      </x:c>
      <x:c r="D134" s="22" t="str">
        <x:f>IF($C$4="London",Assumptions!D143,Assumptions!F143)</x:f>
        <x:v>1909</x:v>
      </x:c>
      <x:c r="F134" s="29">
        <x:v>44674</x:v>
      </x:c>
      <x:c r="G134" s="30">
        <x:f t="shared" si="53"/>
        <x:v>4</x:v>
      </x:c>
      <x:c r="H134" s="31" t="str">
        <x:v>0448</x:v>
      </x:c>
      <x:c r="I134" s="31" t="str">
        <x:v>1910</x:v>
      </x:c>
      <x:c r="J134" s="30">
        <x:f t="shared" si="54"/>
        <x:v>4</x:v>
      </x:c>
      <x:c r="K134" s="30">
        <x:f t="shared" si="55"/>
        <x:v>48</x:v>
      </x:c>
      <x:c r="L134" s="30">
        <x:f t="shared" si="56"/>
        <x:v>19</x:v>
      </x:c>
      <x:c r="M134" s="30">
        <x:f t="shared" si="57"/>
        <x:v>10</x:v>
      </x:c>
      <x:c r="N134" s="30">
        <x:f t="shared" si="39"/>
        <x:v>19</x:v>
      </x:c>
      <x:c r="O134" s="30">
        <x:f t="shared" si="58"/>
        <x:v>14.366666666666667</x:v>
      </x:c>
      <x:c r="P134" s="30" t="str" cm="1">
        <x:f t="array" ref="P134">INDEX($C$12:$N$12,G134)</x:f>
        <x:v>1.2″</x:v>
      </x:c>
      <x:c r="Q134" s="30" t="str" cm="1">
        <x:f t="array" ref="Q134">INDEX($C$11:$N$11,G134)</x:f>
        <x:v>58°F</x:v>
      </x:c>
      <x:c r="R134" s="30" cm="1">
        <x:f t="array" ref="R134">INDEX($C$13:$N$13,G134)</x:f>
        <x:v>30</x:v>
      </x:c>
      <x:c r="S134" s="30">
        <x:f t="shared" si="40"/>
        <x:v>0.04</x:v>
      </x:c>
      <x:c r="T134" s="30">
        <x:f t="shared" si="41"/>
        <x:v>58</x:v>
      </x:c>
      <x:c r="U134" s="32">
        <x:f t="shared" si="51"/>
        <x:v>1</x:v>
      </x:c>
      <x:c r="V134" s="31">
        <x:f t="shared" si="42"/>
        <x:v>0.1</x:v>
      </x:c>
      <x:c r="W134" s="31">
        <x:f t="shared" si="43"/>
        <x:v>65</x:v>
      </x:c>
      <x:c r="X134" s="32">
        <x:f t="shared" si="44"/>
        <x:v>0.25</x:v>
      </x:c>
      <x:c r="Y134" s="30">
        <x:f t="shared" si="45"/>
        <x:v>1</x:v>
      </x:c>
      <x:c r="Z134" s="33">
        <x:f t="shared" si="46"/>
        <x:v>0.98040000000000005</x:v>
      </x:c>
      <x:c r="AA134" s="31">
        <x:f t="shared" si="60"/>
        <x:v>43.829460866666679</x:v>
      </x:c>
      <x:c r="AB134" s="32">
        <x:f t="shared" si="48"/>
        <x:v>1.8262275361111115</x:v>
      </x:c>
      <x:c r="AC134" s="31">
        <x:f t="shared" si="49"/>
        <x:v>0.25</x:v>
      </x:c>
      <x:c r="AD134" s="30">
        <x:f t="shared" si="50"/>
        <x:v>0.35212700000000002</x:v>
      </x:c>
      <x:c r="AE134" s="31">
        <x:f t="shared" si="59"/>
        <x:v>44.181587866666682</x:v>
      </x:c>
    </x:row>
    <x:row r="135" spans="2:31" x14ac:dyDescent="0.35">
      <x:c r="B135" s="27">
        <x:f t="shared" si="52"/>
        <x:v>44674</x:v>
      </x:c>
      <x:c r="C135" s="22" t="str">
        <x:f>IF($C$4="London",Assumptions!C144,Assumptions!E144)</x:f>
        <x:v>0448</x:v>
      </x:c>
      <x:c r="D135" s="22" t="str">
        <x:f>IF($C$4="London",Assumptions!D144,Assumptions!F144)</x:f>
        <x:v>1910</x:v>
      </x:c>
      <x:c r="F135" s="29">
        <x:v>44675</x:v>
      </x:c>
      <x:c r="G135" s="30">
        <x:f t="shared" si="53"/>
        <x:v>4</x:v>
      </x:c>
      <x:c r="H135" s="31" t="str">
        <x:v>0446</x:v>
      </x:c>
      <x:c r="I135" s="31" t="str">
        <x:v>1912</x:v>
      </x:c>
      <x:c r="J135" s="30">
        <x:f t="shared" si="54"/>
        <x:v>4</x:v>
      </x:c>
      <x:c r="K135" s="30">
        <x:f t="shared" si="55"/>
        <x:v>46</x:v>
      </x:c>
      <x:c r="L135" s="30">
        <x:f t="shared" si="56"/>
        <x:v>19</x:v>
      </x:c>
      <x:c r="M135" s="30">
        <x:f t="shared" si="57"/>
        <x:v>12</x:v>
      </x:c>
      <x:c r="N135" s="30">
        <x:f t="shared" si="39"/>
        <x:v>19</x:v>
      </x:c>
      <x:c r="O135" s="30">
        <x:f t="shared" si="58"/>
        <x:v>14.433333333333334</x:v>
      </x:c>
      <x:c r="P135" s="30" t="str" cm="1">
        <x:f t="array" ref="P135">INDEX($C$12:$N$12,G135)</x:f>
        <x:v>1.2″</x:v>
      </x:c>
      <x:c r="Q135" s="30" t="str" cm="1">
        <x:f t="array" ref="Q135">INDEX($C$11:$N$11,G135)</x:f>
        <x:v>58°F</x:v>
      </x:c>
      <x:c r="R135" s="30" cm="1">
        <x:f t="array" ref="R135">INDEX($C$13:$N$13,G135)</x:f>
        <x:v>30</x:v>
      </x:c>
      <x:c r="S135" s="30">
        <x:f t="shared" si="40"/>
        <x:v>0.04</x:v>
      </x:c>
      <x:c r="T135" s="30">
        <x:f t="shared" si="41"/>
        <x:v>58</x:v>
      </x:c>
      <x:c r="U135" s="32">
        <x:f t="shared" si="51"/>
        <x:v>1</x:v>
      </x:c>
      <x:c r="V135" s="31">
        <x:f t="shared" si="42"/>
        <x:v>0.1</x:v>
      </x:c>
      <x:c r="W135" s="31">
        <x:f t="shared" si="43"/>
        <x:v>65</x:v>
      </x:c>
      <x:c r="X135" s="32">
        <x:f t="shared" si="44"/>
        <x:v>0.25</x:v>
      </x:c>
      <x:c r="Y135" s="30">
        <x:f t="shared" si="45"/>
        <x:v>1</x:v>
      </x:c>
      <x:c r="Z135" s="33">
        <x:f t="shared" si="46"/>
        <x:v>0.98040000000000005</x:v>
      </x:c>
      <x:c r="AA135" s="31">
        <x:f t="shared" si="60"/>
        <x:v>44.181587866666682</x:v>
      </x:c>
      <x:c r="AB135" s="32">
        <x:f t="shared" si="48"/>
        <x:v>1.840899494444445</x:v>
      </x:c>
      <x:c r="AC135" s="31">
        <x:f t="shared" si="49"/>
        <x:v>0.25</x:v>
      </x:c>
      <x:c r="AD135" s="30">
        <x:f t="shared" si="50"/>
        <x:v>0.35376100000000005</x:v>
      </x:c>
      <x:c r="AE135" s="31">
        <x:f t="shared" si="59"/>
        <x:v>44.535348866666681</x:v>
      </x:c>
    </x:row>
    <x:row r="136" spans="2:31" x14ac:dyDescent="0.35">
      <x:c r="B136" s="27">
        <x:f t="shared" si="52"/>
        <x:v>44675</x:v>
      </x:c>
      <x:c r="C136" s="22" t="str">
        <x:f>IF($C$4="London",Assumptions!C145,Assumptions!E145)</x:f>
        <x:v>0446</x:v>
      </x:c>
      <x:c r="D136" s="22" t="str">
        <x:f>IF($C$4="London",Assumptions!D145,Assumptions!F145)</x:f>
        <x:v>1912</x:v>
      </x:c>
      <x:c r="F136" s="29">
        <x:v>44676</x:v>
      </x:c>
      <x:c r="G136" s="30">
        <x:f t="shared" si="53"/>
        <x:v>4</x:v>
      </x:c>
      <x:c r="H136" s="31" t="str">
        <x:v>0444</x:v>
      </x:c>
      <x:c r="I136" s="31" t="str">
        <x:v>1914</x:v>
      </x:c>
      <x:c r="J136" s="30">
        <x:f t="shared" si="54"/>
        <x:v>4</x:v>
      </x:c>
      <x:c r="K136" s="30">
        <x:f t="shared" si="55"/>
        <x:v>44</x:v>
      </x:c>
      <x:c r="L136" s="30">
        <x:f t="shared" si="56"/>
        <x:v>19</x:v>
      </x:c>
      <x:c r="M136" s="30">
        <x:f t="shared" si="57"/>
        <x:v>14</x:v>
      </x:c>
      <x:c r="N136" s="30">
        <x:f t="shared" si="39"/>
        <x:v>19</x:v>
      </x:c>
      <x:c r="O136" s="30">
        <x:f t="shared" si="58"/>
        <x:v>14.5</x:v>
      </x:c>
      <x:c r="P136" s="30" t="str" cm="1">
        <x:f t="array" ref="P136">INDEX($C$12:$N$12,G136)</x:f>
        <x:v>1.2″</x:v>
      </x:c>
      <x:c r="Q136" s="30" t="str" cm="1">
        <x:f t="array" ref="Q136">INDEX($C$11:$N$11,G136)</x:f>
        <x:v>58°F</x:v>
      </x:c>
      <x:c r="R136" s="30" cm="1">
        <x:f t="array" ref="R136">INDEX($C$13:$N$13,G136)</x:f>
        <x:v>30</x:v>
      </x:c>
      <x:c r="S136" s="30">
        <x:f t="shared" si="40"/>
        <x:v>0.04</x:v>
      </x:c>
      <x:c r="T136" s="30">
        <x:f t="shared" si="41"/>
        <x:v>58</x:v>
      </x:c>
      <x:c r="U136" s="32">
        <x:f t="shared" si="51"/>
        <x:v>1</x:v>
      </x:c>
      <x:c r="V136" s="31">
        <x:f t="shared" si="42"/>
        <x:v>0.1</x:v>
      </x:c>
      <x:c r="W136" s="31">
        <x:f t="shared" si="43"/>
        <x:v>65</x:v>
      </x:c>
      <x:c r="X136" s="32">
        <x:f t="shared" si="44"/>
        <x:v>0.25</x:v>
      </x:c>
      <x:c r="Y136" s="30">
        <x:f t="shared" si="45"/>
        <x:v>1</x:v>
      </x:c>
      <x:c r="Z136" s="33">
        <x:f t="shared" si="46"/>
        <x:v>0.98040000000000005</x:v>
      </x:c>
      <x:c r="AA136" s="31">
        <x:f t="shared" si="60"/>
        <x:v>44.535348866666681</x:v>
      </x:c>
      <x:c r="AB136" s="32">
        <x:f t="shared" si="48"/>
        <x:v>1.8556395361111118</x:v>
      </x:c>
      <x:c r="AC136" s="31">
        <x:f t="shared" si="49"/>
        <x:v>0.25</x:v>
      </x:c>
      <x:c r="AD136" s="30">
        <x:f t="shared" si="50"/>
        <x:v>0.35539500000000007</x:v>
      </x:c>
      <x:c r="AE136" s="31">
        <x:f t="shared" si="59"/>
        <x:v>44.890743866666682</x:v>
      </x:c>
    </x:row>
    <x:row r="137" spans="2:31" x14ac:dyDescent="0.35">
      <x:c r="B137" s="27">
        <x:f t="shared" si="52"/>
        <x:v>44676</x:v>
      </x:c>
      <x:c r="C137" s="22" t="str">
        <x:f>IF($C$4="London",Assumptions!C146,Assumptions!E146)</x:f>
        <x:v>0444</x:v>
      </x:c>
      <x:c r="D137" s="22" t="str">
        <x:f>IF($C$4="London",Assumptions!D146,Assumptions!F146)</x:f>
        <x:v>1914</x:v>
      </x:c>
      <x:c r="F137" s="29">
        <x:v>44677</x:v>
      </x:c>
      <x:c r="G137" s="30">
        <x:f t="shared" si="53"/>
        <x:v>4</x:v>
      </x:c>
      <x:c r="H137" s="31" t="str">
        <x:v>0442</x:v>
      </x:c>
      <x:c r="I137" s="31" t="str">
        <x:v>1915</x:v>
      </x:c>
      <x:c r="J137" s="30">
        <x:f t="shared" si="54"/>
        <x:v>4</x:v>
      </x:c>
      <x:c r="K137" s="30">
        <x:f t="shared" si="55"/>
        <x:v>42</x:v>
      </x:c>
      <x:c r="L137" s="30">
        <x:f t="shared" si="56"/>
        <x:v>19</x:v>
      </x:c>
      <x:c r="M137" s="30">
        <x:f t="shared" si="57"/>
        <x:v>15</x:v>
      </x:c>
      <x:c r="N137" s="30">
        <x:f t="shared" si="39"/>
        <x:v>19</x:v>
      </x:c>
      <x:c r="O137" s="30">
        <x:f t="shared" si="58"/>
        <x:v>14.55</x:v>
      </x:c>
      <x:c r="P137" s="30" t="str" cm="1">
        <x:f t="array" ref="P137">INDEX($C$12:$N$12,G137)</x:f>
        <x:v>1.2″</x:v>
      </x:c>
      <x:c r="Q137" s="30" t="str" cm="1">
        <x:f t="array" ref="Q137">INDEX($C$11:$N$11,G137)</x:f>
        <x:v>58°F</x:v>
      </x:c>
      <x:c r="R137" s="30" cm="1">
        <x:f t="array" ref="R137">INDEX($C$13:$N$13,G137)</x:f>
        <x:v>30</x:v>
      </x:c>
      <x:c r="S137" s="30">
        <x:f t="shared" si="40"/>
        <x:v>0.04</x:v>
      </x:c>
      <x:c r="T137" s="30">
        <x:f t="shared" si="41"/>
        <x:v>58</x:v>
      </x:c>
      <x:c r="U137" s="32">
        <x:f t="shared" si="51"/>
        <x:v>1</x:v>
      </x:c>
      <x:c r="V137" s="31">
        <x:f t="shared" si="42"/>
        <x:v>0.1</x:v>
      </x:c>
      <x:c r="W137" s="31">
        <x:f t="shared" si="43"/>
        <x:v>65</x:v>
      </x:c>
      <x:c r="X137" s="32">
        <x:f t="shared" si="44"/>
        <x:v>0.25</x:v>
      </x:c>
      <x:c r="Y137" s="30">
        <x:f t="shared" si="45"/>
        <x:v>1</x:v>
      </x:c>
      <x:c r="Z137" s="33">
        <x:f t="shared" si="46"/>
        <x:v>0.98040000000000005</x:v>
      </x:c>
      <x:c r="AA137" s="31">
        <x:f t="shared" si="60"/>
        <x:v>44.890743866666682</x:v>
      </x:c>
      <x:c r="AB137" s="32">
        <x:f t="shared" si="48"/>
        <x:v>1.8704476611111118</x:v>
      </x:c>
      <x:c r="AC137" s="31">
        <x:f t="shared" si="49"/>
        <x:v>0.25</x:v>
      </x:c>
      <x:c r="AD137" s="30">
        <x:f t="shared" si="50"/>
        <x:v>0.35662050000000006</x:v>
      </x:c>
      <x:c r="AE137" s="31">
        <x:f t="shared" si="59"/>
        <x:v>45.24736436666668</x:v>
      </x:c>
    </x:row>
    <x:row r="138" spans="2:31" x14ac:dyDescent="0.35">
      <x:c r="B138" s="27">
        <x:f t="shared" si="52"/>
        <x:v>44677</x:v>
      </x:c>
      <x:c r="C138" s="22" t="str">
        <x:f>IF($C$4="London",Assumptions!C147,Assumptions!E147)</x:f>
        <x:v>0442</x:v>
      </x:c>
      <x:c r="D138" s="22" t="str">
        <x:f>IF($C$4="London",Assumptions!D147,Assumptions!F147)</x:f>
        <x:v>1915</x:v>
      </x:c>
      <x:c r="F138" s="29">
        <x:v>44678</x:v>
      </x:c>
      <x:c r="G138" s="30">
        <x:f t="shared" si="53"/>
        <x:v>4</x:v>
      </x:c>
      <x:c r="H138" s="31" t="str">
        <x:v>0440</x:v>
      </x:c>
      <x:c r="I138" s="31" t="str">
        <x:v>1917</x:v>
      </x:c>
      <x:c r="J138" s="30">
        <x:f t="shared" si="54"/>
        <x:v>4</x:v>
      </x:c>
      <x:c r="K138" s="30">
        <x:f t="shared" si="55"/>
        <x:v>40</x:v>
      </x:c>
      <x:c r="L138" s="30">
        <x:f t="shared" si="56"/>
        <x:v>19</x:v>
      </x:c>
      <x:c r="M138" s="30">
        <x:f t="shared" si="57"/>
        <x:v>17</x:v>
      </x:c>
      <x:c r="N138" s="30">
        <x:f t="shared" si="39"/>
        <x:v>19</x:v>
      </x:c>
      <x:c r="O138" s="30">
        <x:f t="shared" si="58"/>
        <x:v>14.616666666666667</x:v>
      </x:c>
      <x:c r="P138" s="30" t="str" cm="1">
        <x:f t="array" ref="P138">INDEX($C$12:$N$12,G138)</x:f>
        <x:v>1.2″</x:v>
      </x:c>
      <x:c r="Q138" s="30" t="str" cm="1">
        <x:f t="array" ref="Q138">INDEX($C$11:$N$11,G138)</x:f>
        <x:v>58°F</x:v>
      </x:c>
      <x:c r="R138" s="30" cm="1">
        <x:f t="array" ref="R138">INDEX($C$13:$N$13,G138)</x:f>
        <x:v>30</x:v>
      </x:c>
      <x:c r="S138" s="30">
        <x:f t="shared" si="40"/>
        <x:v>0.04</x:v>
      </x:c>
      <x:c r="T138" s="30">
        <x:f t="shared" si="41"/>
        <x:v>58</x:v>
      </x:c>
      <x:c r="U138" s="32">
        <x:f t="shared" si="51"/>
        <x:v>1</x:v>
      </x:c>
      <x:c r="V138" s="31">
        <x:f t="shared" si="42"/>
        <x:v>0.1</x:v>
      </x:c>
      <x:c r="W138" s="31">
        <x:f t="shared" si="43"/>
        <x:v>65</x:v>
      </x:c>
      <x:c r="X138" s="32">
        <x:f t="shared" si="44"/>
        <x:v>0.25</x:v>
      </x:c>
      <x:c r="Y138" s="30">
        <x:f t="shared" si="45"/>
        <x:v>1</x:v>
      </x:c>
      <x:c r="Z138" s="33">
        <x:f t="shared" si="46"/>
        <x:v>0.98040000000000005</x:v>
      </x:c>
      <x:c r="AA138" s="31">
        <x:f t="shared" si="60"/>
        <x:v>45.24736436666668</x:v>
      </x:c>
      <x:c r="AB138" s="32">
        <x:f t="shared" si="48"/>
        <x:v>1.8853068486111118</x:v>
      </x:c>
      <x:c r="AC138" s="31">
        <x:f t="shared" si="49"/>
        <x:v>0.25</x:v>
      </x:c>
      <x:c r="AD138" s="30">
        <x:f t="shared" si="50"/>
        <x:v>0.35825450000000009</x:v>
      </x:c>
      <x:c r="AE138" s="31">
        <x:f t="shared" si="59"/>
        <x:v>45.605618866666681</x:v>
      </x:c>
    </x:row>
    <x:row r="139" spans="2:31" x14ac:dyDescent="0.35">
      <x:c r="B139" s="27">
        <x:f t="shared" si="52"/>
        <x:v>44678</x:v>
      </x:c>
      <x:c r="C139" s="22" t="str">
        <x:f>IF($C$4="London",Assumptions!C148,Assumptions!E148)</x:f>
        <x:v>0440</x:v>
      </x:c>
      <x:c r="D139" s="22" t="str">
        <x:f>IF($C$4="London",Assumptions!D148,Assumptions!F148)</x:f>
        <x:v>1917</x:v>
      </x:c>
      <x:c r="F139" s="29">
        <x:v>44679</x:v>
      </x:c>
      <x:c r="G139" s="30">
        <x:f t="shared" si="53"/>
        <x:v>4</x:v>
      </x:c>
      <x:c r="H139" s="31" t="str">
        <x:v>0438</x:v>
      </x:c>
      <x:c r="I139" s="31" t="str">
        <x:v>1919</x:v>
      </x:c>
      <x:c r="J139" s="30">
        <x:f t="shared" si="54"/>
        <x:v>4</x:v>
      </x:c>
      <x:c r="K139" s="30">
        <x:f t="shared" si="55"/>
        <x:v>38</x:v>
      </x:c>
      <x:c r="L139" s="30">
        <x:f t="shared" si="56"/>
        <x:v>19</x:v>
      </x:c>
      <x:c r="M139" s="30">
        <x:f t="shared" si="57"/>
        <x:v>19</x:v>
      </x:c>
      <x:c r="N139" s="30">
        <x:f t="shared" si="39"/>
        <x:v>19</x:v>
      </x:c>
      <x:c r="O139" s="30">
        <x:f t="shared" si="58"/>
        <x:v>14.683333333333334</x:v>
      </x:c>
      <x:c r="P139" s="30" t="str" cm="1">
        <x:f t="array" ref="P139">INDEX($C$12:$N$12,G139)</x:f>
        <x:v>1.2″</x:v>
      </x:c>
      <x:c r="Q139" s="30" t="str" cm="1">
        <x:f t="array" ref="Q139">INDEX($C$11:$N$11,G139)</x:f>
        <x:v>58°F</x:v>
      </x:c>
      <x:c r="R139" s="30" cm="1">
        <x:f t="array" ref="R139">INDEX($C$13:$N$13,G139)</x:f>
        <x:v>30</x:v>
      </x:c>
      <x:c r="S139" s="30">
        <x:f t="shared" si="40"/>
        <x:v>0.04</x:v>
      </x:c>
      <x:c r="T139" s="30">
        <x:f t="shared" si="41"/>
        <x:v>58</x:v>
      </x:c>
      <x:c r="U139" s="32">
        <x:f t="shared" si="51"/>
        <x:v>1</x:v>
      </x:c>
      <x:c r="V139" s="31">
        <x:f t="shared" si="42"/>
        <x:v>0.1</x:v>
      </x:c>
      <x:c r="W139" s="31">
        <x:f t="shared" si="43"/>
        <x:v>65</x:v>
      </x:c>
      <x:c r="X139" s="32">
        <x:f t="shared" si="44"/>
        <x:v>0.25</x:v>
      </x:c>
      <x:c r="Y139" s="30">
        <x:f t="shared" si="45"/>
        <x:v>1</x:v>
      </x:c>
      <x:c r="Z139" s="33">
        <x:f t="shared" si="46"/>
        <x:v>0.98040000000000005</x:v>
      </x:c>
      <x:c r="AA139" s="31">
        <x:f t="shared" si="60"/>
        <x:v>45.605618866666681</x:v>
      </x:c>
      <x:c r="AB139" s="32">
        <x:f t="shared" si="48"/>
        <x:v>1.900234119444445</x:v>
      </x:c>
      <x:c r="AC139" s="31">
        <x:f t="shared" si="49"/>
        <x:v>0.25</x:v>
      </x:c>
      <x:c r="AD139" s="30">
        <x:f t="shared" si="50"/>
        <x:v>0.35988850000000006</x:v>
      </x:c>
      <x:c r="AE139" s="31">
        <x:f t="shared" si="59"/>
        <x:v>45.965507366666678</x:v>
      </x:c>
    </x:row>
    <x:row r="140" spans="2:31" x14ac:dyDescent="0.35">
      <x:c r="B140" s="27">
        <x:f t="shared" si="52"/>
        <x:v>44679</x:v>
      </x:c>
      <x:c r="C140" s="22" t="str">
        <x:f>IF($C$4="London",Assumptions!C149,Assumptions!E149)</x:f>
        <x:v>0438</x:v>
      </x:c>
      <x:c r="D140" s="22" t="str">
        <x:f>IF($C$4="London",Assumptions!D149,Assumptions!F149)</x:f>
        <x:v>1919</x:v>
      </x:c>
      <x:c r="F140" s="29">
        <x:v>44680</x:v>
      </x:c>
      <x:c r="G140" s="30">
        <x:f t="shared" si="53"/>
        <x:v>4</x:v>
      </x:c>
      <x:c r="H140" s="31" t="str">
        <x:v>0436</x:v>
      </x:c>
      <x:c r="I140" s="31" t="str">
        <x:v>1920</x:v>
      </x:c>
      <x:c r="J140" s="30">
        <x:f t="shared" si="54"/>
        <x:v>4</x:v>
      </x:c>
      <x:c r="K140" s="30">
        <x:f t="shared" si="55"/>
        <x:v>36</x:v>
      </x:c>
      <x:c r="L140" s="30">
        <x:f t="shared" si="56"/>
        <x:v>19</x:v>
      </x:c>
      <x:c r="M140" s="30">
        <x:f t="shared" si="57"/>
        <x:v>20</x:v>
      </x:c>
      <x:c r="N140" s="30">
        <x:f t="shared" si="39"/>
        <x:v>19</x:v>
      </x:c>
      <x:c r="O140" s="30">
        <x:f t="shared" si="58"/>
        <x:v>14.733333333333333</x:v>
      </x:c>
      <x:c r="P140" s="30" t="str" cm="1">
        <x:f t="array" ref="P140">INDEX($C$12:$N$12,G140)</x:f>
        <x:v>1.2″</x:v>
      </x:c>
      <x:c r="Q140" s="30" t="str" cm="1">
        <x:f t="array" ref="Q140">INDEX($C$11:$N$11,G140)</x:f>
        <x:v>58°F</x:v>
      </x:c>
      <x:c r="R140" s="30" cm="1">
        <x:f t="array" ref="R140">INDEX($C$13:$N$13,G140)</x:f>
        <x:v>30</x:v>
      </x:c>
      <x:c r="S140" s="30">
        <x:f t="shared" si="40"/>
        <x:v>0.04</x:v>
      </x:c>
      <x:c r="T140" s="30">
        <x:f t="shared" si="41"/>
        <x:v>58</x:v>
      </x:c>
      <x:c r="U140" s="32">
        <x:f t="shared" si="51"/>
        <x:v>1</x:v>
      </x:c>
      <x:c r="V140" s="31">
        <x:f t="shared" si="42"/>
        <x:v>0.1</x:v>
      </x:c>
      <x:c r="W140" s="31">
        <x:f t="shared" si="43"/>
        <x:v>65</x:v>
      </x:c>
      <x:c r="X140" s="32">
        <x:f t="shared" si="44"/>
        <x:v>0.25</x:v>
      </x:c>
      <x:c r="Y140" s="30">
        <x:f t="shared" si="45"/>
        <x:v>1</x:v>
      </x:c>
      <x:c r="Z140" s="33">
        <x:f t="shared" si="46"/>
        <x:v>0.98040000000000005</x:v>
      </x:c>
      <x:c r="AA140" s="31">
        <x:f t="shared" si="60"/>
        <x:v>45.965507366666678</x:v>
      </x:c>
      <x:c r="AB140" s="32">
        <x:f t="shared" si="48"/>
        <x:v>1.9152294736111115</x:v>
      </x:c>
      <x:c r="AC140" s="31">
        <x:f t="shared" si="49"/>
        <x:v>0.25</x:v>
      </x:c>
      <x:c r="AD140" s="30">
        <x:f t="shared" si="50"/>
        <x:v>0.36111400000000005</x:v>
      </x:c>
      <x:c r="AE140" s="31">
        <x:f t="shared" si="59"/>
        <x:v>46.326621366666679</x:v>
      </x:c>
    </x:row>
    <x:row r="141" spans="2:31" x14ac:dyDescent="0.35">
      <x:c r="B141" s="27">
        <x:f t="shared" si="52"/>
        <x:v>44680</x:v>
      </x:c>
      <x:c r="C141" s="22" t="str">
        <x:f>IF($C$4="London",Assumptions!C150,Assumptions!E150)</x:f>
        <x:v>0436</x:v>
      </x:c>
      <x:c r="D141" s="22" t="str">
        <x:f>IF($C$4="London",Assumptions!D150,Assumptions!F150)</x:f>
        <x:v>1920</x:v>
      </x:c>
      <x:c r="F141" s="29">
        <x:v>44681</x:v>
      </x:c>
      <x:c r="G141" s="30">
        <x:f t="shared" si="53"/>
        <x:v>4</x:v>
      </x:c>
      <x:c r="H141" s="31" t="str">
        <x:v>0435</x:v>
      </x:c>
      <x:c r="I141" s="31" t="str">
        <x:v>1922</x:v>
      </x:c>
      <x:c r="J141" s="30">
        <x:f t="shared" si="54"/>
        <x:v>4</x:v>
      </x:c>
      <x:c r="K141" s="30">
        <x:f t="shared" si="55"/>
        <x:v>35</x:v>
      </x:c>
      <x:c r="L141" s="30">
        <x:f t="shared" si="56"/>
        <x:v>19</x:v>
      </x:c>
      <x:c r="M141" s="30">
        <x:f t="shared" si="57"/>
        <x:v>22</x:v>
      </x:c>
      <x:c r="N141" s="30">
        <x:f t="shared" si="39"/>
        <x:v>19</x:v>
      </x:c>
      <x:c r="O141" s="30">
        <x:f t="shared" si="58"/>
        <x:v>14.783333333333333</x:v>
      </x:c>
      <x:c r="P141" s="30" t="str" cm="1">
        <x:f t="array" ref="P141">INDEX($C$12:$N$12,G141)</x:f>
        <x:v>1.2″</x:v>
      </x:c>
      <x:c r="Q141" s="30" t="str" cm="1">
        <x:f t="array" ref="Q141">INDEX($C$11:$N$11,G141)</x:f>
        <x:v>58°F</x:v>
      </x:c>
      <x:c r="R141" s="30" cm="1">
        <x:f t="array" ref="R141">INDEX($C$13:$N$13,G141)</x:f>
        <x:v>30</x:v>
      </x:c>
      <x:c r="S141" s="30">
        <x:f t="shared" si="40"/>
        <x:v>0.04</x:v>
      </x:c>
      <x:c r="T141" s="30">
        <x:f t="shared" si="41"/>
        <x:v>58</x:v>
      </x:c>
      <x:c r="U141" s="32">
        <x:f t="shared" si="51"/>
        <x:v>1</x:v>
      </x:c>
      <x:c r="V141" s="31">
        <x:f t="shared" si="42"/>
        <x:v>0.1</x:v>
      </x:c>
      <x:c r="W141" s="31">
        <x:f t="shared" si="43"/>
        <x:v>65</x:v>
      </x:c>
      <x:c r="X141" s="32">
        <x:f t="shared" si="44"/>
        <x:v>0.25</x:v>
      </x:c>
      <x:c r="Y141" s="30">
        <x:f t="shared" si="45"/>
        <x:v>1</x:v>
      </x:c>
      <x:c r="Z141" s="33">
        <x:f t="shared" si="46"/>
        <x:v>0.98040000000000005</x:v>
      </x:c>
      <x:c r="AA141" s="31">
        <x:f t="shared" si="60"/>
        <x:v>46.326621366666679</x:v>
      </x:c>
      <x:c r="AB141" s="32">
        <x:f t="shared" si="48"/>
        <x:v>1.9302758902777784</x:v>
      </x:c>
      <x:c r="AC141" s="31">
        <x:f t="shared" si="49"/>
        <x:v>0.25</x:v>
      </x:c>
      <x:c r="AD141" s="30">
        <x:f t="shared" si="50"/>
        <x:v>0.36233950000000004</x:v>
      </x:c>
      <x:c r="AE141" s="31">
        <x:f t="shared" si="59"/>
        <x:v>46.688960866666676</x:v>
      </x:c>
    </x:row>
    <x:row r="142" spans="2:31" x14ac:dyDescent="0.35">
      <x:c r="B142" s="27">
        <x:f t="shared" si="52"/>
        <x:v>44681</x:v>
      </x:c>
      <x:c r="C142" s="22" t="str">
        <x:f>IF($C$4="London",Assumptions!C151,Assumptions!E151)</x:f>
        <x:v>0435</x:v>
      </x:c>
      <x:c r="D142" s="22" t="str">
        <x:f>IF($C$4="London",Assumptions!D151,Assumptions!F151)</x:f>
        <x:v>1922</x:v>
      </x:c>
      <x:c r="F142" s="29">
        <x:v>44682</x:v>
      </x:c>
      <x:c r="G142" s="30">
        <x:f t="shared" si="53"/>
        <x:v>5</x:v>
      </x:c>
      <x:c r="H142" s="31" t="str">
        <x:v>0433</x:v>
      </x:c>
      <x:c r="I142" s="31" t="str">
        <x:v>1924</x:v>
      </x:c>
      <x:c r="J142" s="30">
        <x:f t="shared" si="54"/>
        <x:v>4</x:v>
      </x:c>
      <x:c r="K142" s="30">
        <x:f t="shared" si="55"/>
        <x:v>33</x:v>
      </x:c>
      <x:c r="L142" s="30">
        <x:f t="shared" si="56"/>
        <x:v>19</x:v>
      </x:c>
      <x:c r="M142" s="30">
        <x:f t="shared" si="57"/>
        <x:v>24</x:v>
      </x:c>
      <x:c r="N142" s="30">
        <x:f t="shared" si="39"/>
        <x:v>19</x:v>
      </x:c>
      <x:c r="O142" s="30">
        <x:f t="shared" si="58"/>
        <x:v>14.85</x:v>
      </x:c>
      <x:c r="P142" s="30" t="str" cm="1">
        <x:f t="array" ref="P142">INDEX($C$12:$N$12,G142)</x:f>
        <x:v>1.5″</x:v>
      </x:c>
      <x:c r="Q142" s="30" t="str" cm="1">
        <x:f t="array" ref="Q142">INDEX($C$11:$N$11,G142)</x:f>
        <x:v>63°F</x:v>
      </x:c>
      <x:c r="R142" s="30" cm="1">
        <x:f t="array" ref="R142">INDEX($C$13:$N$13,G142)</x:f>
        <x:v>31</x:v>
      </x:c>
      <x:c r="S142" s="30">
        <x:f t="shared" si="40"/>
        <x:v>4.8387096774193547E-2</x:v>
      </x:c>
      <x:c r="T142" s="30">
        <x:f t="shared" si="41"/>
        <x:v>63</x:v>
      </x:c>
      <x:c r="U142" s="32">
        <x:f t="shared" si="51"/>
        <x:v>1</x:v>
      </x:c>
      <x:c r="V142" s="31">
        <x:f t="shared" si="42"/>
        <x:v>0.1</x:v>
      </x:c>
      <x:c r="W142" s="31">
        <x:f t="shared" si="43"/>
        <x:v>65</x:v>
      </x:c>
      <x:c r="X142" s="32">
        <x:f t="shared" si="44"/>
        <x:v>0.25</x:v>
      </x:c>
      <x:c r="Y142" s="30">
        <x:f t="shared" si="45"/>
        <x:v>1</x:v>
      </x:c>
      <x:c r="Z142" s="33">
        <x:f t="shared" si="46"/>
        <x:v>0.99839999999999995</x:v>
      </x:c>
      <x:c r="AA142" s="31">
        <x:f t="shared" si="60"/>
        <x:v>46.688960866666676</x:v>
      </x:c>
      <x:c r="AB142" s="32">
        <x:f t="shared" si="48"/>
        <x:v>1.9453733694444448</x:v>
      </x:c>
      <x:c r="AC142" s="31">
        <x:f t="shared" si="49"/>
        <x:v>0.25</x:v>
      </x:c>
      <x:c r="AD142" s="30">
        <x:f t="shared" si="50"/>
        <x:v>0.37065599999999999</x:v>
      </x:c>
      <x:c r="AE142" s="31">
        <x:f t="shared" si="59"/>
        <x:v>47.059616866666673</x:v>
      </x:c>
    </x:row>
    <x:row r="143" spans="2:31" x14ac:dyDescent="0.35">
      <x:c r="B143" s="27">
        <x:f t="shared" si="52"/>
        <x:v>44682</x:v>
      </x:c>
      <x:c r="C143" s="22" t="str">
        <x:f>IF($C$4="London",Assumptions!C152,Assumptions!E152)</x:f>
        <x:v>0433</x:v>
      </x:c>
      <x:c r="D143" s="22" t="str">
        <x:f>IF($C$4="London",Assumptions!D152,Assumptions!F152)</x:f>
        <x:v>1924</x:v>
      </x:c>
      <x:c r="F143" s="29">
        <x:v>44683</x:v>
      </x:c>
      <x:c r="G143" s="30">
        <x:f t="shared" si="53"/>
        <x:v>5</x:v>
      </x:c>
      <x:c r="H143" s="31" t="str">
        <x:v>0431</x:v>
      </x:c>
      <x:c r="I143" s="31" t="str">
        <x:v>1925</x:v>
      </x:c>
      <x:c r="J143" s="30">
        <x:f t="shared" si="54"/>
        <x:v>4</x:v>
      </x:c>
      <x:c r="K143" s="30">
        <x:f t="shared" si="55"/>
        <x:v>31</x:v>
      </x:c>
      <x:c r="L143" s="30">
        <x:f t="shared" si="56"/>
        <x:v>19</x:v>
      </x:c>
      <x:c r="M143" s="30">
        <x:f t="shared" si="57"/>
        <x:v>25</x:v>
      </x:c>
      <x:c r="N143" s="30">
        <x:f t="shared" si="39"/>
        <x:v>19</x:v>
      </x:c>
      <x:c r="O143" s="30">
        <x:f t="shared" si="58"/>
        <x:v>14.9</x:v>
      </x:c>
      <x:c r="P143" s="30" t="str" cm="1">
        <x:f t="array" ref="P143">INDEX($C$12:$N$12,G143)</x:f>
        <x:v>1.5″</x:v>
      </x:c>
      <x:c r="Q143" s="30" t="str" cm="1">
        <x:f t="array" ref="Q143">INDEX($C$11:$N$11,G143)</x:f>
        <x:v>63°F</x:v>
      </x:c>
      <x:c r="R143" s="30" cm="1">
        <x:f t="array" ref="R143">INDEX($C$13:$N$13,G143)</x:f>
        <x:v>31</x:v>
      </x:c>
      <x:c r="S143" s="30">
        <x:f t="shared" si="40"/>
        <x:v>4.8387096774193547E-2</x:v>
      </x:c>
      <x:c r="T143" s="30">
        <x:f t="shared" si="41"/>
        <x:v>63</x:v>
      </x:c>
      <x:c r="U143" s="32">
        <x:f t="shared" si="51"/>
        <x:v>1</x:v>
      </x:c>
      <x:c r="V143" s="31">
        <x:f t="shared" si="42"/>
        <x:v>0.1</x:v>
      </x:c>
      <x:c r="W143" s="31">
        <x:f t="shared" si="43"/>
        <x:v>65</x:v>
      </x:c>
      <x:c r="X143" s="32">
        <x:f t="shared" si="44"/>
        <x:v>0.25</x:v>
      </x:c>
      <x:c r="Y143" s="30">
        <x:f t="shared" si="45"/>
        <x:v>1</x:v>
      </x:c>
      <x:c r="Z143" s="33">
        <x:f t="shared" si="46"/>
        <x:v>0.99839999999999995</x:v>
      </x:c>
      <x:c r="AA143" s="31">
        <x:f t="shared" si="60"/>
        <x:v>47.059616866666673</x:v>
      </x:c>
      <x:c r="AB143" s="32">
        <x:f t="shared" si="48"/>
        <x:v>1.9608173694444446</x:v>
      </x:c>
      <x:c r="AC143" s="31">
        <x:f t="shared" si="49"/>
        <x:v>0.25</x:v>
      </x:c>
      <x:c r="AD143" s="30">
        <x:f t="shared" si="50"/>
        <x:v>0.37190400000000001</x:v>
      </x:c>
      <x:c r="AE143" s="31">
        <x:f t="shared" si="59"/>
        <x:v>47.431520866666673</x:v>
      </x:c>
    </x:row>
    <x:row r="144" spans="2:31" x14ac:dyDescent="0.35">
      <x:c r="B144" s="27">
        <x:f t="shared" si="52"/>
        <x:v>44683</x:v>
      </x:c>
      <x:c r="C144" s="22" t="str">
        <x:f>IF($C$4="London",Assumptions!C153,Assumptions!E153)</x:f>
        <x:v>0431</x:v>
      </x:c>
      <x:c r="D144" s="22" t="str">
        <x:f>IF($C$4="London",Assumptions!D153,Assumptions!F153)</x:f>
        <x:v>1925</x:v>
      </x:c>
      <x:c r="F144" s="29">
        <x:v>44684</x:v>
      </x:c>
      <x:c r="G144" s="30">
        <x:f t="shared" si="53"/>
        <x:v>5</x:v>
      </x:c>
      <x:c r="H144" s="31" t="str">
        <x:v>0429</x:v>
      </x:c>
      <x:c r="I144" s="31" t="str">
        <x:v>1927</x:v>
      </x:c>
      <x:c r="J144" s="30">
        <x:f t="shared" si="54"/>
        <x:v>4</x:v>
      </x:c>
      <x:c r="K144" s="30">
        <x:f t="shared" si="55"/>
        <x:v>29</x:v>
      </x:c>
      <x:c r="L144" s="30">
        <x:f t="shared" si="56"/>
        <x:v>19</x:v>
      </x:c>
      <x:c r="M144" s="30">
        <x:f t="shared" si="57"/>
        <x:v>27</x:v>
      </x:c>
      <x:c r="N144" s="30">
        <x:f t="shared" si="39"/>
        <x:v>19</x:v>
      </x:c>
      <x:c r="O144" s="30">
        <x:f t="shared" si="58"/>
        <x:v>14.966666666666667</x:v>
      </x:c>
      <x:c r="P144" s="30" t="str" cm="1">
        <x:f t="array" ref="P144">INDEX($C$12:$N$12,G144)</x:f>
        <x:v>1.5″</x:v>
      </x:c>
      <x:c r="Q144" s="30" t="str" cm="1">
        <x:f t="array" ref="Q144">INDEX($C$11:$N$11,G144)</x:f>
        <x:v>63°F</x:v>
      </x:c>
      <x:c r="R144" s="30" cm="1">
        <x:f t="array" ref="R144">INDEX($C$13:$N$13,G144)</x:f>
        <x:v>31</x:v>
      </x:c>
      <x:c r="S144" s="30">
        <x:f t="shared" si="40"/>
        <x:v>4.8387096774193547E-2</x:v>
      </x:c>
      <x:c r="T144" s="30">
        <x:f t="shared" si="41"/>
        <x:v>63</x:v>
      </x:c>
      <x:c r="U144" s="32">
        <x:f t="shared" si="51"/>
        <x:v>1</x:v>
      </x:c>
      <x:c r="V144" s="31">
        <x:f t="shared" si="42"/>
        <x:v>0.1</x:v>
      </x:c>
      <x:c r="W144" s="31">
        <x:f t="shared" si="43"/>
        <x:v>65</x:v>
      </x:c>
      <x:c r="X144" s="32">
        <x:f t="shared" si="44"/>
        <x:v>0.25</x:v>
      </x:c>
      <x:c r="Y144" s="30">
        <x:f t="shared" si="45"/>
        <x:v>1</x:v>
      </x:c>
      <x:c r="Z144" s="33">
        <x:f t="shared" si="46"/>
        <x:v>0.99839999999999995</x:v>
      </x:c>
      <x:c r="AA144" s="31">
        <x:f t="shared" si="60"/>
        <x:v>47.431520866666673</x:v>
      </x:c>
      <x:c r="AB144" s="32">
        <x:f t="shared" si="48"/>
        <x:v>1.9763133694444448</x:v>
      </x:c>
      <x:c r="AC144" s="31">
        <x:f t="shared" si="49"/>
        <x:v>0.25</x:v>
      </x:c>
      <x:c r="AD144" s="30">
        <x:f t="shared" si="50"/>
        <x:v>0.37356800000000001</x:v>
      </x:c>
      <x:c r="AE144" s="31">
        <x:f t="shared" si="59"/>
        <x:v>47.805088866666672</x:v>
      </x:c>
    </x:row>
    <x:row r="145" spans="2:31" x14ac:dyDescent="0.35">
      <x:c r="B145" s="27">
        <x:f t="shared" si="52"/>
        <x:v>44684</x:v>
      </x:c>
      <x:c r="C145" s="22" t="str">
        <x:f>IF($C$4="London",Assumptions!C154,Assumptions!E154)</x:f>
        <x:v>0429</x:v>
      </x:c>
      <x:c r="D145" s="22" t="str">
        <x:f>IF($C$4="London",Assumptions!D154,Assumptions!F154)</x:f>
        <x:v>1927</x:v>
      </x:c>
      <x:c r="F145" s="29">
        <x:v>44685</x:v>
      </x:c>
      <x:c r="G145" s="30">
        <x:f t="shared" si="53"/>
        <x:v>5</x:v>
      </x:c>
      <x:c r="H145" s="31" t="str">
        <x:v>0427</x:v>
      </x:c>
      <x:c r="I145" s="31" t="str">
        <x:v>1929</x:v>
      </x:c>
      <x:c r="J145" s="30">
        <x:f t="shared" si="54"/>
        <x:v>4</x:v>
      </x:c>
      <x:c r="K145" s="30">
        <x:f t="shared" si="55"/>
        <x:v>27</x:v>
      </x:c>
      <x:c r="L145" s="30">
        <x:f t="shared" si="56"/>
        <x:v>19</x:v>
      </x:c>
      <x:c r="M145" s="30">
        <x:f t="shared" si="57"/>
        <x:v>29</x:v>
      </x:c>
      <x:c r="N145" s="30">
        <x:f t="shared" si="39"/>
        <x:v>19</x:v>
      </x:c>
      <x:c r="O145" s="30">
        <x:f t="shared" si="58"/>
        <x:v>15.033333333333333</x:v>
      </x:c>
      <x:c r="P145" s="30" t="str" cm="1">
        <x:f t="array" ref="P145">INDEX($C$12:$N$12,G145)</x:f>
        <x:v>1.5″</x:v>
      </x:c>
      <x:c r="Q145" s="30" t="str" cm="1">
        <x:f t="array" ref="Q145">INDEX($C$11:$N$11,G145)</x:f>
        <x:v>63°F</x:v>
      </x:c>
      <x:c r="R145" s="30" cm="1">
        <x:f t="array" ref="R145">INDEX($C$13:$N$13,G145)</x:f>
        <x:v>31</x:v>
      </x:c>
      <x:c r="S145" s="30">
        <x:f t="shared" si="40"/>
        <x:v>4.8387096774193547E-2</x:v>
      </x:c>
      <x:c r="T145" s="30">
        <x:f t="shared" si="41"/>
        <x:v>63</x:v>
      </x:c>
      <x:c r="U145" s="32">
        <x:f t="shared" si="51"/>
        <x:v>1</x:v>
      </x:c>
      <x:c r="V145" s="31">
        <x:f t="shared" si="42"/>
        <x:v>0.1</x:v>
      </x:c>
      <x:c r="W145" s="31">
        <x:f t="shared" si="43"/>
        <x:v>65</x:v>
      </x:c>
      <x:c r="X145" s="32">
        <x:f t="shared" si="44"/>
        <x:v>0.25</x:v>
      </x:c>
      <x:c r="Y145" s="30">
        <x:f t="shared" si="45"/>
        <x:v>1</x:v>
      </x:c>
      <x:c r="Z145" s="33">
        <x:f t="shared" si="46"/>
        <x:v>0.99839999999999995</x:v>
      </x:c>
      <x:c r="AA145" s="31">
        <x:f t="shared" si="60"/>
        <x:v>47.805088866666672</x:v>
      </x:c>
      <x:c r="AB145" s="32">
        <x:f t="shared" si="48"/>
        <x:v>1.991878702777778</x:v>
      </x:c>
      <x:c r="AC145" s="31">
        <x:f t="shared" si="49"/>
        <x:v>0.25</x:v>
      </x:c>
      <x:c r="AD145" s="30">
        <x:f t="shared" si="50"/>
        <x:v>0.37523200000000001</x:v>
      </x:c>
      <x:c r="AE145" s="31">
        <x:f t="shared" si="59"/>
        <x:v>48.180320866666669</x:v>
      </x:c>
    </x:row>
    <x:row r="146" spans="2:31" x14ac:dyDescent="0.35">
      <x:c r="B146" s="27">
        <x:f t="shared" si="52"/>
        <x:v>44685</x:v>
      </x:c>
      <x:c r="C146" s="22" t="str">
        <x:f>IF($C$4="London",Assumptions!C155,Assumptions!E155)</x:f>
        <x:v>0427</x:v>
      </x:c>
      <x:c r="D146" s="22" t="str">
        <x:f>IF($C$4="London",Assumptions!D155,Assumptions!F155)</x:f>
        <x:v>1929</x:v>
      </x:c>
      <x:c r="F146" s="29">
        <x:v>44686</x:v>
      </x:c>
      <x:c r="G146" s="30">
        <x:f t="shared" si="53"/>
        <x:v>5</x:v>
      </x:c>
      <x:c r="H146" s="31" t="str">
        <x:v>0425</x:v>
      </x:c>
      <x:c r="I146" s="31" t="str">
        <x:v>1930</x:v>
      </x:c>
      <x:c r="J146" s="30">
        <x:f t="shared" si="54"/>
        <x:v>4</x:v>
      </x:c>
      <x:c r="K146" s="30">
        <x:f t="shared" si="55"/>
        <x:v>25</x:v>
      </x:c>
      <x:c r="L146" s="30">
        <x:f t="shared" si="56"/>
        <x:v>19</x:v>
      </x:c>
      <x:c r="M146" s="30">
        <x:f t="shared" si="57"/>
        <x:v>30</x:v>
      </x:c>
      <x:c r="N146" s="30">
        <x:f t="shared" si="39"/>
        <x:v>19</x:v>
      </x:c>
      <x:c r="O146" s="30">
        <x:f t="shared" si="58"/>
        <x:v>15.083333333333334</x:v>
      </x:c>
      <x:c r="P146" s="30" t="str" cm="1">
        <x:f t="array" ref="P146">INDEX($C$12:$N$12,G146)</x:f>
        <x:v>1.5″</x:v>
      </x:c>
      <x:c r="Q146" s="30" t="str" cm="1">
        <x:f t="array" ref="Q146">INDEX($C$11:$N$11,G146)</x:f>
        <x:v>63°F</x:v>
      </x:c>
      <x:c r="R146" s="30" cm="1">
        <x:f t="array" ref="R146">INDEX($C$13:$N$13,G146)</x:f>
        <x:v>31</x:v>
      </x:c>
      <x:c r="S146" s="30">
        <x:f t="shared" si="40"/>
        <x:v>4.8387096774193547E-2</x:v>
      </x:c>
      <x:c r="T146" s="30">
        <x:f t="shared" si="41"/>
        <x:v>63</x:v>
      </x:c>
      <x:c r="U146" s="32">
        <x:f t="shared" si="51"/>
        <x:v>1</x:v>
      </x:c>
      <x:c r="V146" s="31">
        <x:f t="shared" si="42"/>
        <x:v>0.1</x:v>
      </x:c>
      <x:c r="W146" s="31">
        <x:f t="shared" si="43"/>
        <x:v>65</x:v>
      </x:c>
      <x:c r="X146" s="32">
        <x:f t="shared" si="44"/>
        <x:v>0.25</x:v>
      </x:c>
      <x:c r="Y146" s="30">
        <x:f t="shared" si="45"/>
        <x:v>1</x:v>
      </x:c>
      <x:c r="Z146" s="33">
        <x:f t="shared" si="46"/>
        <x:v>0.99839999999999995</x:v>
      </x:c>
      <x:c r="AA146" s="31">
        <x:f t="shared" si="60"/>
        <x:v>48.180320866666669</x:v>
      </x:c>
      <x:c r="AB146" s="32">
        <x:f t="shared" si="48"/>
        <x:v>2.0075133694444447</x:v>
      </x:c>
      <x:c r="AC146" s="31">
        <x:f t="shared" si="49"/>
        <x:v>0.25</x:v>
      </x:c>
      <x:c r="AD146" s="30">
        <x:f t="shared" si="50"/>
        <x:v>0.37648000000000004</x:v>
      </x:c>
      <x:c r="AE146" s="31">
        <x:f t="shared" si="59"/>
        <x:v>48.55680086666667</x:v>
      </x:c>
    </x:row>
    <x:row r="147" spans="2:31" x14ac:dyDescent="0.35">
      <x:c r="B147" s="27">
        <x:f t="shared" si="52"/>
        <x:v>44686</x:v>
      </x:c>
      <x:c r="C147" s="22" t="str">
        <x:f>IF($C$4="London",Assumptions!C156,Assumptions!E156)</x:f>
        <x:v>0425</x:v>
      </x:c>
      <x:c r="D147" s="22" t="str">
        <x:f>IF($C$4="London",Assumptions!D156,Assumptions!F156)</x:f>
        <x:v>1930</x:v>
      </x:c>
      <x:c r="F147" s="29">
        <x:v>44687</x:v>
      </x:c>
      <x:c r="G147" s="30">
        <x:f t="shared" si="53"/>
        <x:v>5</x:v>
      </x:c>
      <x:c r="H147" s="31" t="str">
        <x:v>0424</x:v>
      </x:c>
      <x:c r="I147" s="31" t="str">
        <x:v>1932</x:v>
      </x:c>
      <x:c r="J147" s="30">
        <x:f t="shared" si="54"/>
        <x:v>4</x:v>
      </x:c>
      <x:c r="K147" s="30">
        <x:f t="shared" si="55"/>
        <x:v>24</x:v>
      </x:c>
      <x:c r="L147" s="30">
        <x:f t="shared" si="56"/>
        <x:v>19</x:v>
      </x:c>
      <x:c r="M147" s="30">
        <x:f t="shared" si="57"/>
        <x:v>32</x:v>
      </x:c>
      <x:c r="N147" s="30">
        <x:f t="shared" si="39"/>
        <x:v>19</x:v>
      </x:c>
      <x:c r="O147" s="30">
        <x:f t="shared" si="58"/>
        <x:v>15.133333333333333</x:v>
      </x:c>
      <x:c r="P147" s="30" t="str" cm="1">
        <x:f t="array" ref="P147">INDEX($C$12:$N$12,G147)</x:f>
        <x:v>1.5″</x:v>
      </x:c>
      <x:c r="Q147" s="30" t="str" cm="1">
        <x:f t="array" ref="Q147">INDEX($C$11:$N$11,G147)</x:f>
        <x:v>63°F</x:v>
      </x:c>
      <x:c r="R147" s="30" cm="1">
        <x:f t="array" ref="R147">INDEX($C$13:$N$13,G147)</x:f>
        <x:v>31</x:v>
      </x:c>
      <x:c r="S147" s="30">
        <x:f t="shared" si="40"/>
        <x:v>4.8387096774193547E-2</x:v>
      </x:c>
      <x:c r="T147" s="30">
        <x:f t="shared" si="41"/>
        <x:v>63</x:v>
      </x:c>
      <x:c r="U147" s="32">
        <x:f t="shared" si="51"/>
        <x:v>1</x:v>
      </x:c>
      <x:c r="V147" s="31">
        <x:f t="shared" si="42"/>
        <x:v>0.1</x:v>
      </x:c>
      <x:c r="W147" s="31">
        <x:f t="shared" si="43"/>
        <x:v>65</x:v>
      </x:c>
      <x:c r="X147" s="32">
        <x:f t="shared" si="44"/>
        <x:v>0.25</x:v>
      </x:c>
      <x:c r="Y147" s="30">
        <x:f t="shared" si="45"/>
        <x:v>1</x:v>
      </x:c>
      <x:c r="Z147" s="33">
        <x:f t="shared" si="46"/>
        <x:v>0.99839999999999995</x:v>
      </x:c>
      <x:c r="AA147" s="31">
        <x:f t="shared" si="60"/>
        <x:v>48.55680086666667</x:v>
      </x:c>
      <x:c r="AB147" s="32">
        <x:f t="shared" si="48"/>
        <x:v>2.0232000361111111</x:v>
      </x:c>
      <x:c r="AC147" s="31">
        <x:f t="shared" si="49"/>
        <x:v>0.25</x:v>
      </x:c>
      <x:c r="AD147" s="30">
        <x:f t="shared" si="50"/>
        <x:v>0.37772800000000001</x:v>
      </x:c>
      <x:c r="AE147" s="31">
        <x:f t="shared" si="59"/>
        <x:v>48.934528866666668</x:v>
      </x:c>
    </x:row>
    <x:row r="148" spans="2:31" x14ac:dyDescent="0.35">
      <x:c r="B148" s="27">
        <x:f t="shared" si="52"/>
        <x:v>44687</x:v>
      </x:c>
      <x:c r="C148" s="22" t="str">
        <x:f>IF($C$4="London",Assumptions!C157,Assumptions!E157)</x:f>
        <x:v>0424</x:v>
      </x:c>
      <x:c r="D148" s="22" t="str">
        <x:f>IF($C$4="London",Assumptions!D157,Assumptions!F157)</x:f>
        <x:v>1932</x:v>
      </x:c>
      <x:c r="F148" s="29">
        <x:v>44688</x:v>
      </x:c>
      <x:c r="G148" s="30">
        <x:f t="shared" si="53"/>
        <x:v>5</x:v>
      </x:c>
      <x:c r="H148" s="31" t="str">
        <x:v>0422</x:v>
      </x:c>
      <x:c r="I148" s="31" t="str">
        <x:v>1933</x:v>
      </x:c>
      <x:c r="J148" s="30">
        <x:f t="shared" si="54"/>
        <x:v>4</x:v>
      </x:c>
      <x:c r="K148" s="30">
        <x:f t="shared" si="55"/>
        <x:v>22</x:v>
      </x:c>
      <x:c r="L148" s="30">
        <x:f t="shared" si="56"/>
        <x:v>19</x:v>
      </x:c>
      <x:c r="M148" s="30">
        <x:f t="shared" si="57"/>
        <x:v>33</x:v>
      </x:c>
      <x:c r="N148" s="30">
        <x:f t="shared" si="39"/>
        <x:v>19</x:v>
      </x:c>
      <x:c r="O148" s="30">
        <x:f t="shared" si="58"/>
        <x:v>15.183333333333334</x:v>
      </x:c>
      <x:c r="P148" s="30" t="str" cm="1">
        <x:f t="array" ref="P148">INDEX($C$12:$N$12,G148)</x:f>
        <x:v>1.5″</x:v>
      </x:c>
      <x:c r="Q148" s="30" t="str" cm="1">
        <x:f t="array" ref="Q148">INDEX($C$11:$N$11,G148)</x:f>
        <x:v>63°F</x:v>
      </x:c>
      <x:c r="R148" s="30" cm="1">
        <x:f t="array" ref="R148">INDEX($C$13:$N$13,G148)</x:f>
        <x:v>31</x:v>
      </x:c>
      <x:c r="S148" s="30">
        <x:f t="shared" si="40"/>
        <x:v>4.8387096774193547E-2</x:v>
      </x:c>
      <x:c r="T148" s="30">
        <x:f t="shared" si="41"/>
        <x:v>63</x:v>
      </x:c>
      <x:c r="U148" s="32">
        <x:f t="shared" si="51"/>
        <x:v>1</x:v>
      </x:c>
      <x:c r="V148" s="31">
        <x:f t="shared" si="42"/>
        <x:v>0.1</x:v>
      </x:c>
      <x:c r="W148" s="31">
        <x:f t="shared" si="43"/>
        <x:v>65</x:v>
      </x:c>
      <x:c r="X148" s="32">
        <x:f t="shared" si="44"/>
        <x:v>0.25</x:v>
      </x:c>
      <x:c r="Y148" s="30">
        <x:f t="shared" si="45"/>
        <x:v>1</x:v>
      </x:c>
      <x:c r="Z148" s="33">
        <x:f t="shared" si="46"/>
        <x:v>0.99839999999999995</x:v>
      </x:c>
      <x:c r="AA148" s="31">
        <x:f t="shared" si="60"/>
        <x:v>48.934528866666668</x:v>
      </x:c>
      <x:c r="AB148" s="32">
        <x:f t="shared" si="48"/>
        <x:v>2.0389387027777777</x:v>
      </x:c>
      <x:c r="AC148" s="31">
        <x:f t="shared" si="49"/>
        <x:v>0.25</x:v>
      </x:c>
      <x:c r="AD148" s="30">
        <x:f t="shared" si="50"/>
        <x:v>0.37897600000000004</x:v>
      </x:c>
      <x:c r="AE148" s="31">
        <x:f t="shared" si="59"/>
        <x:v>49.313504866666669</x:v>
      </x:c>
    </x:row>
    <x:row r="149" spans="2:31" x14ac:dyDescent="0.35">
      <x:c r="B149" s="27">
        <x:f t="shared" si="52"/>
        <x:v>44688</x:v>
      </x:c>
      <x:c r="C149" s="22" t="str">
        <x:f>IF($C$4="London",Assumptions!C158,Assumptions!E158)</x:f>
        <x:v>0422</x:v>
      </x:c>
      <x:c r="D149" s="22" t="str">
        <x:f>IF($C$4="London",Assumptions!D158,Assumptions!F158)</x:f>
        <x:v>1933</x:v>
      </x:c>
      <x:c r="F149" s="29">
        <x:v>44689</x:v>
      </x:c>
      <x:c r="G149" s="30">
        <x:f t="shared" si="53"/>
        <x:v>5</x:v>
      </x:c>
      <x:c r="H149" s="31" t="str">
        <x:v>0420</x:v>
      </x:c>
      <x:c r="I149" s="31" t="str">
        <x:v>1935</x:v>
      </x:c>
      <x:c r="J149" s="30">
        <x:f t="shared" si="54"/>
        <x:v>4</x:v>
      </x:c>
      <x:c r="K149" s="30">
        <x:f t="shared" si="55"/>
        <x:v>20</x:v>
      </x:c>
      <x:c r="L149" s="30">
        <x:f t="shared" si="56"/>
        <x:v>19</x:v>
      </x:c>
      <x:c r="M149" s="30">
        <x:f t="shared" si="57"/>
        <x:v>35</x:v>
      </x:c>
      <x:c r="N149" s="30">
        <x:f t="shared" si="39"/>
        <x:v>19</x:v>
      </x:c>
      <x:c r="O149" s="30">
        <x:f t="shared" si="58"/>
        <x:v>15.25</x:v>
      </x:c>
      <x:c r="P149" s="30" t="str" cm="1">
        <x:f t="array" ref="P149">INDEX($C$12:$N$12,G149)</x:f>
        <x:v>1.5″</x:v>
      </x:c>
      <x:c r="Q149" s="30" t="str" cm="1">
        <x:f t="array" ref="Q149">INDEX($C$11:$N$11,G149)</x:f>
        <x:v>63°F</x:v>
      </x:c>
      <x:c r="R149" s="30" cm="1">
        <x:f t="array" ref="R149">INDEX($C$13:$N$13,G149)</x:f>
        <x:v>31</x:v>
      </x:c>
      <x:c r="S149" s="30">
        <x:f t="shared" si="40"/>
        <x:v>4.8387096774193547E-2</x:v>
      </x:c>
      <x:c r="T149" s="30">
        <x:f t="shared" si="41"/>
        <x:v>63</x:v>
      </x:c>
      <x:c r="U149" s="32">
        <x:f t="shared" si="51"/>
        <x:v>1</x:v>
      </x:c>
      <x:c r="V149" s="31">
        <x:f t="shared" si="42"/>
        <x:v>0.1</x:v>
      </x:c>
      <x:c r="W149" s="31">
        <x:f t="shared" si="43"/>
        <x:v>65</x:v>
      </x:c>
      <x:c r="X149" s="32">
        <x:f t="shared" si="44"/>
        <x:v>0.25</x:v>
      </x:c>
      <x:c r="Y149" s="30">
        <x:f t="shared" si="45"/>
        <x:v>1</x:v>
      </x:c>
      <x:c r="Z149" s="33">
        <x:f t="shared" si="46"/>
        <x:v>0.99839999999999995</x:v>
      </x:c>
      <x:c r="AA149" s="31">
        <x:f t="shared" si="60"/>
        <x:v>49.313504866666669</x:v>
      </x:c>
      <x:c r="AB149" s="32">
        <x:f t="shared" si="48"/>
        <x:v>2.0547293694444444</x:v>
      </x:c>
      <x:c r="AC149" s="31">
        <x:f t="shared" si="49"/>
        <x:v>0.25</x:v>
      </x:c>
      <x:c r="AD149" s="30">
        <x:f t="shared" si="50"/>
        <x:v>0.38064000000000003</x:v>
      </x:c>
      <x:c r="AE149" s="31">
        <x:f t="shared" si="59"/>
        <x:v>49.694144866666669</x:v>
      </x:c>
    </x:row>
    <x:row r="150" spans="2:31" x14ac:dyDescent="0.35">
      <x:c r="B150" s="27">
        <x:f t="shared" si="52"/>
        <x:v>44689</x:v>
      </x:c>
      <x:c r="C150" s="22" t="str">
        <x:f>IF($C$4="London",Assumptions!C159,Assumptions!E159)</x:f>
        <x:v>0420</x:v>
      </x:c>
      <x:c r="D150" s="22" t="str">
        <x:f>IF($C$4="London",Assumptions!D159,Assumptions!F159)</x:f>
        <x:v>1935</x:v>
      </x:c>
      <x:c r="F150" s="29">
        <x:v>44690</x:v>
      </x:c>
      <x:c r="G150" s="30">
        <x:f t="shared" ref="G150:G181" si="61">MONTH(F150)</x:f>
        <x:v>5</x:v>
      </x:c>
      <x:c r="H150" s="31" t="str">
        <x:v>0418</x:v>
      </x:c>
      <x:c r="I150" s="31" t="str">
        <x:v>1937</x:v>
      </x:c>
      <x:c r="J150" s="30">
        <x:f t="shared" ref="J150:J181" si="62">VALUE(LEFT(H150,2))</x:f>
        <x:v>4</x:v>
      </x:c>
      <x:c r="K150" s="30">
        <x:f t="shared" ref="K150:K181" si="63">VALUE(RIGHT(H150,2))</x:f>
        <x:v>18</x:v>
      </x:c>
      <x:c r="L150" s="30">
        <x:f t="shared" ref="L150:L181" si="64">VALUE(LEFT(I150,2))</x:f>
        <x:v>19</x:v>
      </x:c>
      <x:c r="M150" s="30">
        <x:f t="shared" ref="M150:M181" si="65">VALUE(RIGHT(I150,2))</x:f>
        <x:v>37</x:v>
      </x:c>
      <x:c r="N150" s="30">
        <x:f t="shared" si="39"/>
        <x:v>19</x:v>
      </x:c>
      <x:c r="O150" s="30">
        <x:f t="shared" ref="O150:O181" si="66">N150-J150+(M150-K150)/60</x:f>
        <x:v>15.316666666666666</x:v>
      </x:c>
      <x:c r="P150" s="30" t="str" cm="1">
        <x:f t="array" ref="P150">INDEX($C$12:$N$12,G150)</x:f>
        <x:v>1.5″</x:v>
      </x:c>
      <x:c r="Q150" s="30" t="str" cm="1">
        <x:f t="array" ref="Q150">INDEX($C$11:$N$11,G150)</x:f>
        <x:v>63°F</x:v>
      </x:c>
      <x:c r="R150" s="30" cm="1">
        <x:f t="array" ref="R150">INDEX($C$13:$N$13,G150)</x:f>
        <x:v>31</x:v>
      </x:c>
      <x:c r="S150" s="30">
        <x:f t="shared" si="40"/>
        <x:v>4.8387096774193547E-2</x:v>
      </x:c>
      <x:c r="T150" s="30">
        <x:f t="shared" si="41"/>
        <x:v>63</x:v>
      </x:c>
      <x:c r="U150" s="32">
        <x:f t="shared" si="51"/>
        <x:v>1</x:v>
      </x:c>
      <x:c r="V150" s="31">
        <x:f t="shared" si="42"/>
        <x:v>0.1</x:v>
      </x:c>
      <x:c r="W150" s="31">
        <x:f t="shared" si="43"/>
        <x:v>65</x:v>
      </x:c>
      <x:c r="X150" s="32">
        <x:f t="shared" si="44"/>
        <x:v>0.25</x:v>
      </x:c>
      <x:c r="Y150" s="30">
        <x:f t="shared" si="45"/>
        <x:v>1</x:v>
      </x:c>
      <x:c r="Z150" s="33">
        <x:f t="shared" si="46"/>
        <x:v>0.99839999999999995</x:v>
      </x:c>
      <x:c r="AA150" s="31">
        <x:f t="shared" si="60"/>
        <x:v>49.694144866666669</x:v>
      </x:c>
      <x:c r="AB150" s="32">
        <x:f t="shared" si="48"/>
        <x:v>2.0705893694444444</x:v>
      </x:c>
      <x:c r="AC150" s="31">
        <x:f t="shared" si="49"/>
        <x:v>0.25</x:v>
      </x:c>
      <x:c r="AD150" s="30">
        <x:f t="shared" si="50"/>
        <x:v>0.38230399999999998</x:v>
      </x:c>
      <x:c r="AE150" s="31">
        <x:f t="shared" ref="AE150:AE181" si="67">AA150+AD150</x:f>
        <x:v>50.076448866666667</x:v>
      </x:c>
    </x:row>
    <x:row r="151" spans="2:31" x14ac:dyDescent="0.35">
      <x:c r="B151" s="27">
        <x:f t="shared" si="52"/>
        <x:v>44690</x:v>
      </x:c>
      <x:c r="C151" s="22" t="str">
        <x:f>IF($C$4="London",Assumptions!C160,Assumptions!E160)</x:f>
        <x:v>0418</x:v>
      </x:c>
      <x:c r="D151" s="22" t="str">
        <x:f>IF($C$4="London",Assumptions!D160,Assumptions!F160)</x:f>
        <x:v>1937</x:v>
      </x:c>
      <x:c r="F151" s="29">
        <x:v>44691</x:v>
      </x:c>
      <x:c r="G151" s="30">
        <x:f t="shared" si="61"/>
        <x:v>5</x:v>
      </x:c>
      <x:c r="H151" s="31" t="str">
        <x:v>0417</x:v>
      </x:c>
      <x:c r="I151" s="31" t="str">
        <x:v>1938</x:v>
      </x:c>
      <x:c r="J151" s="30">
        <x:f t="shared" si="62"/>
        <x:v>4</x:v>
      </x:c>
      <x:c r="K151" s="30">
        <x:f t="shared" si="63"/>
        <x:v>17</x:v>
      </x:c>
      <x:c r="L151" s="30">
        <x:f t="shared" si="64"/>
        <x:v>19</x:v>
      </x:c>
      <x:c r="M151" s="30">
        <x:f t="shared" si="65"/>
        <x:v>38</x:v>
      </x:c>
      <x:c r="N151" s="30">
        <x:f t="shared" ref="N151:N182" si="68">IF(L151&lt;J151,L151+24,L151)</x:f>
        <x:v>19</x:v>
      </x:c>
      <x:c r="O151" s="30">
        <x:f t="shared" si="66"/>
        <x:v>15.35</x:v>
      </x:c>
      <x:c r="P151" s="30" t="str" cm="1">
        <x:f t="array" ref="P151">INDEX($C$12:$N$12,G151)</x:f>
        <x:v>1.5″</x:v>
      </x:c>
      <x:c r="Q151" s="30" t="str" cm="1">
        <x:f t="array" ref="Q151">INDEX($C$11:$N$11,G151)</x:f>
        <x:v>63°F</x:v>
      </x:c>
      <x:c r="R151" s="30" cm="1">
        <x:f t="array" ref="R151">INDEX($C$13:$N$13,G151)</x:f>
        <x:v>31</x:v>
      </x:c>
      <x:c r="S151" s="30">
        <x:f t="shared" ref="S151:S182" si="69">VALUE(SUBSTITUTE(P151,"″",""))/R151</x:f>
        <x:v>4.8387096774193547E-2</x:v>
      </x:c>
      <x:c r="T151" s="30">
        <x:f t="shared" ref="T151:T182" si="70">VALUE(_xlfn.TEXTBEFORE(Q151,"°"))</x:f>
        <x:v>63</x:v>
      </x:c>
      <x:c r="U151" s="32">
        <x:f t="shared" si="51"/>
        <x:v>1</x:v>
      </x:c>
      <x:c r="V151" s="31">
        <x:f t="shared" ref="V151:V386" si="71">$G$8</x:f>
        <x:v>0.1</x:v>
      </x:c>
      <x:c r="W151" s="31">
        <x:f t="shared" ref="W151:W386" si="72">$F$8</x:f>
        <x:v>65</x:v>
      </x:c>
      <x:c r="X151" s="32">
        <x:f t="shared" ref="X151:X386" si="73">$C$8</x:f>
        <x:v>0.25</x:v>
      </x:c>
      <x:c r="Y151" s="30">
        <x:f t="shared" ref="Y151:Y182" si="74">IF(U151&gt;X151,1,IF(U151&lt;X151/2,0,(U151/X151)^2))</x:f>
        <x:v>1</x:v>
      </x:c>
      <x:c r="Z151" s="33">
        <x:f t="shared" ref="Z151:Z201" si="75">1-((T151-W151)/50)^2</x:f>
        <x:v>0.99839999999999995</x:v>
      </x:c>
      <x:c r="AA151" s="31">
        <x:f t="shared" ref="AA151:AA182" si="76">AE150</x:f>
        <x:v>50.076448866666667</x:v>
      </x:c>
      <x:c r="AB151" s="32">
        <x:f t="shared" ref="AB151:AB386" si="77">AA151/$D$8</x:f>
        <x:v>2.0865187027777776</x:v>
      </x:c>
      <x:c r="AC151" s="31">
        <x:f t="shared" ref="AC151:AC386" si="78">_xlfn.XLOOKUP(AB151,$I$4:$I$8,$K$4:$K$8,,1)</x:f>
        <x:v>0.25</x:v>
      </x:c>
      <x:c r="AD151" s="30">
        <x:f t="shared" ref="AD151:AD182" si="79">V151*O151*Y151*Z151*AC151</x:f>
        <x:v>0.38313600000000003</x:v>
      </x:c>
      <x:c r="AE151" s="31">
        <x:f t="shared" si="67"/>
        <x:v>50.459584866666667</x:v>
      </x:c>
    </x:row>
    <x:row r="152" spans="2:31" x14ac:dyDescent="0.35">
      <x:c r="B152" s="27">
        <x:f t="shared" si="52"/>
        <x:v>44691</x:v>
      </x:c>
      <x:c r="C152" s="22" t="str">
        <x:f>IF($C$4="London",Assumptions!C161,Assumptions!E161)</x:f>
        <x:v>0417</x:v>
      </x:c>
      <x:c r="D152" s="22" t="str">
        <x:f>IF($C$4="London",Assumptions!D161,Assumptions!F161)</x:f>
        <x:v>1938</x:v>
      </x:c>
      <x:c r="F152" s="29">
        <x:v>44692</x:v>
      </x:c>
      <x:c r="G152" s="30">
        <x:f t="shared" si="61"/>
        <x:v>5</x:v>
      </x:c>
      <x:c r="H152" s="31" t="str">
        <x:v>0415</x:v>
      </x:c>
      <x:c r="I152" s="31" t="str">
        <x:v>1940</x:v>
      </x:c>
      <x:c r="J152" s="30">
        <x:f t="shared" si="62"/>
        <x:v>4</x:v>
      </x:c>
      <x:c r="K152" s="30">
        <x:f t="shared" si="63"/>
        <x:v>15</x:v>
      </x:c>
      <x:c r="L152" s="30">
        <x:f t="shared" si="64"/>
        <x:v>19</x:v>
      </x:c>
      <x:c r="M152" s="30">
        <x:f t="shared" si="65"/>
        <x:v>40</x:v>
      </x:c>
      <x:c r="N152" s="30">
        <x:f t="shared" si="68"/>
        <x:v>19</x:v>
      </x:c>
      <x:c r="O152" s="30">
        <x:f t="shared" si="66"/>
        <x:v>15.416666666666666</x:v>
      </x:c>
      <x:c r="P152" s="30" t="str" cm="1">
        <x:f t="array" ref="P152">INDEX($C$12:$N$12,G152)</x:f>
        <x:v>1.5″</x:v>
      </x:c>
      <x:c r="Q152" s="30" t="str" cm="1">
        <x:f t="array" ref="Q152">INDEX($C$11:$N$11,G152)</x:f>
        <x:v>63°F</x:v>
      </x:c>
      <x:c r="R152" s="30" cm="1">
        <x:f t="array" ref="R152">INDEX($C$13:$N$13,G152)</x:f>
        <x:v>31</x:v>
      </x:c>
      <x:c r="S152" s="30">
        <x:f t="shared" si="69"/>
        <x:v>4.8387096774193547E-2</x:v>
      </x:c>
      <x:c r="T152" s="30">
        <x:f t="shared" si="70"/>
        <x:v>63</x:v>
      </x:c>
      <x:c r="U152" s="32">
        <x:f t="shared" ref="U152:U201" si="80">MAX(MIN(U151+S152-$C$20,1),0)</x:f>
        <x:v>1</x:v>
      </x:c>
      <x:c r="V152" s="31">
        <x:f t="shared" si="71"/>
        <x:v>0.1</x:v>
      </x:c>
      <x:c r="W152" s="31">
        <x:f t="shared" si="72"/>
        <x:v>65</x:v>
      </x:c>
      <x:c r="X152" s="32">
        <x:f t="shared" si="73"/>
        <x:v>0.25</x:v>
      </x:c>
      <x:c r="Y152" s="30">
        <x:f t="shared" si="74"/>
        <x:v>1</x:v>
      </x:c>
      <x:c r="Z152" s="33">
        <x:f t="shared" si="75"/>
        <x:v>0.99839999999999995</x:v>
      </x:c>
      <x:c r="AA152" s="31">
        <x:f t="shared" si="76"/>
        <x:v>50.459584866666667</x:v>
      </x:c>
      <x:c r="AB152" s="32">
        <x:f t="shared" si="77"/>
        <x:v>2.1024827027777779</x:v>
      </x:c>
      <x:c r="AC152" s="31">
        <x:f t="shared" si="78"/>
        <x:v>0.25</x:v>
      </x:c>
      <x:c r="AD152" s="30">
        <x:f t="shared" si="79"/>
        <x:v>0.38479999999999998</x:v>
      </x:c>
      <x:c r="AE152" s="31">
        <x:f t="shared" si="67"/>
        <x:v>50.844384866666665</x:v>
      </x:c>
    </x:row>
    <x:row r="153" spans="2:31" x14ac:dyDescent="0.35">
      <x:c r="B153" s="27">
        <x:f t="shared" ref="B153:B216" si="81">B152+1</x:f>
        <x:v>44692</x:v>
      </x:c>
      <x:c r="C153" s="22" t="str">
        <x:f>IF($C$4="London",Assumptions!C162,Assumptions!E162)</x:f>
        <x:v>0415</x:v>
      </x:c>
      <x:c r="D153" s="22" t="str">
        <x:f>IF($C$4="London",Assumptions!D162,Assumptions!F162)</x:f>
        <x:v>1940</x:v>
      </x:c>
      <x:c r="F153" s="29">
        <x:v>44693</x:v>
      </x:c>
      <x:c r="G153" s="30">
        <x:f t="shared" si="61"/>
        <x:v>5</x:v>
      </x:c>
      <x:c r="H153" s="31" t="str">
        <x:v>0414</x:v>
      </x:c>
      <x:c r="I153" s="31" t="str">
        <x:v>1941</x:v>
      </x:c>
      <x:c r="J153" s="30">
        <x:f t="shared" si="62"/>
        <x:v>4</x:v>
      </x:c>
      <x:c r="K153" s="30">
        <x:f t="shared" si="63"/>
        <x:v>14</x:v>
      </x:c>
      <x:c r="L153" s="30">
        <x:f t="shared" si="64"/>
        <x:v>19</x:v>
      </x:c>
      <x:c r="M153" s="30">
        <x:f t="shared" si="65"/>
        <x:v>41</x:v>
      </x:c>
      <x:c r="N153" s="30">
        <x:f t="shared" si="68"/>
        <x:v>19</x:v>
      </x:c>
      <x:c r="O153" s="30">
        <x:f t="shared" si="66"/>
        <x:v>15.45</x:v>
      </x:c>
      <x:c r="P153" s="30" t="str" cm="1">
        <x:f t="array" ref="P153">INDEX($C$12:$N$12,G153)</x:f>
        <x:v>1.5″</x:v>
      </x:c>
      <x:c r="Q153" s="30" t="str" cm="1">
        <x:f t="array" ref="Q153">INDEX($C$11:$N$11,G153)</x:f>
        <x:v>63°F</x:v>
      </x:c>
      <x:c r="R153" s="30" cm="1">
        <x:f t="array" ref="R153">INDEX($C$13:$N$13,G153)</x:f>
        <x:v>31</x:v>
      </x:c>
      <x:c r="S153" s="30">
        <x:f t="shared" si="69"/>
        <x:v>4.8387096774193547E-2</x:v>
      </x:c>
      <x:c r="T153" s="30">
        <x:f t="shared" si="70"/>
        <x:v>63</x:v>
      </x:c>
      <x:c r="U153" s="32">
        <x:f t="shared" si="80"/>
        <x:v>1</x:v>
      </x:c>
      <x:c r="V153" s="31">
        <x:f t="shared" si="71"/>
        <x:v>0.1</x:v>
      </x:c>
      <x:c r="W153" s="31">
        <x:f t="shared" si="72"/>
        <x:v>65</x:v>
      </x:c>
      <x:c r="X153" s="32">
        <x:f t="shared" si="73"/>
        <x:v>0.25</x:v>
      </x:c>
      <x:c r="Y153" s="30">
        <x:f t="shared" si="74"/>
        <x:v>1</x:v>
      </x:c>
      <x:c r="Z153" s="33">
        <x:f t="shared" si="75"/>
        <x:v>0.99839999999999995</x:v>
      </x:c>
      <x:c r="AA153" s="31">
        <x:f t="shared" si="76"/>
        <x:v>50.844384866666665</x:v>
      </x:c>
      <x:c r="AB153" s="32">
        <x:f t="shared" si="77"/>
        <x:v>2.1185160361111111</x:v>
      </x:c>
      <x:c r="AC153" s="31">
        <x:f t="shared" si="78"/>
        <x:v>0.25</x:v>
      </x:c>
      <x:c r="AD153" s="30">
        <x:f t="shared" si="79"/>
        <x:v>0.38563199999999997</x:v>
      </x:c>
      <x:c r="AE153" s="31">
        <x:f t="shared" si="67"/>
        <x:v>51.230016866666666</x:v>
      </x:c>
    </x:row>
    <x:row r="154" spans="2:31" x14ac:dyDescent="0.35">
      <x:c r="B154" s="27">
        <x:f t="shared" si="81"/>
        <x:v>44693</x:v>
      </x:c>
      <x:c r="C154" s="22" t="str">
        <x:f>IF($C$4="London",Assumptions!C163,Assumptions!E163)</x:f>
        <x:v>0414</x:v>
      </x:c>
      <x:c r="D154" s="22" t="str">
        <x:f>IF($C$4="London",Assumptions!D163,Assumptions!F163)</x:f>
        <x:v>1941</x:v>
      </x:c>
      <x:c r="F154" s="29">
        <x:v>44694</x:v>
      </x:c>
      <x:c r="G154" s="30">
        <x:f t="shared" si="61"/>
        <x:v>5</x:v>
      </x:c>
      <x:c r="H154" s="31" t="str">
        <x:v>0412</x:v>
      </x:c>
      <x:c r="I154" s="31" t="str">
        <x:v>1943</x:v>
      </x:c>
      <x:c r="J154" s="30">
        <x:f t="shared" si="62"/>
        <x:v>4</x:v>
      </x:c>
      <x:c r="K154" s="30">
        <x:f t="shared" si="63"/>
        <x:v>12</x:v>
      </x:c>
      <x:c r="L154" s="30">
        <x:f t="shared" si="64"/>
        <x:v>19</x:v>
      </x:c>
      <x:c r="M154" s="30">
        <x:f t="shared" si="65"/>
        <x:v>43</x:v>
      </x:c>
      <x:c r="N154" s="30">
        <x:f t="shared" si="68"/>
        <x:v>19</x:v>
      </x:c>
      <x:c r="O154" s="30">
        <x:f t="shared" si="66"/>
        <x:v>15.516666666666667</x:v>
      </x:c>
      <x:c r="P154" s="30" t="str" cm="1">
        <x:f t="array" ref="P154">INDEX($C$12:$N$12,G154)</x:f>
        <x:v>1.5″</x:v>
      </x:c>
      <x:c r="Q154" s="30" t="str" cm="1">
        <x:f t="array" ref="Q154">INDEX($C$11:$N$11,G154)</x:f>
        <x:v>63°F</x:v>
      </x:c>
      <x:c r="R154" s="30" cm="1">
        <x:f t="array" ref="R154">INDEX($C$13:$N$13,G154)</x:f>
        <x:v>31</x:v>
      </x:c>
      <x:c r="S154" s="30">
        <x:f t="shared" si="69"/>
        <x:v>4.8387096774193547E-2</x:v>
      </x:c>
      <x:c r="T154" s="30">
        <x:f t="shared" si="70"/>
        <x:v>63</x:v>
      </x:c>
      <x:c r="U154" s="32">
        <x:f t="shared" si="80"/>
        <x:v>1</x:v>
      </x:c>
      <x:c r="V154" s="31">
        <x:f t="shared" si="71"/>
        <x:v>0.1</x:v>
      </x:c>
      <x:c r="W154" s="31">
        <x:f t="shared" si="72"/>
        <x:v>65</x:v>
      </x:c>
      <x:c r="X154" s="32">
        <x:f t="shared" si="73"/>
        <x:v>0.25</x:v>
      </x:c>
      <x:c r="Y154" s="30">
        <x:f t="shared" si="74"/>
        <x:v>1</x:v>
      </x:c>
      <x:c r="Z154" s="33">
        <x:f t="shared" si="75"/>
        <x:v>0.99839999999999995</x:v>
      </x:c>
      <x:c r="AA154" s="31">
        <x:f t="shared" si="76"/>
        <x:v>51.230016866666666</x:v>
      </x:c>
      <x:c r="AB154" s="32">
        <x:f t="shared" si="77"/>
        <x:v>2.1345840361111112</x:v>
      </x:c>
      <x:c r="AC154" s="31">
        <x:f t="shared" si="78"/>
        <x:v>0.25</x:v>
      </x:c>
      <x:c r="AD154" s="30">
        <x:f t="shared" si="79"/>
        <x:v>0.38729600000000003</x:v>
      </x:c>
      <x:c r="AE154" s="31">
        <x:f t="shared" si="67"/>
        <x:v>51.617312866666666</x:v>
      </x:c>
    </x:row>
    <x:row r="155" spans="2:31" x14ac:dyDescent="0.35">
      <x:c r="B155" s="27">
        <x:f t="shared" si="81"/>
        <x:v>44694</x:v>
      </x:c>
      <x:c r="C155" s="22" t="str">
        <x:f>IF($C$4="London",Assumptions!C164,Assumptions!E164)</x:f>
        <x:v>0412</x:v>
      </x:c>
      <x:c r="D155" s="22" t="str">
        <x:f>IF($C$4="London",Assumptions!D164,Assumptions!F164)</x:f>
        <x:v>1943</x:v>
      </x:c>
      <x:c r="F155" s="29">
        <x:v>44695</x:v>
      </x:c>
      <x:c r="G155" s="30">
        <x:f t="shared" si="61"/>
        <x:v>5</x:v>
      </x:c>
      <x:c r="H155" s="31" t="str">
        <x:v>0410</x:v>
      </x:c>
      <x:c r="I155" s="31" t="str">
        <x:v>1944</x:v>
      </x:c>
      <x:c r="J155" s="30">
        <x:f t="shared" si="62"/>
        <x:v>4</x:v>
      </x:c>
      <x:c r="K155" s="30">
        <x:f t="shared" si="63"/>
        <x:v>10</x:v>
      </x:c>
      <x:c r="L155" s="30">
        <x:f t="shared" si="64"/>
        <x:v>19</x:v>
      </x:c>
      <x:c r="M155" s="30">
        <x:f t="shared" si="65"/>
        <x:v>44</x:v>
      </x:c>
      <x:c r="N155" s="30">
        <x:f t="shared" si="68"/>
        <x:v>19</x:v>
      </x:c>
      <x:c r="O155" s="30">
        <x:f t="shared" si="66"/>
        <x:v>15.566666666666666</x:v>
      </x:c>
      <x:c r="P155" s="30" t="str" cm="1">
        <x:f t="array" ref="P155">INDEX($C$12:$N$12,G155)</x:f>
        <x:v>1.5″</x:v>
      </x:c>
      <x:c r="Q155" s="30" t="str" cm="1">
        <x:f t="array" ref="Q155">INDEX($C$11:$N$11,G155)</x:f>
        <x:v>63°F</x:v>
      </x:c>
      <x:c r="R155" s="30" cm="1">
        <x:f t="array" ref="R155">INDEX($C$13:$N$13,G155)</x:f>
        <x:v>31</x:v>
      </x:c>
      <x:c r="S155" s="30">
        <x:f t="shared" si="69"/>
        <x:v>4.8387096774193547E-2</x:v>
      </x:c>
      <x:c r="T155" s="30">
        <x:f t="shared" si="70"/>
        <x:v>63</x:v>
      </x:c>
      <x:c r="U155" s="32">
        <x:f t="shared" si="80"/>
        <x:v>1</x:v>
      </x:c>
      <x:c r="V155" s="31">
        <x:f t="shared" si="71"/>
        <x:v>0.1</x:v>
      </x:c>
      <x:c r="W155" s="31">
        <x:f t="shared" si="72"/>
        <x:v>65</x:v>
      </x:c>
      <x:c r="X155" s="32">
        <x:f t="shared" si="73"/>
        <x:v>0.25</x:v>
      </x:c>
      <x:c r="Y155" s="30">
        <x:f t="shared" si="74"/>
        <x:v>1</x:v>
      </x:c>
      <x:c r="Z155" s="33">
        <x:f t="shared" si="75"/>
        <x:v>0.99839999999999995</x:v>
      </x:c>
      <x:c r="AA155" s="31">
        <x:f t="shared" si="76"/>
        <x:v>51.617312866666666</x:v>
      </x:c>
      <x:c r="AB155" s="32">
        <x:f t="shared" si="77"/>
        <x:v>2.1507213694444443</x:v>
      </x:c>
      <x:c r="AC155" s="31">
        <x:f t="shared" si="78"/>
        <x:v>0.25</x:v>
      </x:c>
      <x:c r="AD155" s="30">
        <x:f t="shared" si="79"/>
        <x:v>0.388544</x:v>
      </x:c>
      <x:c r="AE155" s="31">
        <x:f t="shared" si="67"/>
        <x:v>52.005856866666669</x:v>
      </x:c>
    </x:row>
    <x:row r="156" spans="2:31" x14ac:dyDescent="0.35">
      <x:c r="B156" s="27">
        <x:f t="shared" si="81"/>
        <x:v>44695</x:v>
      </x:c>
      <x:c r="C156" s="22" t="str">
        <x:f>IF($C$4="London",Assumptions!C165,Assumptions!E165)</x:f>
        <x:v>0410</x:v>
      </x:c>
      <x:c r="D156" s="22" t="str">
        <x:f>IF($C$4="London",Assumptions!D165,Assumptions!F165)</x:f>
        <x:v>1944</x:v>
      </x:c>
      <x:c r="F156" s="29">
        <x:v>44696</x:v>
      </x:c>
      <x:c r="G156" s="30">
        <x:f t="shared" si="61"/>
        <x:v>5</x:v>
      </x:c>
      <x:c r="H156" s="31" t="str">
        <x:v>0409</x:v>
      </x:c>
      <x:c r="I156" s="31" t="str">
        <x:v>1946</x:v>
      </x:c>
      <x:c r="J156" s="30">
        <x:f t="shared" si="62"/>
        <x:v>4</x:v>
      </x:c>
      <x:c r="K156" s="30">
        <x:f t="shared" si="63"/>
        <x:v>9</x:v>
      </x:c>
      <x:c r="L156" s="30">
        <x:f t="shared" si="64"/>
        <x:v>19</x:v>
      </x:c>
      <x:c r="M156" s="30">
        <x:f t="shared" si="65"/>
        <x:v>46</x:v>
      </x:c>
      <x:c r="N156" s="30">
        <x:f t="shared" si="68"/>
        <x:v>19</x:v>
      </x:c>
      <x:c r="O156" s="30">
        <x:f t="shared" si="66"/>
        <x:v>15.616666666666667</x:v>
      </x:c>
      <x:c r="P156" s="30" t="str" cm="1">
        <x:f t="array" ref="P156">INDEX($C$12:$N$12,G156)</x:f>
        <x:v>1.5″</x:v>
      </x:c>
      <x:c r="Q156" s="30" t="str" cm="1">
        <x:f t="array" ref="Q156">INDEX($C$11:$N$11,G156)</x:f>
        <x:v>63°F</x:v>
      </x:c>
      <x:c r="R156" s="30" cm="1">
        <x:f t="array" ref="R156">INDEX($C$13:$N$13,G156)</x:f>
        <x:v>31</x:v>
      </x:c>
      <x:c r="S156" s="30">
        <x:f t="shared" si="69"/>
        <x:v>4.8387096774193547E-2</x:v>
      </x:c>
      <x:c r="T156" s="30">
        <x:f t="shared" si="70"/>
        <x:v>63</x:v>
      </x:c>
      <x:c r="U156" s="32">
        <x:f t="shared" si="80"/>
        <x:v>1</x:v>
      </x:c>
      <x:c r="V156" s="31">
        <x:f t="shared" si="71"/>
        <x:v>0.1</x:v>
      </x:c>
      <x:c r="W156" s="31">
        <x:f t="shared" si="72"/>
        <x:v>65</x:v>
      </x:c>
      <x:c r="X156" s="32">
        <x:f t="shared" si="73"/>
        <x:v>0.25</x:v>
      </x:c>
      <x:c r="Y156" s="30">
        <x:f t="shared" si="74"/>
        <x:v>1</x:v>
      </x:c>
      <x:c r="Z156" s="33">
        <x:f t="shared" si="75"/>
        <x:v>0.99839999999999995</x:v>
      </x:c>
      <x:c r="AA156" s="31">
        <x:f t="shared" si="76"/>
        <x:v>52.005856866666669</x:v>
      </x:c>
      <x:c r="AB156" s="32">
        <x:f t="shared" si="77"/>
        <x:v>2.1669107027777779</x:v>
      </x:c>
      <x:c r="AC156" s="31">
        <x:f t="shared" si="78"/>
        <x:v>0.25</x:v>
      </x:c>
      <x:c r="AD156" s="30">
        <x:f t="shared" si="79"/>
        <x:v>0.38979200000000003</x:v>
      </x:c>
      <x:c r="AE156" s="31">
        <x:f t="shared" si="67"/>
        <x:v>52.395648866666669</x:v>
      </x:c>
    </x:row>
    <x:row r="157" spans="2:31" x14ac:dyDescent="0.35">
      <x:c r="B157" s="27">
        <x:f t="shared" si="81"/>
        <x:v>44696</x:v>
      </x:c>
      <x:c r="C157" s="22" t="str">
        <x:f>IF($C$4="London",Assumptions!C166,Assumptions!E166)</x:f>
        <x:v>0409</x:v>
      </x:c>
      <x:c r="D157" s="22" t="str">
        <x:f>IF($C$4="London",Assumptions!D166,Assumptions!F166)</x:f>
        <x:v>1946</x:v>
      </x:c>
      <x:c r="F157" s="29">
        <x:v>44697</x:v>
      </x:c>
      <x:c r="G157" s="30">
        <x:f t="shared" si="61"/>
        <x:v>5</x:v>
      </x:c>
      <x:c r="H157" s="31" t="str">
        <x:v>0407</x:v>
      </x:c>
      <x:c r="I157" s="31" t="str">
        <x:v>1947</x:v>
      </x:c>
      <x:c r="J157" s="30">
        <x:f t="shared" si="62"/>
        <x:v>4</x:v>
      </x:c>
      <x:c r="K157" s="30">
        <x:f t="shared" si="63"/>
        <x:v>7</x:v>
      </x:c>
      <x:c r="L157" s="30">
        <x:f t="shared" si="64"/>
        <x:v>19</x:v>
      </x:c>
      <x:c r="M157" s="30">
        <x:f t="shared" si="65"/>
        <x:v>47</x:v>
      </x:c>
      <x:c r="N157" s="30">
        <x:f t="shared" si="68"/>
        <x:v>19</x:v>
      </x:c>
      <x:c r="O157" s="30">
        <x:f t="shared" si="66"/>
        <x:v>15.666666666666666</x:v>
      </x:c>
      <x:c r="P157" s="30" t="str" cm="1">
        <x:f t="array" ref="P157">INDEX($C$12:$N$12,G157)</x:f>
        <x:v>1.5″</x:v>
      </x:c>
      <x:c r="Q157" s="30" t="str" cm="1">
        <x:f t="array" ref="Q157">INDEX($C$11:$N$11,G157)</x:f>
        <x:v>63°F</x:v>
      </x:c>
      <x:c r="R157" s="30" cm="1">
        <x:f t="array" ref="R157">INDEX($C$13:$N$13,G157)</x:f>
        <x:v>31</x:v>
      </x:c>
      <x:c r="S157" s="30">
        <x:f t="shared" si="69"/>
        <x:v>4.8387096774193547E-2</x:v>
      </x:c>
      <x:c r="T157" s="30">
        <x:f t="shared" si="70"/>
        <x:v>63</x:v>
      </x:c>
      <x:c r="U157" s="32">
        <x:f t="shared" si="80"/>
        <x:v>1</x:v>
      </x:c>
      <x:c r="V157" s="31">
        <x:f t="shared" si="71"/>
        <x:v>0.1</x:v>
      </x:c>
      <x:c r="W157" s="31">
        <x:f t="shared" si="72"/>
        <x:v>65</x:v>
      </x:c>
      <x:c r="X157" s="32">
        <x:f t="shared" si="73"/>
        <x:v>0.25</x:v>
      </x:c>
      <x:c r="Y157" s="30">
        <x:f t="shared" si="74"/>
        <x:v>1</x:v>
      </x:c>
      <x:c r="Z157" s="33">
        <x:f t="shared" si="75"/>
        <x:v>0.99839999999999995</x:v>
      </x:c>
      <x:c r="AA157" s="31">
        <x:f t="shared" si="76"/>
        <x:v>52.395648866666669</x:v>
      </x:c>
      <x:c r="AB157" s="32">
        <x:f t="shared" si="77"/>
        <x:v>2.1831520361111112</x:v>
      </x:c>
      <x:c r="AC157" s="31">
        <x:f t="shared" si="78"/>
        <x:v>0.25</x:v>
      </x:c>
      <x:c r="AD157" s="30">
        <x:f t="shared" si="79"/>
        <x:v>0.39104</x:v>
      </x:c>
      <x:c r="AE157" s="31">
        <x:f t="shared" si="67"/>
        <x:v>52.786688866666665</x:v>
      </x:c>
    </x:row>
    <x:row r="158" spans="2:31" x14ac:dyDescent="0.35">
      <x:c r="B158" s="27">
        <x:f t="shared" si="81"/>
        <x:v>44697</x:v>
      </x:c>
      <x:c r="C158" s="22" t="str">
        <x:f>IF($C$4="London",Assumptions!C167,Assumptions!E167)</x:f>
        <x:v>0407</x:v>
      </x:c>
      <x:c r="D158" s="22" t="str">
        <x:f>IF($C$4="London",Assumptions!D167,Assumptions!F167)</x:f>
        <x:v>1947</x:v>
      </x:c>
      <x:c r="F158" s="29">
        <x:v>44698</x:v>
      </x:c>
      <x:c r="G158" s="30">
        <x:f t="shared" si="61"/>
        <x:v>5</x:v>
      </x:c>
      <x:c r="H158" s="31" t="str">
        <x:v>0406</x:v>
      </x:c>
      <x:c r="I158" s="31" t="str">
        <x:v>1949</x:v>
      </x:c>
      <x:c r="J158" s="30">
        <x:f t="shared" si="62"/>
        <x:v>4</x:v>
      </x:c>
      <x:c r="K158" s="30">
        <x:f t="shared" si="63"/>
        <x:v>6</x:v>
      </x:c>
      <x:c r="L158" s="30">
        <x:f t="shared" si="64"/>
        <x:v>19</x:v>
      </x:c>
      <x:c r="M158" s="30">
        <x:f t="shared" si="65"/>
        <x:v>49</x:v>
      </x:c>
      <x:c r="N158" s="30">
        <x:f t="shared" si="68"/>
        <x:v>19</x:v>
      </x:c>
      <x:c r="O158" s="30">
        <x:f t="shared" si="66"/>
        <x:v>15.716666666666667</x:v>
      </x:c>
      <x:c r="P158" s="30" t="str" cm="1">
        <x:f t="array" ref="P158">INDEX($C$12:$N$12,G158)</x:f>
        <x:v>1.5″</x:v>
      </x:c>
      <x:c r="Q158" s="30" t="str" cm="1">
        <x:f t="array" ref="Q158">INDEX($C$11:$N$11,G158)</x:f>
        <x:v>63°F</x:v>
      </x:c>
      <x:c r="R158" s="30" cm="1">
        <x:f t="array" ref="R158">INDEX($C$13:$N$13,G158)</x:f>
        <x:v>31</x:v>
      </x:c>
      <x:c r="S158" s="30">
        <x:f t="shared" si="69"/>
        <x:v>4.8387096774193547E-2</x:v>
      </x:c>
      <x:c r="T158" s="30">
        <x:f t="shared" si="70"/>
        <x:v>63</x:v>
      </x:c>
      <x:c r="U158" s="32">
        <x:f t="shared" si="80"/>
        <x:v>1</x:v>
      </x:c>
      <x:c r="V158" s="31">
        <x:f t="shared" si="71"/>
        <x:v>0.1</x:v>
      </x:c>
      <x:c r="W158" s="31">
        <x:f t="shared" si="72"/>
        <x:v>65</x:v>
      </x:c>
      <x:c r="X158" s="32">
        <x:f t="shared" si="73"/>
        <x:v>0.25</x:v>
      </x:c>
      <x:c r="Y158" s="30">
        <x:f t="shared" si="74"/>
        <x:v>1</x:v>
      </x:c>
      <x:c r="Z158" s="33">
        <x:f t="shared" si="75"/>
        <x:v>0.99839999999999995</x:v>
      </x:c>
      <x:c r="AA158" s="31">
        <x:f t="shared" si="76"/>
        <x:v>52.786688866666665</x:v>
      </x:c>
      <x:c r="AB158" s="32">
        <x:f t="shared" si="77"/>
        <x:v>2.1994453694444442</x:v>
      </x:c>
      <x:c r="AC158" s="31">
        <x:f t="shared" si="78"/>
        <x:v>0.25</x:v>
      </x:c>
      <x:c r="AD158" s="30">
        <x:f t="shared" si="79"/>
        <x:v>0.39228800000000003</x:v>
      </x:c>
      <x:c r="AE158" s="31">
        <x:f t="shared" si="67"/>
        <x:v>53.178976866666666</x:v>
      </x:c>
    </x:row>
    <x:row r="159" spans="2:31" x14ac:dyDescent="0.35">
      <x:c r="B159" s="27">
        <x:f t="shared" si="81"/>
        <x:v>44698</x:v>
      </x:c>
      <x:c r="C159" s="22" t="str">
        <x:f>IF($C$4="London",Assumptions!C168,Assumptions!E168)</x:f>
        <x:v>0406</x:v>
      </x:c>
      <x:c r="D159" s="22" t="str">
        <x:f>IF($C$4="London",Assumptions!D168,Assumptions!F168)</x:f>
        <x:v>1949</x:v>
      </x:c>
      <x:c r="F159" s="29">
        <x:v>44699</x:v>
      </x:c>
      <x:c r="G159" s="30">
        <x:f t="shared" si="61"/>
        <x:v>5</x:v>
      </x:c>
      <x:c r="H159" s="31" t="str">
        <x:v>0405</x:v>
      </x:c>
      <x:c r="I159" s="31" t="str">
        <x:v>1950</x:v>
      </x:c>
      <x:c r="J159" s="30">
        <x:f t="shared" si="62"/>
        <x:v>4</x:v>
      </x:c>
      <x:c r="K159" s="30">
        <x:f t="shared" si="63"/>
        <x:v>5</x:v>
      </x:c>
      <x:c r="L159" s="30">
        <x:f t="shared" si="64"/>
        <x:v>19</x:v>
      </x:c>
      <x:c r="M159" s="30">
        <x:f t="shared" si="65"/>
        <x:v>50</x:v>
      </x:c>
      <x:c r="N159" s="30">
        <x:f t="shared" si="68"/>
        <x:v>19</x:v>
      </x:c>
      <x:c r="O159" s="30">
        <x:f t="shared" si="66"/>
        <x:v>15.75</x:v>
      </x:c>
      <x:c r="P159" s="30" t="str" cm="1">
        <x:f t="array" ref="P159">INDEX($C$12:$N$12,G159)</x:f>
        <x:v>1.5″</x:v>
      </x:c>
      <x:c r="Q159" s="30" t="str" cm="1">
        <x:f t="array" ref="Q159">INDEX($C$11:$N$11,G159)</x:f>
        <x:v>63°F</x:v>
      </x:c>
      <x:c r="R159" s="30" cm="1">
        <x:f t="array" ref="R159">INDEX($C$13:$N$13,G159)</x:f>
        <x:v>31</x:v>
      </x:c>
      <x:c r="S159" s="30">
        <x:f t="shared" si="69"/>
        <x:v>4.8387096774193547E-2</x:v>
      </x:c>
      <x:c r="T159" s="30">
        <x:f t="shared" si="70"/>
        <x:v>63</x:v>
      </x:c>
      <x:c r="U159" s="32">
        <x:f t="shared" si="80"/>
        <x:v>1</x:v>
      </x:c>
      <x:c r="V159" s="31">
        <x:f t="shared" si="71"/>
        <x:v>0.1</x:v>
      </x:c>
      <x:c r="W159" s="31">
        <x:f t="shared" si="72"/>
        <x:v>65</x:v>
      </x:c>
      <x:c r="X159" s="32">
        <x:f t="shared" si="73"/>
        <x:v>0.25</x:v>
      </x:c>
      <x:c r="Y159" s="30">
        <x:f t="shared" si="74"/>
        <x:v>1</x:v>
      </x:c>
      <x:c r="Z159" s="33">
        <x:f t="shared" si="75"/>
        <x:v>0.99839999999999995</x:v>
      </x:c>
      <x:c r="AA159" s="31">
        <x:f t="shared" si="76"/>
        <x:v>53.178976866666666</x:v>
      </x:c>
      <x:c r="AB159" s="32">
        <x:f t="shared" si="77"/>
        <x:v>2.2157907027777779</x:v>
      </x:c>
      <x:c r="AC159" s="31">
        <x:f t="shared" si="78"/>
        <x:v>0.25</x:v>
      </x:c>
      <x:c r="AD159" s="30">
        <x:f t="shared" si="79"/>
        <x:v>0.39312000000000002</x:v>
      </x:c>
      <x:c r="AE159" s="31">
        <x:f t="shared" si="67"/>
        <x:v>53.572096866666669</x:v>
      </x:c>
    </x:row>
    <x:row r="160" spans="2:31" x14ac:dyDescent="0.35">
      <x:c r="B160" s="27">
        <x:f t="shared" si="81"/>
        <x:v>44699</x:v>
      </x:c>
      <x:c r="C160" s="22" t="str">
        <x:f>IF($C$4="London",Assumptions!C169,Assumptions!E169)</x:f>
        <x:v>0405</x:v>
      </x:c>
      <x:c r="D160" s="22" t="str">
        <x:f>IF($C$4="London",Assumptions!D169,Assumptions!F169)</x:f>
        <x:v>1950</x:v>
      </x:c>
      <x:c r="F160" s="29">
        <x:v>44700</x:v>
      </x:c>
      <x:c r="G160" s="30">
        <x:f t="shared" si="61"/>
        <x:v>5</x:v>
      </x:c>
      <x:c r="H160" s="31" t="str">
        <x:v>0403</x:v>
      </x:c>
      <x:c r="I160" s="31" t="str">
        <x:v>1952</x:v>
      </x:c>
      <x:c r="J160" s="30">
        <x:f t="shared" si="62"/>
        <x:v>4</x:v>
      </x:c>
      <x:c r="K160" s="30">
        <x:f t="shared" si="63"/>
        <x:v>3</x:v>
      </x:c>
      <x:c r="L160" s="30">
        <x:f t="shared" si="64"/>
        <x:v>19</x:v>
      </x:c>
      <x:c r="M160" s="30">
        <x:f t="shared" si="65"/>
        <x:v>52</x:v>
      </x:c>
      <x:c r="N160" s="30">
        <x:f t="shared" si="68"/>
        <x:v>19</x:v>
      </x:c>
      <x:c r="O160" s="30">
        <x:f t="shared" si="66"/>
        <x:v>15.816666666666666</x:v>
      </x:c>
      <x:c r="P160" s="30" t="str" cm="1">
        <x:f t="array" ref="P160">INDEX($C$12:$N$12,G160)</x:f>
        <x:v>1.5″</x:v>
      </x:c>
      <x:c r="Q160" s="30" t="str" cm="1">
        <x:f t="array" ref="Q160">INDEX($C$11:$N$11,G160)</x:f>
        <x:v>63°F</x:v>
      </x:c>
      <x:c r="R160" s="30" cm="1">
        <x:f t="array" ref="R160">INDEX($C$13:$N$13,G160)</x:f>
        <x:v>31</x:v>
      </x:c>
      <x:c r="S160" s="30">
        <x:f t="shared" si="69"/>
        <x:v>4.8387096774193547E-2</x:v>
      </x:c>
      <x:c r="T160" s="30">
        <x:f t="shared" si="70"/>
        <x:v>63</x:v>
      </x:c>
      <x:c r="U160" s="32">
        <x:f t="shared" si="80"/>
        <x:v>1</x:v>
      </x:c>
      <x:c r="V160" s="31">
        <x:f t="shared" si="71"/>
        <x:v>0.1</x:v>
      </x:c>
      <x:c r="W160" s="31">
        <x:f t="shared" si="72"/>
        <x:v>65</x:v>
      </x:c>
      <x:c r="X160" s="32">
        <x:f t="shared" si="73"/>
        <x:v>0.25</x:v>
      </x:c>
      <x:c r="Y160" s="30">
        <x:f t="shared" si="74"/>
        <x:v>1</x:v>
      </x:c>
      <x:c r="Z160" s="33">
        <x:f t="shared" si="75"/>
        <x:v>0.99839999999999995</x:v>
      </x:c>
      <x:c r="AA160" s="31">
        <x:f t="shared" si="76"/>
        <x:v>53.572096866666669</x:v>
      </x:c>
      <x:c r="AB160" s="32">
        <x:f t="shared" si="77"/>
        <x:v>2.2321707027777777</x:v>
      </x:c>
      <x:c r="AC160" s="31">
        <x:f t="shared" si="78"/>
        <x:v>0.25</x:v>
      </x:c>
      <x:c r="AD160" s="30">
        <x:f t="shared" si="79"/>
        <x:v>0.39478400000000002</x:v>
      </x:c>
      <x:c r="AE160" s="31">
        <x:f t="shared" si="67"/>
        <x:v>53.966880866666671</x:v>
      </x:c>
    </x:row>
    <x:row r="161" spans="2:31" x14ac:dyDescent="0.35">
      <x:c r="B161" s="27">
        <x:f t="shared" si="81"/>
        <x:v>44700</x:v>
      </x:c>
      <x:c r="C161" s="22" t="str">
        <x:f>IF($C$4="London",Assumptions!C170,Assumptions!E170)</x:f>
        <x:v>0403</x:v>
      </x:c>
      <x:c r="D161" s="22" t="str">
        <x:f>IF($C$4="London",Assumptions!D170,Assumptions!F170)</x:f>
        <x:v>1952</x:v>
      </x:c>
      <x:c r="F161" s="29">
        <x:v>44701</x:v>
      </x:c>
      <x:c r="G161" s="30">
        <x:f t="shared" si="61"/>
        <x:v>5</x:v>
      </x:c>
      <x:c r="H161" s="31" t="str">
        <x:v>0402</x:v>
      </x:c>
      <x:c r="I161" s="31" t="str">
        <x:v>1953</x:v>
      </x:c>
      <x:c r="J161" s="30">
        <x:f t="shared" si="62"/>
        <x:v>4</x:v>
      </x:c>
      <x:c r="K161" s="30">
        <x:f t="shared" si="63"/>
        <x:v>2</x:v>
      </x:c>
      <x:c r="L161" s="30">
        <x:f t="shared" si="64"/>
        <x:v>19</x:v>
      </x:c>
      <x:c r="M161" s="30">
        <x:f t="shared" si="65"/>
        <x:v>53</x:v>
      </x:c>
      <x:c r="N161" s="30">
        <x:f t="shared" si="68"/>
        <x:v>19</x:v>
      </x:c>
      <x:c r="O161" s="30">
        <x:f t="shared" si="66"/>
        <x:v>15.85</x:v>
      </x:c>
      <x:c r="P161" s="30" t="str" cm="1">
        <x:f t="array" ref="P161">INDEX($C$12:$N$12,G161)</x:f>
        <x:v>1.5″</x:v>
      </x:c>
      <x:c r="Q161" s="30" t="str" cm="1">
        <x:f t="array" ref="Q161">INDEX($C$11:$N$11,G161)</x:f>
        <x:v>63°F</x:v>
      </x:c>
      <x:c r="R161" s="30" cm="1">
        <x:f t="array" ref="R161">INDEX($C$13:$N$13,G161)</x:f>
        <x:v>31</x:v>
      </x:c>
      <x:c r="S161" s="30">
        <x:f t="shared" si="69"/>
        <x:v>4.8387096774193547E-2</x:v>
      </x:c>
      <x:c r="T161" s="30">
        <x:f t="shared" si="70"/>
        <x:v>63</x:v>
      </x:c>
      <x:c r="U161" s="32">
        <x:f t="shared" si="80"/>
        <x:v>1</x:v>
      </x:c>
      <x:c r="V161" s="31">
        <x:f t="shared" si="71"/>
        <x:v>0.1</x:v>
      </x:c>
      <x:c r="W161" s="31">
        <x:f t="shared" si="72"/>
        <x:v>65</x:v>
      </x:c>
      <x:c r="X161" s="32">
        <x:f t="shared" si="73"/>
        <x:v>0.25</x:v>
      </x:c>
      <x:c r="Y161" s="30">
        <x:f t="shared" si="74"/>
        <x:v>1</x:v>
      </x:c>
      <x:c r="Z161" s="33">
        <x:f t="shared" si="75"/>
        <x:v>0.99839999999999995</x:v>
      </x:c>
      <x:c r="AA161" s="31">
        <x:f t="shared" si="76"/>
        <x:v>53.966880866666671</x:v>
      </x:c>
      <x:c r="AB161" s="32">
        <x:f t="shared" si="77"/>
        <x:v>2.2486200361111113</x:v>
      </x:c>
      <x:c r="AC161" s="31">
        <x:f t="shared" si="78"/>
        <x:v>0.25</x:v>
      </x:c>
      <x:c r="AD161" s="30">
        <x:f t="shared" si="79"/>
        <x:v>0.39561599999999997</x:v>
      </x:c>
      <x:c r="AE161" s="31">
        <x:f t="shared" si="67"/>
        <x:v>54.362496866666667</x:v>
      </x:c>
    </x:row>
    <x:row r="162" spans="2:31" x14ac:dyDescent="0.35">
      <x:c r="B162" s="27">
        <x:f t="shared" si="81"/>
        <x:v>44701</x:v>
      </x:c>
      <x:c r="C162" s="22" t="str">
        <x:f>IF($C$4="London",Assumptions!C171,Assumptions!E171)</x:f>
        <x:v>0402</x:v>
      </x:c>
      <x:c r="D162" s="22" t="str">
        <x:f>IF($C$4="London",Assumptions!D171,Assumptions!F171)</x:f>
        <x:v>1953</x:v>
      </x:c>
      <x:c r="F162" s="29">
        <x:v>44702</x:v>
      </x:c>
      <x:c r="G162" s="30">
        <x:f t="shared" si="61"/>
        <x:v>5</x:v>
      </x:c>
      <x:c r="H162" s="31" t="str">
        <x:v>0401</x:v>
      </x:c>
      <x:c r="I162" s="31" t="str">
        <x:v>1955</x:v>
      </x:c>
      <x:c r="J162" s="30">
        <x:f t="shared" si="62"/>
        <x:v>4</x:v>
      </x:c>
      <x:c r="K162" s="30">
        <x:f t="shared" si="63"/>
        <x:v>1</x:v>
      </x:c>
      <x:c r="L162" s="30">
        <x:f t="shared" si="64"/>
        <x:v>19</x:v>
      </x:c>
      <x:c r="M162" s="30">
        <x:f t="shared" si="65"/>
        <x:v>55</x:v>
      </x:c>
      <x:c r="N162" s="30">
        <x:f t="shared" si="68"/>
        <x:v>19</x:v>
      </x:c>
      <x:c r="O162" s="30">
        <x:f t="shared" si="66"/>
        <x:v>15.9</x:v>
      </x:c>
      <x:c r="P162" s="30" t="str" cm="1">
        <x:f t="array" ref="P162">INDEX($C$12:$N$12,G162)</x:f>
        <x:v>1.5″</x:v>
      </x:c>
      <x:c r="Q162" s="30" t="str" cm="1">
        <x:f t="array" ref="Q162">INDEX($C$11:$N$11,G162)</x:f>
        <x:v>63°F</x:v>
      </x:c>
      <x:c r="R162" s="30" cm="1">
        <x:f t="array" ref="R162">INDEX($C$13:$N$13,G162)</x:f>
        <x:v>31</x:v>
      </x:c>
      <x:c r="S162" s="30">
        <x:f t="shared" si="69"/>
        <x:v>4.8387096774193547E-2</x:v>
      </x:c>
      <x:c r="T162" s="30">
        <x:f t="shared" si="70"/>
        <x:v>63</x:v>
      </x:c>
      <x:c r="U162" s="32">
        <x:f t="shared" si="80"/>
        <x:v>1</x:v>
      </x:c>
      <x:c r="V162" s="31">
        <x:f t="shared" si="71"/>
        <x:v>0.1</x:v>
      </x:c>
      <x:c r="W162" s="31">
        <x:f t="shared" si="72"/>
        <x:v>65</x:v>
      </x:c>
      <x:c r="X162" s="32">
        <x:f t="shared" si="73"/>
        <x:v>0.25</x:v>
      </x:c>
      <x:c r="Y162" s="30">
        <x:f t="shared" si="74"/>
        <x:v>1</x:v>
      </x:c>
      <x:c r="Z162" s="33">
        <x:f t="shared" si="75"/>
        <x:v>0.99839999999999995</x:v>
      </x:c>
      <x:c r="AA162" s="31">
        <x:f t="shared" si="76"/>
        <x:v>54.362496866666667</x:v>
      </x:c>
      <x:c r="AB162" s="32">
        <x:f t="shared" si="77"/>
        <x:v>2.265104036111111</x:v>
      </x:c>
      <x:c r="AC162" s="31">
        <x:f t="shared" si="78"/>
        <x:v>0.25</x:v>
      </x:c>
      <x:c r="AD162" s="30">
        <x:f t="shared" si="79"/>
        <x:v>0.39686399999999999</x:v>
      </x:c>
      <x:c r="AE162" s="31">
        <x:f t="shared" si="67"/>
        <x:v>54.759360866666668</x:v>
      </x:c>
    </x:row>
    <x:row r="163" spans="2:31" x14ac:dyDescent="0.35">
      <x:c r="B163" s="27">
        <x:f t="shared" si="81"/>
        <x:v>44702</x:v>
      </x:c>
      <x:c r="C163" s="22" t="str">
        <x:f>IF($C$4="London",Assumptions!C172,Assumptions!E172)</x:f>
        <x:v>0401</x:v>
      </x:c>
      <x:c r="D163" s="22" t="str">
        <x:f>IF($C$4="London",Assumptions!D172,Assumptions!F172)</x:f>
        <x:v>1955</x:v>
      </x:c>
      <x:c r="F163" s="29">
        <x:v>44703</x:v>
      </x:c>
      <x:c r="G163" s="30">
        <x:f t="shared" si="61"/>
        <x:v>5</x:v>
      </x:c>
      <x:c r="H163" s="31" t="str">
        <x:v>0359</x:v>
      </x:c>
      <x:c r="I163" s="31" t="str">
        <x:v>1956</x:v>
      </x:c>
      <x:c r="J163" s="30">
        <x:f t="shared" si="62"/>
        <x:v>3</x:v>
      </x:c>
      <x:c r="K163" s="30">
        <x:f t="shared" si="63"/>
        <x:v>59</x:v>
      </x:c>
      <x:c r="L163" s="30">
        <x:f t="shared" si="64"/>
        <x:v>19</x:v>
      </x:c>
      <x:c r="M163" s="30">
        <x:f t="shared" si="65"/>
        <x:v>56</x:v>
      </x:c>
      <x:c r="N163" s="30">
        <x:f t="shared" si="68"/>
        <x:v>19</x:v>
      </x:c>
      <x:c r="O163" s="30">
        <x:f t="shared" si="66"/>
        <x:v>15.95</x:v>
      </x:c>
      <x:c r="P163" s="30" t="str" cm="1">
        <x:f t="array" ref="P163">INDEX($C$12:$N$12,G163)</x:f>
        <x:v>1.5″</x:v>
      </x:c>
      <x:c r="Q163" s="30" t="str" cm="1">
        <x:f t="array" ref="Q163">INDEX($C$11:$N$11,G163)</x:f>
        <x:v>63°F</x:v>
      </x:c>
      <x:c r="R163" s="30" cm="1">
        <x:f t="array" ref="R163">INDEX($C$13:$N$13,G163)</x:f>
        <x:v>31</x:v>
      </x:c>
      <x:c r="S163" s="30">
        <x:f t="shared" si="69"/>
        <x:v>4.8387096774193547E-2</x:v>
      </x:c>
      <x:c r="T163" s="30">
        <x:f t="shared" si="70"/>
        <x:v>63</x:v>
      </x:c>
      <x:c r="U163" s="32">
        <x:f t="shared" si="80"/>
        <x:v>1</x:v>
      </x:c>
      <x:c r="V163" s="31">
        <x:f t="shared" si="71"/>
        <x:v>0.1</x:v>
      </x:c>
      <x:c r="W163" s="31">
        <x:f t="shared" si="72"/>
        <x:v>65</x:v>
      </x:c>
      <x:c r="X163" s="32">
        <x:f t="shared" si="73"/>
        <x:v>0.25</x:v>
      </x:c>
      <x:c r="Y163" s="30">
        <x:f t="shared" si="74"/>
        <x:v>1</x:v>
      </x:c>
      <x:c r="Z163" s="33">
        <x:f t="shared" si="75"/>
        <x:v>0.99839999999999995</x:v>
      </x:c>
      <x:c r="AA163" s="31">
        <x:f t="shared" si="76"/>
        <x:v>54.759360866666668</x:v>
      </x:c>
      <x:c r="AB163" s="32">
        <x:f t="shared" si="77"/>
        <x:v>2.2816400361111113</x:v>
      </x:c>
      <x:c r="AC163" s="31">
        <x:f t="shared" si="78"/>
        <x:v>0.25</x:v>
      </x:c>
      <x:c r="AD163" s="30">
        <x:f t="shared" si="79"/>
        <x:v>0.39811199999999997</x:v>
      </x:c>
      <x:c r="AE163" s="31">
        <x:f t="shared" si="67"/>
        <x:v>55.157472866666666</x:v>
      </x:c>
    </x:row>
    <x:row r="164" spans="2:31" x14ac:dyDescent="0.35">
      <x:c r="B164" s="27">
        <x:f t="shared" si="81"/>
        <x:v>44703</x:v>
      </x:c>
      <x:c r="C164" s="22" t="str">
        <x:f>IF($C$4="London",Assumptions!C173,Assumptions!E173)</x:f>
        <x:v>0359</x:v>
      </x:c>
      <x:c r="D164" s="22" t="str">
        <x:f>IF($C$4="London",Assumptions!D173,Assumptions!F173)</x:f>
        <x:v>1956</x:v>
      </x:c>
      <x:c r="F164" s="29">
        <x:v>44704</x:v>
      </x:c>
      <x:c r="G164" s="30">
        <x:f t="shared" si="61"/>
        <x:v>5</x:v>
      </x:c>
      <x:c r="H164" s="31" t="str">
        <x:v>0358</x:v>
      </x:c>
      <x:c r="I164" s="31" t="str">
        <x:v>1957</x:v>
      </x:c>
      <x:c r="J164" s="30">
        <x:f t="shared" si="62"/>
        <x:v>3</x:v>
      </x:c>
      <x:c r="K164" s="30">
        <x:f t="shared" si="63"/>
        <x:v>58</x:v>
      </x:c>
      <x:c r="L164" s="30">
        <x:f t="shared" si="64"/>
        <x:v>19</x:v>
      </x:c>
      <x:c r="M164" s="30">
        <x:f t="shared" si="65"/>
        <x:v>57</x:v>
      </x:c>
      <x:c r="N164" s="30">
        <x:f t="shared" si="68"/>
        <x:v>19</x:v>
      </x:c>
      <x:c r="O164" s="30">
        <x:f t="shared" si="66"/>
        <x:v>15.983333333333333</x:v>
      </x:c>
      <x:c r="P164" s="30" t="str" cm="1">
        <x:f t="array" ref="P164">INDEX($C$12:$N$12,G164)</x:f>
        <x:v>1.5″</x:v>
      </x:c>
      <x:c r="Q164" s="30" t="str" cm="1">
        <x:f t="array" ref="Q164">INDEX($C$11:$N$11,G164)</x:f>
        <x:v>63°F</x:v>
      </x:c>
      <x:c r="R164" s="30" cm="1">
        <x:f t="array" ref="R164">INDEX($C$13:$N$13,G164)</x:f>
        <x:v>31</x:v>
      </x:c>
      <x:c r="S164" s="30">
        <x:f t="shared" si="69"/>
        <x:v>4.8387096774193547E-2</x:v>
      </x:c>
      <x:c r="T164" s="30">
        <x:f t="shared" si="70"/>
        <x:v>63</x:v>
      </x:c>
      <x:c r="U164" s="32">
        <x:f t="shared" si="80"/>
        <x:v>1</x:v>
      </x:c>
      <x:c r="V164" s="31">
        <x:f t="shared" si="71"/>
        <x:v>0.1</x:v>
      </x:c>
      <x:c r="W164" s="31">
        <x:f t="shared" si="72"/>
        <x:v>65</x:v>
      </x:c>
      <x:c r="X164" s="32">
        <x:f t="shared" si="73"/>
        <x:v>0.25</x:v>
      </x:c>
      <x:c r="Y164" s="30">
        <x:f t="shared" si="74"/>
        <x:v>1</x:v>
      </x:c>
      <x:c r="Z164" s="33">
        <x:f t="shared" si="75"/>
        <x:v>0.99839999999999995</x:v>
      </x:c>
      <x:c r="AA164" s="31">
        <x:f t="shared" si="76"/>
        <x:v>55.157472866666666</x:v>
      </x:c>
      <x:c r="AB164" s="32">
        <x:f t="shared" si="77"/>
        <x:v>2.2982280361111109</x:v>
      </x:c>
      <x:c r="AC164" s="31">
        <x:f t="shared" si="78"/>
        <x:v>0.25</x:v>
      </x:c>
      <x:c r="AD164" s="30">
        <x:f t="shared" si="79"/>
        <x:v>0.39894400000000002</x:v>
      </x:c>
      <x:c r="AE164" s="31">
        <x:f t="shared" si="67"/>
        <x:v>55.556416866666666</x:v>
      </x:c>
    </x:row>
    <x:row r="165" spans="2:31" x14ac:dyDescent="0.35">
      <x:c r="B165" s="27">
        <x:f t="shared" si="81"/>
        <x:v>44704</x:v>
      </x:c>
      <x:c r="C165" s="22" t="str">
        <x:f>IF($C$4="London",Assumptions!C174,Assumptions!E174)</x:f>
        <x:v>0358</x:v>
      </x:c>
      <x:c r="D165" s="22" t="str">
        <x:f>IF($C$4="London",Assumptions!D174,Assumptions!F174)</x:f>
        <x:v>1957</x:v>
      </x:c>
      <x:c r="F165" s="29">
        <x:v>44705</x:v>
      </x:c>
      <x:c r="G165" s="30">
        <x:f t="shared" si="61"/>
        <x:v>5</x:v>
      </x:c>
      <x:c r="H165" s="31" t="str">
        <x:v>0357</x:v>
      </x:c>
      <x:c r="I165" s="31" t="str">
        <x:v>1959</x:v>
      </x:c>
      <x:c r="J165" s="30">
        <x:f t="shared" si="62"/>
        <x:v>3</x:v>
      </x:c>
      <x:c r="K165" s="30">
        <x:f t="shared" si="63"/>
        <x:v>57</x:v>
      </x:c>
      <x:c r="L165" s="30">
        <x:f t="shared" si="64"/>
        <x:v>19</x:v>
      </x:c>
      <x:c r="M165" s="30">
        <x:f t="shared" si="65"/>
        <x:v>59</x:v>
      </x:c>
      <x:c r="N165" s="30">
        <x:f t="shared" si="68"/>
        <x:v>19</x:v>
      </x:c>
      <x:c r="O165" s="30">
        <x:f t="shared" si="66"/>
        <x:v>16.033333333333335</x:v>
      </x:c>
      <x:c r="P165" s="30" t="str" cm="1">
        <x:f t="array" ref="P165">INDEX($C$12:$N$12,G165)</x:f>
        <x:v>1.5″</x:v>
      </x:c>
      <x:c r="Q165" s="30" t="str" cm="1">
        <x:f t="array" ref="Q165">INDEX($C$11:$N$11,G165)</x:f>
        <x:v>63°F</x:v>
      </x:c>
      <x:c r="R165" s="30" cm="1">
        <x:f t="array" ref="R165">INDEX($C$13:$N$13,G165)</x:f>
        <x:v>31</x:v>
      </x:c>
      <x:c r="S165" s="30">
        <x:f t="shared" si="69"/>
        <x:v>4.8387096774193547E-2</x:v>
      </x:c>
      <x:c r="T165" s="30">
        <x:f t="shared" si="70"/>
        <x:v>63</x:v>
      </x:c>
      <x:c r="U165" s="32">
        <x:f t="shared" si="80"/>
        <x:v>1</x:v>
      </x:c>
      <x:c r="V165" s="31">
        <x:f t="shared" si="71"/>
        <x:v>0.1</x:v>
      </x:c>
      <x:c r="W165" s="31">
        <x:f t="shared" si="72"/>
        <x:v>65</x:v>
      </x:c>
      <x:c r="X165" s="32">
        <x:f t="shared" si="73"/>
        <x:v>0.25</x:v>
      </x:c>
      <x:c r="Y165" s="30">
        <x:f t="shared" si="74"/>
        <x:v>1</x:v>
      </x:c>
      <x:c r="Z165" s="33">
        <x:f t="shared" si="75"/>
        <x:v>0.99839999999999995</x:v>
      </x:c>
      <x:c r="AA165" s="31">
        <x:f t="shared" si="76"/>
        <x:v>55.556416866666666</x:v>
      </x:c>
      <x:c r="AB165" s="32">
        <x:f t="shared" si="77"/>
        <x:v>2.3148507027777776</x:v>
      </x:c>
      <x:c r="AC165" s="31">
        <x:f t="shared" si="78"/>
        <x:v>0.25</x:v>
      </x:c>
      <x:c r="AD165" s="30">
        <x:f t="shared" si="79"/>
        <x:v>0.40019200000000005</x:v>
      </x:c>
      <x:c r="AE165" s="31">
        <x:f t="shared" si="67"/>
        <x:v>55.956608866666663</x:v>
      </x:c>
    </x:row>
    <x:row r="166" spans="2:31" x14ac:dyDescent="0.35">
      <x:c r="B166" s="27">
        <x:f t="shared" si="81"/>
        <x:v>44705</x:v>
      </x:c>
      <x:c r="C166" s="22" t="str">
        <x:f>IF($C$4="London",Assumptions!C175,Assumptions!E175)</x:f>
        <x:v>0357</x:v>
      </x:c>
      <x:c r="D166" s="22" t="str">
        <x:f>IF($C$4="London",Assumptions!D175,Assumptions!F175)</x:f>
        <x:v>1959</x:v>
      </x:c>
      <x:c r="F166" s="29">
        <x:v>44706</x:v>
      </x:c>
      <x:c r="G166" s="30">
        <x:f t="shared" si="61"/>
        <x:v>5</x:v>
      </x:c>
      <x:c r="H166" s="31" t="str">
        <x:v>0356</x:v>
      </x:c>
      <x:c r="I166" s="31" t="str">
        <x:v>2000</x:v>
      </x:c>
      <x:c r="J166" s="30">
        <x:f t="shared" si="62"/>
        <x:v>3</x:v>
      </x:c>
      <x:c r="K166" s="30">
        <x:f t="shared" si="63"/>
        <x:v>56</x:v>
      </x:c>
      <x:c r="L166" s="30">
        <x:f t="shared" si="64"/>
        <x:v>20</x:v>
      </x:c>
      <x:c r="M166" s="30">
        <x:f t="shared" si="65"/>
        <x:v>0</x:v>
      </x:c>
      <x:c r="N166" s="30">
        <x:f t="shared" si="68"/>
        <x:v>20</x:v>
      </x:c>
      <x:c r="O166" s="30">
        <x:f t="shared" si="66"/>
        <x:v>16.066666666666666</x:v>
      </x:c>
      <x:c r="P166" s="30" t="str" cm="1">
        <x:f t="array" ref="P166">INDEX($C$12:$N$12,G166)</x:f>
        <x:v>1.5″</x:v>
      </x:c>
      <x:c r="Q166" s="30" t="str" cm="1">
        <x:f t="array" ref="Q166">INDEX($C$11:$N$11,G166)</x:f>
        <x:v>63°F</x:v>
      </x:c>
      <x:c r="R166" s="30" cm="1">
        <x:f t="array" ref="R166">INDEX($C$13:$N$13,G166)</x:f>
        <x:v>31</x:v>
      </x:c>
      <x:c r="S166" s="30">
        <x:f t="shared" si="69"/>
        <x:v>4.8387096774193547E-2</x:v>
      </x:c>
      <x:c r="T166" s="30">
        <x:f t="shared" si="70"/>
        <x:v>63</x:v>
      </x:c>
      <x:c r="U166" s="32">
        <x:f t="shared" si="80"/>
        <x:v>1</x:v>
      </x:c>
      <x:c r="V166" s="31">
        <x:f t="shared" si="71"/>
        <x:v>0.1</x:v>
      </x:c>
      <x:c r="W166" s="31">
        <x:f t="shared" si="72"/>
        <x:v>65</x:v>
      </x:c>
      <x:c r="X166" s="32">
        <x:f t="shared" si="73"/>
        <x:v>0.25</x:v>
      </x:c>
      <x:c r="Y166" s="30">
        <x:f t="shared" si="74"/>
        <x:v>1</x:v>
      </x:c>
      <x:c r="Z166" s="33">
        <x:f t="shared" si="75"/>
        <x:v>0.99839999999999995</x:v>
      </x:c>
      <x:c r="AA166" s="31">
        <x:f t="shared" si="76"/>
        <x:v>55.956608866666663</x:v>
      </x:c>
      <x:c r="AB166" s="32">
        <x:f t="shared" si="77"/>
        <x:v>2.3315253694444444</x:v>
      </x:c>
      <x:c r="AC166" s="31">
        <x:f t="shared" si="78"/>
        <x:v>0.25</x:v>
      </x:c>
      <x:c r="AD166" s="30">
        <x:f t="shared" si="79"/>
        <x:v>0.40102399999999999</x:v>
      </x:c>
      <x:c r="AE166" s="31">
        <x:f t="shared" si="67"/>
        <x:v>56.357632866666663</x:v>
      </x:c>
    </x:row>
    <x:row r="167" spans="2:31" x14ac:dyDescent="0.35">
      <x:c r="B167" s="27">
        <x:f t="shared" si="81"/>
        <x:v>44706</x:v>
      </x:c>
      <x:c r="C167" s="22" t="str">
        <x:f>IF($C$4="London",Assumptions!C176,Assumptions!E176)</x:f>
        <x:v>0356</x:v>
      </x:c>
      <x:c r="D167" s="22" t="str">
        <x:f>IF($C$4="London",Assumptions!D176,Assumptions!F176)</x:f>
        <x:v>2000</x:v>
      </x:c>
      <x:c r="F167" s="29">
        <x:v>44707</x:v>
      </x:c>
      <x:c r="G167" s="30">
        <x:f t="shared" si="61"/>
        <x:v>5</x:v>
      </x:c>
      <x:c r="H167" s="31" t="str">
        <x:v>0355</x:v>
      </x:c>
      <x:c r="I167" s="31" t="str">
        <x:v>2001</x:v>
      </x:c>
      <x:c r="J167" s="30">
        <x:f t="shared" si="62"/>
        <x:v>3</x:v>
      </x:c>
      <x:c r="K167" s="30">
        <x:f t="shared" si="63"/>
        <x:v>55</x:v>
      </x:c>
      <x:c r="L167" s="30">
        <x:f t="shared" si="64"/>
        <x:v>20</x:v>
      </x:c>
      <x:c r="M167" s="30">
        <x:f t="shared" si="65"/>
        <x:v>1</x:v>
      </x:c>
      <x:c r="N167" s="30">
        <x:f t="shared" si="68"/>
        <x:v>20</x:v>
      </x:c>
      <x:c r="O167" s="30">
        <x:f t="shared" si="66"/>
        <x:v>16.100000000000001</x:v>
      </x:c>
      <x:c r="P167" s="30" t="str" cm="1">
        <x:f t="array" ref="P167">INDEX($C$12:$N$12,G167)</x:f>
        <x:v>1.5″</x:v>
      </x:c>
      <x:c r="Q167" s="30" t="str" cm="1">
        <x:f t="array" ref="Q167">INDEX($C$11:$N$11,G167)</x:f>
        <x:v>63°F</x:v>
      </x:c>
      <x:c r="R167" s="30" cm="1">
        <x:f t="array" ref="R167">INDEX($C$13:$N$13,G167)</x:f>
        <x:v>31</x:v>
      </x:c>
      <x:c r="S167" s="30">
        <x:f t="shared" si="69"/>
        <x:v>4.8387096774193547E-2</x:v>
      </x:c>
      <x:c r="T167" s="30">
        <x:f t="shared" si="70"/>
        <x:v>63</x:v>
      </x:c>
      <x:c r="U167" s="32">
        <x:f t="shared" si="80"/>
        <x:v>1</x:v>
      </x:c>
      <x:c r="V167" s="31">
        <x:f t="shared" si="71"/>
        <x:v>0.1</x:v>
      </x:c>
      <x:c r="W167" s="31">
        <x:f t="shared" si="72"/>
        <x:v>65</x:v>
      </x:c>
      <x:c r="X167" s="32">
        <x:f t="shared" si="73"/>
        <x:v>0.25</x:v>
      </x:c>
      <x:c r="Y167" s="30">
        <x:f t="shared" si="74"/>
        <x:v>1</x:v>
      </x:c>
      <x:c r="Z167" s="33">
        <x:f t="shared" si="75"/>
        <x:v>0.99839999999999995</x:v>
      </x:c>
      <x:c r="AA167" s="31">
        <x:f t="shared" si="76"/>
        <x:v>56.357632866666663</x:v>
      </x:c>
      <x:c r="AB167" s="32">
        <x:f t="shared" si="77"/>
        <x:v>2.3482347027777775</x:v>
      </x:c>
      <x:c r="AC167" s="31">
        <x:f t="shared" si="78"/>
        <x:v>0.25</x:v>
      </x:c>
      <x:c r="AD167" s="30">
        <x:f t="shared" si="79"/>
        <x:v>0.40185600000000005</x:v>
      </x:c>
      <x:c r="AE167" s="31">
        <x:f t="shared" si="67"/>
        <x:v>56.759488866666665</x:v>
      </x:c>
    </x:row>
    <x:row r="168" spans="2:31" x14ac:dyDescent="0.35">
      <x:c r="B168" s="27">
        <x:f t="shared" si="81"/>
        <x:v>44707</x:v>
      </x:c>
      <x:c r="C168" s="22" t="str">
        <x:f>IF($C$4="London",Assumptions!C177,Assumptions!E177)</x:f>
        <x:v>0355</x:v>
      </x:c>
      <x:c r="D168" s="22" t="str">
        <x:f>IF($C$4="London",Assumptions!D177,Assumptions!F177)</x:f>
        <x:v>2001</x:v>
      </x:c>
      <x:c r="F168" s="29">
        <x:v>44708</x:v>
      </x:c>
      <x:c r="G168" s="30">
        <x:f t="shared" si="61"/>
        <x:v>5</x:v>
      </x:c>
      <x:c r="H168" s="31" t="str">
        <x:v>0354</x:v>
      </x:c>
      <x:c r="I168" s="31" t="str">
        <x:v>2002</x:v>
      </x:c>
      <x:c r="J168" s="30">
        <x:f t="shared" si="62"/>
        <x:v>3</x:v>
      </x:c>
      <x:c r="K168" s="30">
        <x:f t="shared" si="63"/>
        <x:v>54</x:v>
      </x:c>
      <x:c r="L168" s="30">
        <x:f t="shared" si="64"/>
        <x:v>20</x:v>
      </x:c>
      <x:c r="M168" s="30">
        <x:f t="shared" si="65"/>
        <x:v>2</x:v>
      </x:c>
      <x:c r="N168" s="30">
        <x:f t="shared" si="68"/>
        <x:v>20</x:v>
      </x:c>
      <x:c r="O168" s="30">
        <x:f t="shared" si="66"/>
        <x:v>16.133333333333333</x:v>
      </x:c>
      <x:c r="P168" s="30" t="str" cm="1">
        <x:f t="array" ref="P168">INDEX($C$12:$N$12,G168)</x:f>
        <x:v>1.5″</x:v>
      </x:c>
      <x:c r="Q168" s="30" t="str" cm="1">
        <x:f t="array" ref="Q168">INDEX($C$11:$N$11,G168)</x:f>
        <x:v>63°F</x:v>
      </x:c>
      <x:c r="R168" s="30" cm="1">
        <x:f t="array" ref="R168">INDEX($C$13:$N$13,G168)</x:f>
        <x:v>31</x:v>
      </x:c>
      <x:c r="S168" s="30">
        <x:f t="shared" si="69"/>
        <x:v>4.8387096774193547E-2</x:v>
      </x:c>
      <x:c r="T168" s="30">
        <x:f t="shared" si="70"/>
        <x:v>63</x:v>
      </x:c>
      <x:c r="U168" s="32">
        <x:f t="shared" si="80"/>
        <x:v>1</x:v>
      </x:c>
      <x:c r="V168" s="31">
        <x:f t="shared" si="71"/>
        <x:v>0.1</x:v>
      </x:c>
      <x:c r="W168" s="31">
        <x:f t="shared" si="72"/>
        <x:v>65</x:v>
      </x:c>
      <x:c r="X168" s="32">
        <x:f t="shared" si="73"/>
        <x:v>0.25</x:v>
      </x:c>
      <x:c r="Y168" s="30">
        <x:f t="shared" si="74"/>
        <x:v>1</x:v>
      </x:c>
      <x:c r="Z168" s="33">
        <x:f t="shared" si="75"/>
        <x:v>0.99839999999999995</x:v>
      </x:c>
      <x:c r="AA168" s="31">
        <x:f t="shared" si="76"/>
        <x:v>56.759488866666665</x:v>
      </x:c>
      <x:c r="AB168" s="32">
        <x:f t="shared" si="77"/>
        <x:v>2.3649787027777776</x:v>
      </x:c>
      <x:c r="AC168" s="31">
        <x:f t="shared" si="78"/>
        <x:v>0.25</x:v>
      </x:c>
      <x:c r="AD168" s="30">
        <x:f t="shared" si="79"/>
        <x:v>0.40268799999999999</x:v>
      </x:c>
      <x:c r="AE168" s="31">
        <x:f t="shared" si="67"/>
        <x:v>57.162176866666663</x:v>
      </x:c>
    </x:row>
    <x:row r="169" spans="2:31" x14ac:dyDescent="0.35">
      <x:c r="B169" s="27">
        <x:f t="shared" si="81"/>
        <x:v>44708</x:v>
      </x:c>
      <x:c r="C169" s="22" t="str">
        <x:f>IF($C$4="London",Assumptions!C178,Assumptions!E178)</x:f>
        <x:v>0354</x:v>
      </x:c>
      <x:c r="D169" s="22" t="str">
        <x:f>IF($C$4="London",Assumptions!D178,Assumptions!F178)</x:f>
        <x:v>2002</x:v>
      </x:c>
      <x:c r="F169" s="29">
        <x:v>44709</x:v>
      </x:c>
      <x:c r="G169" s="30">
        <x:f t="shared" si="61"/>
        <x:v>5</x:v>
      </x:c>
      <x:c r="H169" s="31" t="str">
        <x:v>0353</x:v>
      </x:c>
      <x:c r="I169" s="31" t="str">
        <x:v>2004</x:v>
      </x:c>
      <x:c r="J169" s="30">
        <x:f t="shared" si="62"/>
        <x:v>3</x:v>
      </x:c>
      <x:c r="K169" s="30">
        <x:f t="shared" si="63"/>
        <x:v>53</x:v>
      </x:c>
      <x:c r="L169" s="30">
        <x:f t="shared" si="64"/>
        <x:v>20</x:v>
      </x:c>
      <x:c r="M169" s="30">
        <x:f t="shared" si="65"/>
        <x:v>4</x:v>
      </x:c>
      <x:c r="N169" s="30">
        <x:f t="shared" si="68"/>
        <x:v>20</x:v>
      </x:c>
      <x:c r="O169" s="30">
        <x:f t="shared" si="66"/>
        <x:v>16.183333333333334</x:v>
      </x:c>
      <x:c r="P169" s="30" t="str" cm="1">
        <x:f t="array" ref="P169">INDEX($C$12:$N$12,G169)</x:f>
        <x:v>1.5″</x:v>
      </x:c>
      <x:c r="Q169" s="30" t="str" cm="1">
        <x:f t="array" ref="Q169">INDEX($C$11:$N$11,G169)</x:f>
        <x:v>63°F</x:v>
      </x:c>
      <x:c r="R169" s="30" cm="1">
        <x:f t="array" ref="R169">INDEX($C$13:$N$13,G169)</x:f>
        <x:v>31</x:v>
      </x:c>
      <x:c r="S169" s="30">
        <x:f t="shared" si="69"/>
        <x:v>4.8387096774193547E-2</x:v>
      </x:c>
      <x:c r="T169" s="30">
        <x:f t="shared" si="70"/>
        <x:v>63</x:v>
      </x:c>
      <x:c r="U169" s="32">
        <x:f t="shared" si="80"/>
        <x:v>1</x:v>
      </x:c>
      <x:c r="V169" s="31">
        <x:f t="shared" si="71"/>
        <x:v>0.1</x:v>
      </x:c>
      <x:c r="W169" s="31">
        <x:f t="shared" si="72"/>
        <x:v>65</x:v>
      </x:c>
      <x:c r="X169" s="32">
        <x:f t="shared" si="73"/>
        <x:v>0.25</x:v>
      </x:c>
      <x:c r="Y169" s="30">
        <x:f t="shared" si="74"/>
        <x:v>1</x:v>
      </x:c>
      <x:c r="Z169" s="33">
        <x:f t="shared" si="75"/>
        <x:v>0.99839999999999995</x:v>
      </x:c>
      <x:c r="AA169" s="31">
        <x:f t="shared" si="76"/>
        <x:v>57.162176866666663</x:v>
      </x:c>
      <x:c r="AB169" s="32">
        <x:f t="shared" si="77"/>
        <x:v>2.3817573694444443</x:v>
      </x:c>
      <x:c r="AC169" s="31">
        <x:f t="shared" si="78"/>
        <x:v>0.25</x:v>
      </x:c>
      <x:c r="AD169" s="30">
        <x:f t="shared" si="79"/>
        <x:v>0.40393600000000002</x:v>
      </x:c>
      <x:c r="AE169" s="31">
        <x:f t="shared" si="67"/>
        <x:v>57.566112866666664</x:v>
      </x:c>
    </x:row>
    <x:row r="170" spans="2:31" x14ac:dyDescent="0.35">
      <x:c r="B170" s="27">
        <x:f t="shared" si="81"/>
        <x:v>44709</x:v>
      </x:c>
      <x:c r="C170" s="22" t="str">
        <x:f>IF($C$4="London",Assumptions!C179,Assumptions!E179)</x:f>
        <x:v>0353</x:v>
      </x:c>
      <x:c r="D170" s="22" t="str">
        <x:f>IF($C$4="London",Assumptions!D179,Assumptions!F179)</x:f>
        <x:v>2004</x:v>
      </x:c>
      <x:c r="F170" s="29">
        <x:v>44710</x:v>
      </x:c>
      <x:c r="G170" s="30">
        <x:f t="shared" si="61"/>
        <x:v>5</x:v>
      </x:c>
      <x:c r="H170" s="31" t="str">
        <x:v>0352</x:v>
      </x:c>
      <x:c r="I170" s="31" t="str">
        <x:v>2005</x:v>
      </x:c>
      <x:c r="J170" s="30">
        <x:f t="shared" si="62"/>
        <x:v>3</x:v>
      </x:c>
      <x:c r="K170" s="30">
        <x:f t="shared" si="63"/>
        <x:v>52</x:v>
      </x:c>
      <x:c r="L170" s="30">
        <x:f t="shared" si="64"/>
        <x:v>20</x:v>
      </x:c>
      <x:c r="M170" s="30">
        <x:f t="shared" si="65"/>
        <x:v>5</x:v>
      </x:c>
      <x:c r="N170" s="30">
        <x:f t="shared" si="68"/>
        <x:v>20</x:v>
      </x:c>
      <x:c r="O170" s="30">
        <x:f t="shared" si="66"/>
        <x:v>16.216666666666665</x:v>
      </x:c>
      <x:c r="P170" s="30" t="str" cm="1">
        <x:f t="array" ref="P170">INDEX($C$12:$N$12,G170)</x:f>
        <x:v>1.5″</x:v>
      </x:c>
      <x:c r="Q170" s="30" t="str" cm="1">
        <x:f t="array" ref="Q170">INDEX($C$11:$N$11,G170)</x:f>
        <x:v>63°F</x:v>
      </x:c>
      <x:c r="R170" s="30" cm="1">
        <x:f t="array" ref="R170">INDEX($C$13:$N$13,G170)</x:f>
        <x:v>31</x:v>
      </x:c>
      <x:c r="S170" s="30">
        <x:f t="shared" si="69"/>
        <x:v>4.8387096774193547E-2</x:v>
      </x:c>
      <x:c r="T170" s="30">
        <x:f t="shared" si="70"/>
        <x:v>63</x:v>
      </x:c>
      <x:c r="U170" s="32">
        <x:f t="shared" si="80"/>
        <x:v>1</x:v>
      </x:c>
      <x:c r="V170" s="31">
        <x:f t="shared" si="71"/>
        <x:v>0.1</x:v>
      </x:c>
      <x:c r="W170" s="31">
        <x:f t="shared" si="72"/>
        <x:v>65</x:v>
      </x:c>
      <x:c r="X170" s="32">
        <x:f t="shared" si="73"/>
        <x:v>0.25</x:v>
      </x:c>
      <x:c r="Y170" s="30">
        <x:f t="shared" si="74"/>
        <x:v>1</x:v>
      </x:c>
      <x:c r="Z170" s="33">
        <x:f t="shared" si="75"/>
        <x:v>0.99839999999999995</x:v>
      </x:c>
      <x:c r="AA170" s="31">
        <x:f t="shared" si="76"/>
        <x:v>57.566112866666664</x:v>
      </x:c>
      <x:c r="AB170" s="32">
        <x:f t="shared" si="77"/>
        <x:v>2.3985880361111112</x:v>
      </x:c>
      <x:c r="AC170" s="31">
        <x:f t="shared" si="78"/>
        <x:v>0.25</x:v>
      </x:c>
      <x:c r="AD170" s="30">
        <x:f t="shared" si="79"/>
        <x:v>0.40476799999999996</x:v>
      </x:c>
      <x:c r="AE170" s="31">
        <x:f t="shared" si="67"/>
        <x:v>57.970880866666661</x:v>
      </x:c>
    </x:row>
    <x:row r="171" spans="2:31" x14ac:dyDescent="0.35">
      <x:c r="B171" s="27">
        <x:f t="shared" si="81"/>
        <x:v>44710</x:v>
      </x:c>
      <x:c r="C171" s="22" t="str">
        <x:f>IF($C$4="London",Assumptions!C180,Assumptions!E180)</x:f>
        <x:v>0352</x:v>
      </x:c>
      <x:c r="D171" s="22" t="str">
        <x:f>IF($C$4="London",Assumptions!D180,Assumptions!F180)</x:f>
        <x:v>2005</x:v>
      </x:c>
      <x:c r="F171" s="29">
        <x:v>44711</x:v>
      </x:c>
      <x:c r="G171" s="30">
        <x:f t="shared" si="61"/>
        <x:v>5</x:v>
      </x:c>
      <x:c r="H171" s="31" t="str">
        <x:v>0351</x:v>
      </x:c>
      <x:c r="I171" s="31" t="str">
        <x:v>2006</x:v>
      </x:c>
      <x:c r="J171" s="30">
        <x:f t="shared" si="62"/>
        <x:v>3</x:v>
      </x:c>
      <x:c r="K171" s="30">
        <x:f t="shared" si="63"/>
        <x:v>51</x:v>
      </x:c>
      <x:c r="L171" s="30">
        <x:f t="shared" si="64"/>
        <x:v>20</x:v>
      </x:c>
      <x:c r="M171" s="30">
        <x:f t="shared" si="65"/>
        <x:v>6</x:v>
      </x:c>
      <x:c r="N171" s="30">
        <x:f t="shared" si="68"/>
        <x:v>20</x:v>
      </x:c>
      <x:c r="O171" s="30">
        <x:f t="shared" si="66"/>
        <x:v>16.25</x:v>
      </x:c>
      <x:c r="P171" s="30" t="str" cm="1">
        <x:f t="array" ref="P171">INDEX($C$12:$N$12,G171)</x:f>
        <x:v>1.5″</x:v>
      </x:c>
      <x:c r="Q171" s="30" t="str" cm="1">
        <x:f t="array" ref="Q171">INDEX($C$11:$N$11,G171)</x:f>
        <x:v>63°F</x:v>
      </x:c>
      <x:c r="R171" s="30" cm="1">
        <x:f t="array" ref="R171">INDEX($C$13:$N$13,G171)</x:f>
        <x:v>31</x:v>
      </x:c>
      <x:c r="S171" s="30">
        <x:f t="shared" si="69"/>
        <x:v>4.8387096774193547E-2</x:v>
      </x:c>
      <x:c r="T171" s="30">
        <x:f t="shared" si="70"/>
        <x:v>63</x:v>
      </x:c>
      <x:c r="U171" s="32">
        <x:f t="shared" si="80"/>
        <x:v>1</x:v>
      </x:c>
      <x:c r="V171" s="31">
        <x:f t="shared" si="71"/>
        <x:v>0.1</x:v>
      </x:c>
      <x:c r="W171" s="31">
        <x:f t="shared" si="72"/>
        <x:v>65</x:v>
      </x:c>
      <x:c r="X171" s="32">
        <x:f t="shared" si="73"/>
        <x:v>0.25</x:v>
      </x:c>
      <x:c r="Y171" s="30">
        <x:f t="shared" si="74"/>
        <x:v>1</x:v>
      </x:c>
      <x:c r="Z171" s="33">
        <x:f t="shared" si="75"/>
        <x:v>0.99839999999999995</x:v>
      </x:c>
      <x:c r="AA171" s="31">
        <x:f t="shared" si="76"/>
        <x:v>57.970880866666661</x:v>
      </x:c>
      <x:c r="AB171" s="32">
        <x:f t="shared" si="77"/>
        <x:v>2.4154533694444442</x:v>
      </x:c>
      <x:c r="AC171" s="31">
        <x:f t="shared" si="78"/>
        <x:v>0.25</x:v>
      </x:c>
      <x:c r="AD171" s="30">
        <x:f t="shared" si="79"/>
        <x:v>0.40559999999999996</x:v>
      </x:c>
      <x:c r="AE171" s="31">
        <x:f t="shared" si="67"/>
        <x:v>58.376480866666661</x:v>
      </x:c>
    </x:row>
    <x:row r="172" spans="2:31" x14ac:dyDescent="0.35">
      <x:c r="B172" s="27">
        <x:f t="shared" si="81"/>
        <x:v>44711</x:v>
      </x:c>
      <x:c r="C172" s="22" t="str">
        <x:f>IF($C$4="London",Assumptions!C181,Assumptions!E181)</x:f>
        <x:v>0351</x:v>
      </x:c>
      <x:c r="D172" s="22" t="str">
        <x:f>IF($C$4="London",Assumptions!D181,Assumptions!F181)</x:f>
        <x:v>2006</x:v>
      </x:c>
      <x:c r="F172" s="29">
        <x:v>44712</x:v>
      </x:c>
      <x:c r="G172" s="30">
        <x:f t="shared" si="61"/>
        <x:v>5</x:v>
      </x:c>
      <x:c r="H172" s="31" t="str">
        <x:v>0350</x:v>
      </x:c>
      <x:c r="I172" s="31" t="str">
        <x:v>2007</x:v>
      </x:c>
      <x:c r="J172" s="30">
        <x:f t="shared" si="62"/>
        <x:v>3</x:v>
      </x:c>
      <x:c r="K172" s="30">
        <x:f t="shared" si="63"/>
        <x:v>50</x:v>
      </x:c>
      <x:c r="L172" s="30">
        <x:f t="shared" si="64"/>
        <x:v>20</x:v>
      </x:c>
      <x:c r="M172" s="30">
        <x:f t="shared" si="65"/>
        <x:v>7</x:v>
      </x:c>
      <x:c r="N172" s="30">
        <x:f t="shared" si="68"/>
        <x:v>20</x:v>
      </x:c>
      <x:c r="O172" s="30">
        <x:f t="shared" si="66"/>
        <x:v>16.283333333333335</x:v>
      </x:c>
      <x:c r="P172" s="30" t="str" cm="1">
        <x:f t="array" ref="P172">INDEX($C$12:$N$12,G172)</x:f>
        <x:v>1.5″</x:v>
      </x:c>
      <x:c r="Q172" s="30" t="str" cm="1">
        <x:f t="array" ref="Q172">INDEX($C$11:$N$11,G172)</x:f>
        <x:v>63°F</x:v>
      </x:c>
      <x:c r="R172" s="30" cm="1">
        <x:f t="array" ref="R172">INDEX($C$13:$N$13,G172)</x:f>
        <x:v>31</x:v>
      </x:c>
      <x:c r="S172" s="30">
        <x:f t="shared" si="69"/>
        <x:v>4.8387096774193547E-2</x:v>
      </x:c>
      <x:c r="T172" s="30">
        <x:f t="shared" si="70"/>
        <x:v>63</x:v>
      </x:c>
      <x:c r="U172" s="32">
        <x:f t="shared" si="80"/>
        <x:v>1</x:v>
      </x:c>
      <x:c r="V172" s="31">
        <x:f t="shared" si="71"/>
        <x:v>0.1</x:v>
      </x:c>
      <x:c r="W172" s="31">
        <x:f t="shared" si="72"/>
        <x:v>65</x:v>
      </x:c>
      <x:c r="X172" s="32">
        <x:f t="shared" si="73"/>
        <x:v>0.25</x:v>
      </x:c>
      <x:c r="Y172" s="30">
        <x:f t="shared" si="74"/>
        <x:v>1</x:v>
      </x:c>
      <x:c r="Z172" s="33">
        <x:f t="shared" si="75"/>
        <x:v>0.99839999999999995</x:v>
      </x:c>
      <x:c r="AA172" s="31">
        <x:f t="shared" si="76"/>
        <x:v>58.376480866666661</x:v>
      </x:c>
      <x:c r="AB172" s="32">
        <x:f t="shared" si="77"/>
        <x:v>2.4323533694444444</x:v>
      </x:c>
      <x:c r="AC172" s="31">
        <x:f t="shared" si="78"/>
        <x:v>0.25</x:v>
      </x:c>
      <x:c r="AD172" s="30">
        <x:f t="shared" si="79"/>
        <x:v>0.40643200000000007</x:v>
      </x:c>
      <x:c r="AE172" s="31">
        <x:f t="shared" si="67"/>
        <x:v>58.782912866666663</x:v>
      </x:c>
    </x:row>
    <x:row r="173" spans="2:31" x14ac:dyDescent="0.35">
      <x:c r="B173" s="27">
        <x:f t="shared" si="81"/>
        <x:v>44712</x:v>
      </x:c>
      <x:c r="C173" s="22" t="str">
        <x:f>IF($C$4="London",Assumptions!C182,Assumptions!E182)</x:f>
        <x:v>0350</x:v>
      </x:c>
      <x:c r="D173" s="22" t="str">
        <x:f>IF($C$4="London",Assumptions!D182,Assumptions!F182)</x:f>
        <x:v>2007</x:v>
      </x:c>
      <x:c r="F173" s="29">
        <x:v>44713</x:v>
      </x:c>
      <x:c r="G173" s="30">
        <x:f t="shared" si="61"/>
        <x:v>6</x:v>
      </x:c>
      <x:c r="H173" s="31" t="str">
        <x:v>0349</x:v>
      </x:c>
      <x:c r="I173" s="31" t="str">
        <x:v>2008</x:v>
      </x:c>
      <x:c r="J173" s="30">
        <x:f t="shared" si="62"/>
        <x:v>3</x:v>
      </x:c>
      <x:c r="K173" s="30">
        <x:f t="shared" si="63"/>
        <x:v>49</x:v>
      </x:c>
      <x:c r="L173" s="30">
        <x:f t="shared" si="64"/>
        <x:v>20</x:v>
      </x:c>
      <x:c r="M173" s="30">
        <x:f t="shared" si="65"/>
        <x:v>8</x:v>
      </x:c>
      <x:c r="N173" s="30">
        <x:f t="shared" si="68"/>
        <x:v>20</x:v>
      </x:c>
      <x:c r="O173" s="30">
        <x:f t="shared" si="66"/>
        <x:v>16.316666666666666</x:v>
      </x:c>
      <x:c r="P173" s="30" t="str" cm="1">
        <x:f t="array" ref="P173">INDEX($C$12:$N$12,G173)</x:f>
        <x:v>1.6″</x:v>
      </x:c>
      <x:c r="Q173" s="30" t="str" cm="1">
        <x:f t="array" ref="Q173">INDEX($C$11:$N$11,G173)</x:f>
        <x:v>69°F</x:v>
      </x:c>
      <x:c r="R173" s="30" cm="1">
        <x:f t="array" ref="R173">INDEX($C$13:$N$13,G173)</x:f>
        <x:v>30</x:v>
      </x:c>
      <x:c r="S173" s="30">
        <x:f t="shared" si="69"/>
        <x:v>5.3333333333333337E-2</x:v>
      </x:c>
      <x:c r="T173" s="30">
        <x:f t="shared" si="70"/>
        <x:v>69</x:v>
      </x:c>
      <x:c r="U173" s="32">
        <x:f t="shared" si="80"/>
        <x:v>1</x:v>
      </x:c>
      <x:c r="V173" s="31">
        <x:f t="shared" si="71"/>
        <x:v>0.1</x:v>
      </x:c>
      <x:c r="W173" s="31">
        <x:f t="shared" si="72"/>
        <x:v>65</x:v>
      </x:c>
      <x:c r="X173" s="32">
        <x:f t="shared" si="73"/>
        <x:v>0.25</x:v>
      </x:c>
      <x:c r="Y173" s="30">
        <x:f t="shared" si="74"/>
        <x:v>1</x:v>
      </x:c>
      <x:c r="Z173" s="33">
        <x:f t="shared" si="75"/>
        <x:v>0.99360000000000004</x:v>
      </x:c>
      <x:c r="AA173" s="31">
        <x:f t="shared" si="76"/>
        <x:v>58.782912866666663</x:v>
      </x:c>
      <x:c r="AB173" s="32">
        <x:f t="shared" si="77"/>
        <x:v>2.4492880361111111</x:v>
      </x:c>
      <x:c r="AC173" s="31">
        <x:f t="shared" si="78"/>
        <x:v>0.25</x:v>
      </x:c>
      <x:c r="AD173" s="30">
        <x:f t="shared" si="79"/>
        <x:v>0.40530600000000006</x:v>
      </x:c>
      <x:c r="AE173" s="31">
        <x:f t="shared" si="67"/>
        <x:v>59.188218866666666</x:v>
      </x:c>
    </x:row>
    <x:row r="174" spans="2:31" x14ac:dyDescent="0.35">
      <x:c r="B174" s="27">
        <x:f t="shared" si="81"/>
        <x:v>44713</x:v>
      </x:c>
      <x:c r="C174" s="22" t="str">
        <x:f>IF($C$4="London",Assumptions!C183,Assumptions!E183)</x:f>
        <x:v>0349</x:v>
      </x:c>
      <x:c r="D174" s="22" t="str">
        <x:f>IF($C$4="London",Assumptions!D183,Assumptions!F183)</x:f>
        <x:v>2008</x:v>
      </x:c>
      <x:c r="F174" s="29">
        <x:v>44714</x:v>
      </x:c>
      <x:c r="G174" s="30">
        <x:f t="shared" si="61"/>
        <x:v>6</x:v>
      </x:c>
      <x:c r="H174" s="31" t="str">
        <x:v>0348</x:v>
      </x:c>
      <x:c r="I174" s="31" t="str">
        <x:v>2009</x:v>
      </x:c>
      <x:c r="J174" s="30">
        <x:f t="shared" si="62"/>
        <x:v>3</x:v>
      </x:c>
      <x:c r="K174" s="30">
        <x:f t="shared" si="63"/>
        <x:v>48</x:v>
      </x:c>
      <x:c r="L174" s="30">
        <x:f t="shared" si="64"/>
        <x:v>20</x:v>
      </x:c>
      <x:c r="M174" s="30">
        <x:f t="shared" si="65"/>
        <x:v>9</x:v>
      </x:c>
      <x:c r="N174" s="30">
        <x:f t="shared" si="68"/>
        <x:v>20</x:v>
      </x:c>
      <x:c r="O174" s="30">
        <x:f t="shared" si="66"/>
        <x:v>16.350000000000001</x:v>
      </x:c>
      <x:c r="P174" s="30" t="str" cm="1">
        <x:f t="array" ref="P174">INDEX($C$12:$N$12,G174)</x:f>
        <x:v>1.6″</x:v>
      </x:c>
      <x:c r="Q174" s="30" t="str" cm="1">
        <x:f t="array" ref="Q174">INDEX($C$11:$N$11,G174)</x:f>
        <x:v>69°F</x:v>
      </x:c>
      <x:c r="R174" s="30" cm="1">
        <x:f t="array" ref="R174">INDEX($C$13:$N$13,G174)</x:f>
        <x:v>30</x:v>
      </x:c>
      <x:c r="S174" s="30">
        <x:f t="shared" si="69"/>
        <x:v>5.3333333333333337E-2</x:v>
      </x:c>
      <x:c r="T174" s="30">
        <x:f t="shared" si="70"/>
        <x:v>69</x:v>
      </x:c>
      <x:c r="U174" s="32">
        <x:f t="shared" si="80"/>
        <x:v>1</x:v>
      </x:c>
      <x:c r="V174" s="31">
        <x:f t="shared" si="71"/>
        <x:v>0.1</x:v>
      </x:c>
      <x:c r="W174" s="31">
        <x:f t="shared" si="72"/>
        <x:v>65</x:v>
      </x:c>
      <x:c r="X174" s="32">
        <x:f t="shared" si="73"/>
        <x:v>0.25</x:v>
      </x:c>
      <x:c r="Y174" s="30">
        <x:f t="shared" si="74"/>
        <x:v>1</x:v>
      </x:c>
      <x:c r="Z174" s="33">
        <x:f t="shared" si="75"/>
        <x:v>0.99360000000000004</x:v>
      </x:c>
      <x:c r="AA174" s="31">
        <x:f t="shared" si="76"/>
        <x:v>59.188218866666666</x:v>
      </x:c>
      <x:c r="AB174" s="32">
        <x:f t="shared" si="77"/>
        <x:v>2.4661757861111111</x:v>
      </x:c>
      <x:c r="AC174" s="31">
        <x:f t="shared" si="78"/>
        <x:v>0.25</x:v>
      </x:c>
      <x:c r="AD174" s="30">
        <x:f t="shared" si="79"/>
        <x:v>0.40613400000000005</x:v>
      </x:c>
      <x:c r="AE174" s="31">
        <x:f t="shared" si="67"/>
        <x:v>59.594352866666668</x:v>
      </x:c>
    </x:row>
    <x:row r="175" spans="2:31" x14ac:dyDescent="0.35">
      <x:c r="B175" s="27">
        <x:f t="shared" si="81"/>
        <x:v>44714</x:v>
      </x:c>
      <x:c r="C175" s="22" t="str">
        <x:f>IF($C$4="London",Assumptions!C184,Assumptions!E184)</x:f>
        <x:v>0348</x:v>
      </x:c>
      <x:c r="D175" s="22" t="str">
        <x:f>IF($C$4="London",Assumptions!D184,Assumptions!F184)</x:f>
        <x:v>2009</x:v>
      </x:c>
      <x:c r="F175" s="29">
        <x:v>44715</x:v>
      </x:c>
      <x:c r="G175" s="30">
        <x:f t="shared" si="61"/>
        <x:v>6</x:v>
      </x:c>
      <x:c r="H175" s="31" t="str">
        <x:v>0348</x:v>
      </x:c>
      <x:c r="I175" s="31" t="str">
        <x:v>2010</x:v>
      </x:c>
      <x:c r="J175" s="30">
        <x:f t="shared" si="62"/>
        <x:v>3</x:v>
      </x:c>
      <x:c r="K175" s="30">
        <x:f t="shared" si="63"/>
        <x:v>48</x:v>
      </x:c>
      <x:c r="L175" s="30">
        <x:f t="shared" si="64"/>
        <x:v>20</x:v>
      </x:c>
      <x:c r="M175" s="30">
        <x:f t="shared" si="65"/>
        <x:v>10</x:v>
      </x:c>
      <x:c r="N175" s="30">
        <x:f t="shared" si="68"/>
        <x:v>20</x:v>
      </x:c>
      <x:c r="O175" s="30">
        <x:f t="shared" si="66"/>
        <x:v>16.366666666666667</x:v>
      </x:c>
      <x:c r="P175" s="30" t="str" cm="1">
        <x:f t="array" ref="P175">INDEX($C$12:$N$12,G175)</x:f>
        <x:v>1.6″</x:v>
      </x:c>
      <x:c r="Q175" s="30" t="str" cm="1">
        <x:f t="array" ref="Q175">INDEX($C$11:$N$11,G175)</x:f>
        <x:v>69°F</x:v>
      </x:c>
      <x:c r="R175" s="30" cm="1">
        <x:f t="array" ref="R175">INDEX($C$13:$N$13,G175)</x:f>
        <x:v>30</x:v>
      </x:c>
      <x:c r="S175" s="30">
        <x:f t="shared" si="69"/>
        <x:v>5.3333333333333337E-2</x:v>
      </x:c>
      <x:c r="T175" s="30">
        <x:f t="shared" si="70"/>
        <x:v>69</x:v>
      </x:c>
      <x:c r="U175" s="32">
        <x:f t="shared" si="80"/>
        <x:v>1</x:v>
      </x:c>
      <x:c r="V175" s="31">
        <x:f t="shared" si="71"/>
        <x:v>0.1</x:v>
      </x:c>
      <x:c r="W175" s="31">
        <x:f t="shared" si="72"/>
        <x:v>65</x:v>
      </x:c>
      <x:c r="X175" s="32">
        <x:f t="shared" si="73"/>
        <x:v>0.25</x:v>
      </x:c>
      <x:c r="Y175" s="30">
        <x:f t="shared" si="74"/>
        <x:v>1</x:v>
      </x:c>
      <x:c r="Z175" s="33">
        <x:f t="shared" si="75"/>
        <x:v>0.99360000000000004</x:v>
      </x:c>
      <x:c r="AA175" s="31">
        <x:f t="shared" si="76"/>
        <x:v>59.594352866666668</x:v>
      </x:c>
      <x:c r="AB175" s="32">
        <x:f t="shared" si="77"/>
        <x:v>2.483098036111111</x:v>
      </x:c>
      <x:c r="AC175" s="31">
        <x:f t="shared" si="78"/>
        <x:v>0.25</x:v>
      </x:c>
      <x:c r="AD175" s="30">
        <x:f t="shared" si="79"/>
        <x:v>0.40654800000000002</x:v>
      </x:c>
      <x:c r="AE175" s="31">
        <x:f t="shared" si="67"/>
        <x:v>60.000900866666669</x:v>
      </x:c>
    </x:row>
    <x:row r="176" spans="2:31" x14ac:dyDescent="0.35">
      <x:c r="B176" s="27">
        <x:f t="shared" si="81"/>
        <x:v>44715</x:v>
      </x:c>
      <x:c r="C176" s="22" t="str">
        <x:f>IF($C$4="London",Assumptions!C185,Assumptions!E185)</x:f>
        <x:v>0348</x:v>
      </x:c>
      <x:c r="D176" s="22" t="str">
        <x:f>IF($C$4="London",Assumptions!D185,Assumptions!F185)</x:f>
        <x:v>2010</x:v>
      </x:c>
      <x:c r="F176" s="29">
        <x:v>44716</x:v>
      </x:c>
      <x:c r="G176" s="30">
        <x:f t="shared" si="61"/>
        <x:v>6</x:v>
      </x:c>
      <x:c r="H176" s="31" t="str">
        <x:v>0347</x:v>
      </x:c>
      <x:c r="I176" s="31" t="str">
        <x:v>2011</x:v>
      </x:c>
      <x:c r="J176" s="30">
        <x:f t="shared" si="62"/>
        <x:v>3</x:v>
      </x:c>
      <x:c r="K176" s="30">
        <x:f t="shared" si="63"/>
        <x:v>47</x:v>
      </x:c>
      <x:c r="L176" s="30">
        <x:f t="shared" si="64"/>
        <x:v>20</x:v>
      </x:c>
      <x:c r="M176" s="30">
        <x:f t="shared" si="65"/>
        <x:v>11</x:v>
      </x:c>
      <x:c r="N176" s="30">
        <x:f t="shared" si="68"/>
        <x:v>20</x:v>
      </x:c>
      <x:c r="O176" s="30">
        <x:f t="shared" si="66"/>
        <x:v>16.399999999999999</x:v>
      </x:c>
      <x:c r="P176" s="30" t="str" cm="1">
        <x:f t="array" ref="P176">INDEX($C$12:$N$12,G176)</x:f>
        <x:v>1.6″</x:v>
      </x:c>
      <x:c r="Q176" s="30" t="str" cm="1">
        <x:f t="array" ref="Q176">INDEX($C$11:$N$11,G176)</x:f>
        <x:v>69°F</x:v>
      </x:c>
      <x:c r="R176" s="30" cm="1">
        <x:f t="array" ref="R176">INDEX($C$13:$N$13,G176)</x:f>
        <x:v>30</x:v>
      </x:c>
      <x:c r="S176" s="30">
        <x:f t="shared" si="69"/>
        <x:v>5.3333333333333337E-2</x:v>
      </x:c>
      <x:c r="T176" s="30">
        <x:f t="shared" si="70"/>
        <x:v>69</x:v>
      </x:c>
      <x:c r="U176" s="32">
        <x:f t="shared" si="80"/>
        <x:v>1</x:v>
      </x:c>
      <x:c r="V176" s="31">
        <x:f t="shared" si="71"/>
        <x:v>0.1</x:v>
      </x:c>
      <x:c r="W176" s="31">
        <x:f t="shared" si="72"/>
        <x:v>65</x:v>
      </x:c>
      <x:c r="X176" s="32">
        <x:f t="shared" si="73"/>
        <x:v>0.25</x:v>
      </x:c>
      <x:c r="Y176" s="30">
        <x:f t="shared" si="74"/>
        <x:v>1</x:v>
      </x:c>
      <x:c r="Z176" s="33">
        <x:f t="shared" si="75"/>
        <x:v>0.99360000000000004</x:v>
      </x:c>
      <x:c r="AA176" s="31">
        <x:f t="shared" si="76"/>
        <x:v>60.000900866666669</x:v>
      </x:c>
      <x:c r="AB176" s="32">
        <x:f t="shared" si="77"/>
        <x:v>2.5000375361111113</x:v>
      </x:c>
      <x:c r="AC176" s="31">
        <x:f t="shared" si="78"/>
        <x:v>0.25</x:v>
      </x:c>
      <x:c r="AD176" s="30">
        <x:f t="shared" si="79"/>
        <x:v>0.40737600000000002</x:v>
      </x:c>
      <x:c r="AE176" s="31">
        <x:f t="shared" si="67"/>
        <x:v>60.408276866666668</x:v>
      </x:c>
    </x:row>
    <x:row r="177" spans="2:31" x14ac:dyDescent="0.35">
      <x:c r="B177" s="27">
        <x:f t="shared" si="81"/>
        <x:v>44716</x:v>
      </x:c>
      <x:c r="C177" s="22" t="str">
        <x:f>IF($C$4="London",Assumptions!C186,Assumptions!E186)</x:f>
        <x:v>0347</x:v>
      </x:c>
      <x:c r="D177" s="22" t="str">
        <x:f>IF($C$4="London",Assumptions!D186,Assumptions!F186)</x:f>
        <x:v>2011</x:v>
      </x:c>
      <x:c r="F177" s="29">
        <x:v>44717</x:v>
      </x:c>
      <x:c r="G177" s="30">
        <x:f t="shared" si="61"/>
        <x:v>6</x:v>
      </x:c>
      <x:c r="H177" s="31" t="str">
        <x:v>0346</x:v>
      </x:c>
      <x:c r="I177" s="31" t="str">
        <x:v>2012</x:v>
      </x:c>
      <x:c r="J177" s="30">
        <x:f t="shared" si="62"/>
        <x:v>3</x:v>
      </x:c>
      <x:c r="K177" s="30">
        <x:f t="shared" si="63"/>
        <x:v>46</x:v>
      </x:c>
      <x:c r="L177" s="30">
        <x:f t="shared" si="64"/>
        <x:v>20</x:v>
      </x:c>
      <x:c r="M177" s="30">
        <x:f t="shared" si="65"/>
        <x:v>12</x:v>
      </x:c>
      <x:c r="N177" s="30">
        <x:f t="shared" si="68"/>
        <x:v>20</x:v>
      </x:c>
      <x:c r="O177" s="30">
        <x:f t="shared" si="66"/>
        <x:v>16.433333333333334</x:v>
      </x:c>
      <x:c r="P177" s="30" t="str" cm="1">
        <x:f t="array" ref="P177">INDEX($C$12:$N$12,G177)</x:f>
        <x:v>1.6″</x:v>
      </x:c>
      <x:c r="Q177" s="30" t="str" cm="1">
        <x:f t="array" ref="Q177">INDEX($C$11:$N$11,G177)</x:f>
        <x:v>69°F</x:v>
      </x:c>
      <x:c r="R177" s="30" cm="1">
        <x:f t="array" ref="R177">INDEX($C$13:$N$13,G177)</x:f>
        <x:v>30</x:v>
      </x:c>
      <x:c r="S177" s="30">
        <x:f t="shared" si="69"/>
        <x:v>5.3333333333333337E-2</x:v>
      </x:c>
      <x:c r="T177" s="30">
        <x:f t="shared" si="70"/>
        <x:v>69</x:v>
      </x:c>
      <x:c r="U177" s="32">
        <x:f t="shared" si="80"/>
        <x:v>1</x:v>
      </x:c>
      <x:c r="V177" s="31">
        <x:f t="shared" si="71"/>
        <x:v>0.1</x:v>
      </x:c>
      <x:c r="W177" s="31">
        <x:f t="shared" si="72"/>
        <x:v>65</x:v>
      </x:c>
      <x:c r="X177" s="32">
        <x:f t="shared" si="73"/>
        <x:v>0.25</x:v>
      </x:c>
      <x:c r="Y177" s="30">
        <x:f t="shared" si="74"/>
        <x:v>1</x:v>
      </x:c>
      <x:c r="Z177" s="33">
        <x:f t="shared" si="75"/>
        <x:v>0.99360000000000004</x:v>
      </x:c>
      <x:c r="AA177" s="31">
        <x:f t="shared" si="76"/>
        <x:v>60.408276866666668</x:v>
      </x:c>
      <x:c r="AB177" s="32">
        <x:f t="shared" si="77"/>
        <x:v>2.5170115361111112</x:v>
      </x:c>
      <x:c r="AC177" s="31">
        <x:f t="shared" si="78"/>
        <x:v>0.25</x:v>
      </x:c>
      <x:c r="AD177" s="30">
        <x:f t="shared" si="79"/>
        <x:v>0.40820400000000007</x:v>
      </x:c>
      <x:c r="AE177" s="31">
        <x:f t="shared" si="67"/>
        <x:v>60.816480866666666</x:v>
      </x:c>
    </x:row>
    <x:row r="178" spans="2:31" x14ac:dyDescent="0.35">
      <x:c r="B178" s="27">
        <x:f t="shared" si="81"/>
        <x:v>44717</x:v>
      </x:c>
      <x:c r="C178" s="22" t="str">
        <x:f>IF($C$4="London",Assumptions!C187,Assumptions!E187)</x:f>
        <x:v>0346</x:v>
      </x:c>
      <x:c r="D178" s="22" t="str">
        <x:f>IF($C$4="London",Assumptions!D187,Assumptions!F187)</x:f>
        <x:v>2012</x:v>
      </x:c>
      <x:c r="F178" s="29">
        <x:v>44718</x:v>
      </x:c>
      <x:c r="G178" s="30">
        <x:f t="shared" si="61"/>
        <x:v>6</x:v>
      </x:c>
      <x:c r="H178" s="31" t="str">
        <x:v>0346</x:v>
      </x:c>
      <x:c r="I178" s="31" t="str">
        <x:v>2013</x:v>
      </x:c>
      <x:c r="J178" s="30">
        <x:f t="shared" si="62"/>
        <x:v>3</x:v>
      </x:c>
      <x:c r="K178" s="30">
        <x:f t="shared" si="63"/>
        <x:v>46</x:v>
      </x:c>
      <x:c r="L178" s="30">
        <x:f t="shared" si="64"/>
        <x:v>20</x:v>
      </x:c>
      <x:c r="M178" s="30">
        <x:f t="shared" si="65"/>
        <x:v>13</x:v>
      </x:c>
      <x:c r="N178" s="30">
        <x:f t="shared" si="68"/>
        <x:v>20</x:v>
      </x:c>
      <x:c r="O178" s="30">
        <x:f t="shared" si="66"/>
        <x:v>16.45</x:v>
      </x:c>
      <x:c r="P178" s="30" t="str" cm="1">
        <x:f t="array" ref="P178">INDEX($C$12:$N$12,G178)</x:f>
        <x:v>1.6″</x:v>
      </x:c>
      <x:c r="Q178" s="30" t="str" cm="1">
        <x:f t="array" ref="Q178">INDEX($C$11:$N$11,G178)</x:f>
        <x:v>69°F</x:v>
      </x:c>
      <x:c r="R178" s="30" cm="1">
        <x:f t="array" ref="R178">INDEX($C$13:$N$13,G178)</x:f>
        <x:v>30</x:v>
      </x:c>
      <x:c r="S178" s="30">
        <x:f t="shared" si="69"/>
        <x:v>5.3333333333333337E-2</x:v>
      </x:c>
      <x:c r="T178" s="30">
        <x:f t="shared" si="70"/>
        <x:v>69</x:v>
      </x:c>
      <x:c r="U178" s="32">
        <x:f t="shared" si="80"/>
        <x:v>1</x:v>
      </x:c>
      <x:c r="V178" s="31">
        <x:f t="shared" si="71"/>
        <x:v>0.1</x:v>
      </x:c>
      <x:c r="W178" s="31">
        <x:f t="shared" si="72"/>
        <x:v>65</x:v>
      </x:c>
      <x:c r="X178" s="32">
        <x:f t="shared" si="73"/>
        <x:v>0.25</x:v>
      </x:c>
      <x:c r="Y178" s="30">
        <x:f t="shared" si="74"/>
        <x:v>1</x:v>
      </x:c>
      <x:c r="Z178" s="33">
        <x:f t="shared" si="75"/>
        <x:v>0.99360000000000004</x:v>
      </x:c>
      <x:c r="AA178" s="31">
        <x:f t="shared" si="76"/>
        <x:v>60.816480866666666</x:v>
      </x:c>
      <x:c r="AB178" s="32">
        <x:f t="shared" si="77"/>
        <x:v>2.5340200361111109</x:v>
      </x:c>
      <x:c r="AC178" s="31">
        <x:f t="shared" si="78"/>
        <x:v>0.25</x:v>
      </x:c>
      <x:c r="AD178" s="30">
        <x:f t="shared" si="79"/>
        <x:v>0.40861800000000004</x:v>
      </x:c>
      <x:c r="AE178" s="31">
        <x:f t="shared" si="67"/>
        <x:v>61.225098866666663</x:v>
      </x:c>
    </x:row>
    <x:row r="179" spans="2:31" x14ac:dyDescent="0.35">
      <x:c r="B179" s="27">
        <x:f t="shared" si="81"/>
        <x:v>44718</x:v>
      </x:c>
      <x:c r="C179" s="22" t="str">
        <x:f>IF($C$4="London",Assumptions!C188,Assumptions!E188)</x:f>
        <x:v>0346</x:v>
      </x:c>
      <x:c r="D179" s="22" t="str">
        <x:f>IF($C$4="London",Assumptions!D188,Assumptions!F188)</x:f>
        <x:v>2013</x:v>
      </x:c>
      <x:c r="F179" s="29">
        <x:v>44719</x:v>
      </x:c>
      <x:c r="G179" s="30">
        <x:f t="shared" si="61"/>
        <x:v>6</x:v>
      </x:c>
      <x:c r="H179" s="31" t="str">
        <x:v>0345</x:v>
      </x:c>
      <x:c r="I179" s="31" t="str">
        <x:v>2014</x:v>
      </x:c>
      <x:c r="J179" s="30">
        <x:f t="shared" si="62"/>
        <x:v>3</x:v>
      </x:c>
      <x:c r="K179" s="30">
        <x:f t="shared" si="63"/>
        <x:v>45</x:v>
      </x:c>
      <x:c r="L179" s="30">
        <x:f t="shared" si="64"/>
        <x:v>20</x:v>
      </x:c>
      <x:c r="M179" s="30">
        <x:f t="shared" si="65"/>
        <x:v>14</x:v>
      </x:c>
      <x:c r="N179" s="30">
        <x:f t="shared" si="68"/>
        <x:v>20</x:v>
      </x:c>
      <x:c r="O179" s="30">
        <x:f t="shared" si="66"/>
        <x:v>16.483333333333334</x:v>
      </x:c>
      <x:c r="P179" s="30" t="str" cm="1">
        <x:f t="array" ref="P179">INDEX($C$12:$N$12,G179)</x:f>
        <x:v>1.6″</x:v>
      </x:c>
      <x:c r="Q179" s="30" t="str" cm="1">
        <x:f t="array" ref="Q179">INDEX($C$11:$N$11,G179)</x:f>
        <x:v>69°F</x:v>
      </x:c>
      <x:c r="R179" s="30" cm="1">
        <x:f t="array" ref="R179">INDEX($C$13:$N$13,G179)</x:f>
        <x:v>30</x:v>
      </x:c>
      <x:c r="S179" s="30">
        <x:f t="shared" si="69"/>
        <x:v>5.3333333333333337E-2</x:v>
      </x:c>
      <x:c r="T179" s="30">
        <x:f t="shared" si="70"/>
        <x:v>69</x:v>
      </x:c>
      <x:c r="U179" s="32">
        <x:f t="shared" si="80"/>
        <x:v>1</x:v>
      </x:c>
      <x:c r="V179" s="31">
        <x:f t="shared" si="71"/>
        <x:v>0.1</x:v>
      </x:c>
      <x:c r="W179" s="31">
        <x:f t="shared" si="72"/>
        <x:v>65</x:v>
      </x:c>
      <x:c r="X179" s="32">
        <x:f t="shared" si="73"/>
        <x:v>0.25</x:v>
      </x:c>
      <x:c r="Y179" s="30">
        <x:f t="shared" si="74"/>
        <x:v>1</x:v>
      </x:c>
      <x:c r="Z179" s="33">
        <x:f t="shared" si="75"/>
        <x:v>0.99360000000000004</x:v>
      </x:c>
      <x:c r="AA179" s="31">
        <x:f t="shared" si="76"/>
        <x:v>61.225098866666663</x:v>
      </x:c>
      <x:c r="AB179" s="32">
        <x:f t="shared" si="77"/>
        <x:v>2.5510457861111111</x:v>
      </x:c>
      <x:c r="AC179" s="31">
        <x:f t="shared" si="78"/>
        <x:v>0.25</x:v>
      </x:c>
      <x:c r="AD179" s="30">
        <x:f t="shared" si="79"/>
        <x:v>0.40944600000000003</x:v>
      </x:c>
      <x:c r="AE179" s="31">
        <x:f t="shared" si="67"/>
        <x:v>61.634544866666666</x:v>
      </x:c>
    </x:row>
    <x:row r="180" spans="2:31" x14ac:dyDescent="0.35">
      <x:c r="B180" s="27">
        <x:f t="shared" si="81"/>
        <x:v>44719</x:v>
      </x:c>
      <x:c r="C180" s="22" t="str">
        <x:f>IF($C$4="London",Assumptions!C189,Assumptions!E189)</x:f>
        <x:v>0345</x:v>
      </x:c>
      <x:c r="D180" s="22" t="str">
        <x:f>IF($C$4="London",Assumptions!D189,Assumptions!F189)</x:f>
        <x:v>2014</x:v>
      </x:c>
      <x:c r="F180" s="29">
        <x:v>44720</x:v>
      </x:c>
      <x:c r="G180" s="30">
        <x:f t="shared" si="61"/>
        <x:v>6</x:v>
      </x:c>
      <x:c r="H180" s="31" t="str">
        <x:v>0345</x:v>
      </x:c>
      <x:c r="I180" s="31" t="str">
        <x:v>2015</x:v>
      </x:c>
      <x:c r="J180" s="30">
        <x:f t="shared" si="62"/>
        <x:v>3</x:v>
      </x:c>
      <x:c r="K180" s="30">
        <x:f t="shared" si="63"/>
        <x:v>45</x:v>
      </x:c>
      <x:c r="L180" s="30">
        <x:f t="shared" si="64"/>
        <x:v>20</x:v>
      </x:c>
      <x:c r="M180" s="30">
        <x:f t="shared" si="65"/>
        <x:v>15</x:v>
      </x:c>
      <x:c r="N180" s="30">
        <x:f t="shared" si="68"/>
        <x:v>20</x:v>
      </x:c>
      <x:c r="O180" s="30">
        <x:f t="shared" si="66"/>
        <x:v>16.5</x:v>
      </x:c>
      <x:c r="P180" s="30" t="str" cm="1">
        <x:f t="array" ref="P180">INDEX($C$12:$N$12,G180)</x:f>
        <x:v>1.6″</x:v>
      </x:c>
      <x:c r="Q180" s="30" t="str" cm="1">
        <x:f t="array" ref="Q180">INDEX($C$11:$N$11,G180)</x:f>
        <x:v>69°F</x:v>
      </x:c>
      <x:c r="R180" s="30" cm="1">
        <x:f t="array" ref="R180">INDEX($C$13:$N$13,G180)</x:f>
        <x:v>30</x:v>
      </x:c>
      <x:c r="S180" s="30">
        <x:f t="shared" si="69"/>
        <x:v>5.3333333333333337E-2</x:v>
      </x:c>
      <x:c r="T180" s="30">
        <x:f t="shared" si="70"/>
        <x:v>69</x:v>
      </x:c>
      <x:c r="U180" s="32">
        <x:f t="shared" si="80"/>
        <x:v>1</x:v>
      </x:c>
      <x:c r="V180" s="31">
        <x:f t="shared" si="71"/>
        <x:v>0.1</x:v>
      </x:c>
      <x:c r="W180" s="31">
        <x:f t="shared" si="72"/>
        <x:v>65</x:v>
      </x:c>
      <x:c r="X180" s="32">
        <x:f t="shared" si="73"/>
        <x:v>0.25</x:v>
      </x:c>
      <x:c r="Y180" s="30">
        <x:f t="shared" si="74"/>
        <x:v>1</x:v>
      </x:c>
      <x:c r="Z180" s="33">
        <x:f t="shared" si="75"/>
        <x:v>0.99360000000000004</x:v>
      </x:c>
      <x:c r="AA180" s="31">
        <x:f t="shared" si="76"/>
        <x:v>61.634544866666666</x:v>
      </x:c>
      <x:c r="AB180" s="32">
        <x:f t="shared" si="77"/>
        <x:v>2.5681060361111112</x:v>
      </x:c>
      <x:c r="AC180" s="31">
        <x:f t="shared" si="78"/>
        <x:v>0.25</x:v>
      </x:c>
      <x:c r="AD180" s="30">
        <x:f t="shared" si="79"/>
        <x:v>0.40986000000000006</x:v>
      </x:c>
      <x:c r="AE180" s="31">
        <x:f t="shared" si="67"/>
        <x:v>62.044404866666667</x:v>
      </x:c>
    </x:row>
    <x:row r="181" spans="2:31" x14ac:dyDescent="0.35">
      <x:c r="B181" s="27">
        <x:f t="shared" si="81"/>
        <x:v>44720</x:v>
      </x:c>
      <x:c r="C181" s="22" t="str">
        <x:f>IF($C$4="London",Assumptions!C190,Assumptions!E190)</x:f>
        <x:v>0345</x:v>
      </x:c>
      <x:c r="D181" s="22" t="str">
        <x:f>IF($C$4="London",Assumptions!D190,Assumptions!F190)</x:f>
        <x:v>2015</x:v>
      </x:c>
      <x:c r="F181" s="29">
        <x:v>44721</x:v>
      </x:c>
      <x:c r="G181" s="30">
        <x:f t="shared" si="61"/>
        <x:v>6</x:v>
      </x:c>
      <x:c r="H181" s="31" t="str">
        <x:v>0344</x:v>
      </x:c>
      <x:c r="I181" s="31" t="str">
        <x:v>2016</x:v>
      </x:c>
      <x:c r="J181" s="30">
        <x:f t="shared" si="62"/>
        <x:v>3</x:v>
      </x:c>
      <x:c r="K181" s="30">
        <x:f t="shared" si="63"/>
        <x:v>44</x:v>
      </x:c>
      <x:c r="L181" s="30">
        <x:f t="shared" si="64"/>
        <x:v>20</x:v>
      </x:c>
      <x:c r="M181" s="30">
        <x:f t="shared" si="65"/>
        <x:v>16</x:v>
      </x:c>
      <x:c r="N181" s="30">
        <x:f t="shared" si="68"/>
        <x:v>20</x:v>
      </x:c>
      <x:c r="O181" s="30">
        <x:f t="shared" si="66"/>
        <x:v>16.533333333333335</x:v>
      </x:c>
      <x:c r="P181" s="30" t="str" cm="1">
        <x:f t="array" ref="P181">INDEX($C$12:$N$12,G181)</x:f>
        <x:v>1.6″</x:v>
      </x:c>
      <x:c r="Q181" s="30" t="str" cm="1">
        <x:f t="array" ref="Q181">INDEX($C$11:$N$11,G181)</x:f>
        <x:v>69°F</x:v>
      </x:c>
      <x:c r="R181" s="30" cm="1">
        <x:f t="array" ref="R181">INDEX($C$13:$N$13,G181)</x:f>
        <x:v>30</x:v>
      </x:c>
      <x:c r="S181" s="30">
        <x:f t="shared" si="69"/>
        <x:v>5.3333333333333337E-2</x:v>
      </x:c>
      <x:c r="T181" s="30">
        <x:f t="shared" si="70"/>
        <x:v>69</x:v>
      </x:c>
      <x:c r="U181" s="32">
        <x:f t="shared" si="80"/>
        <x:v>1</x:v>
      </x:c>
      <x:c r="V181" s="31">
        <x:f t="shared" si="71"/>
        <x:v>0.1</x:v>
      </x:c>
      <x:c r="W181" s="31">
        <x:f t="shared" si="72"/>
        <x:v>65</x:v>
      </x:c>
      <x:c r="X181" s="32">
        <x:f t="shared" si="73"/>
        <x:v>0.25</x:v>
      </x:c>
      <x:c r="Y181" s="30">
        <x:f t="shared" si="74"/>
        <x:v>1</x:v>
      </x:c>
      <x:c r="Z181" s="33">
        <x:f t="shared" si="75"/>
        <x:v>0.99360000000000004</x:v>
      </x:c>
      <x:c r="AA181" s="31">
        <x:f t="shared" si="76"/>
        <x:v>62.044404866666667</x:v>
      </x:c>
      <x:c r="AB181" s="32">
        <x:f t="shared" si="77"/>
        <x:v>2.5851835361111113</x:v>
      </x:c>
      <x:c r="AC181" s="31">
        <x:f t="shared" si="78"/>
        <x:v>0.25</x:v>
      </x:c>
      <x:c r="AD181" s="30">
        <x:f t="shared" si="79"/>
        <x:v>0.41068800000000005</x:v>
      </x:c>
      <x:c r="AE181" s="31">
        <x:f t="shared" si="67"/>
        <x:v>62.455092866666668</x:v>
      </x:c>
    </x:row>
    <x:row r="182" spans="2:31" x14ac:dyDescent="0.35">
      <x:c r="B182" s="27">
        <x:f t="shared" si="81"/>
        <x:v>44721</x:v>
      </x:c>
      <x:c r="C182" s="22" t="str">
        <x:f>IF($C$4="London",Assumptions!C191,Assumptions!E191)</x:f>
        <x:v>0344</x:v>
      </x:c>
      <x:c r="D182" s="22" t="str">
        <x:f>IF($C$4="London",Assumptions!D191,Assumptions!F191)</x:f>
        <x:v>2016</x:v>
      </x:c>
      <x:c r="F182" s="29">
        <x:v>44722</x:v>
      </x:c>
      <x:c r="G182" s="30">
        <x:f t="shared" ref="G182:G201" si="82">MONTH(F182)</x:f>
        <x:v>6</x:v>
      </x:c>
      <x:c r="H182" s="31" t="str">
        <x:v>0344</x:v>
      </x:c>
      <x:c r="I182" s="31" t="str">
        <x:v>2016</x:v>
      </x:c>
      <x:c r="J182" s="30">
        <x:f t="shared" ref="J182:J201" si="83">VALUE(LEFT(H182,2))</x:f>
        <x:v>3</x:v>
      </x:c>
      <x:c r="K182" s="30">
        <x:f t="shared" ref="K182:K201" si="84">VALUE(RIGHT(H182,2))</x:f>
        <x:v>44</x:v>
      </x:c>
      <x:c r="L182" s="30">
        <x:f t="shared" ref="L182:L201" si="85">VALUE(LEFT(I182,2))</x:f>
        <x:v>20</x:v>
      </x:c>
      <x:c r="M182" s="30">
        <x:f t="shared" ref="M182:M201" si="86">VALUE(RIGHT(I182,2))</x:f>
        <x:v>16</x:v>
      </x:c>
      <x:c r="N182" s="30">
        <x:f t="shared" si="68"/>
        <x:v>20</x:v>
      </x:c>
      <x:c r="O182" s="30">
        <x:f t="shared" ref="O182:O201" si="87">N182-J182+(M182-K182)/60</x:f>
        <x:v>16.533333333333335</x:v>
      </x:c>
      <x:c r="P182" s="30" t="str" cm="1">
        <x:f t="array" ref="P182">INDEX($C$12:$N$12,G182)</x:f>
        <x:v>1.6″</x:v>
      </x:c>
      <x:c r="Q182" s="30" t="str" cm="1">
        <x:f t="array" ref="Q182">INDEX($C$11:$N$11,G182)</x:f>
        <x:v>69°F</x:v>
      </x:c>
      <x:c r="R182" s="30" cm="1">
        <x:f t="array" ref="R182">INDEX($C$13:$N$13,G182)</x:f>
        <x:v>30</x:v>
      </x:c>
      <x:c r="S182" s="30">
        <x:f t="shared" si="69"/>
        <x:v>5.3333333333333337E-2</x:v>
      </x:c>
      <x:c r="T182" s="30">
        <x:f t="shared" si="70"/>
        <x:v>69</x:v>
      </x:c>
      <x:c r="U182" s="32">
        <x:f t="shared" si="80"/>
        <x:v>1</x:v>
      </x:c>
      <x:c r="V182" s="31">
        <x:f t="shared" si="71"/>
        <x:v>0.1</x:v>
      </x:c>
      <x:c r="W182" s="31">
        <x:f t="shared" si="72"/>
        <x:v>65</x:v>
      </x:c>
      <x:c r="X182" s="32">
        <x:f t="shared" si="73"/>
        <x:v>0.25</x:v>
      </x:c>
      <x:c r="Y182" s="30">
        <x:f t="shared" si="74"/>
        <x:v>1</x:v>
      </x:c>
      <x:c r="Z182" s="33">
        <x:f t="shared" si="75"/>
        <x:v>0.99360000000000004</x:v>
      </x:c>
      <x:c r="AA182" s="31">
        <x:f t="shared" si="76"/>
        <x:v>62.455092866666668</x:v>
      </x:c>
      <x:c r="AB182" s="32">
        <x:f t="shared" si="77"/>
        <x:v>2.6022955361111113</x:v>
      </x:c>
      <x:c r="AC182" s="31">
        <x:f t="shared" si="78"/>
        <x:v>0.25</x:v>
      </x:c>
      <x:c r="AD182" s="30">
        <x:f t="shared" si="79"/>
        <x:v>0.41068800000000005</x:v>
      </x:c>
      <x:c r="AE182" s="31">
        <x:f t="shared" ref="AE182:AE201" si="88">AA182+AD182</x:f>
        <x:v>62.865780866666668</x:v>
      </x:c>
    </x:row>
    <x:row r="183" spans="2:31" x14ac:dyDescent="0.35">
      <x:c r="B183" s="27">
        <x:f t="shared" si="81"/>
        <x:v>44722</x:v>
      </x:c>
      <x:c r="C183" s="22" t="str">
        <x:f>IF($C$4="London",Assumptions!C192,Assumptions!E192)</x:f>
        <x:v>0344</x:v>
      </x:c>
      <x:c r="D183" s="22" t="str">
        <x:f>IF($C$4="London",Assumptions!D192,Assumptions!F192)</x:f>
        <x:v>2016</x:v>
      </x:c>
      <x:c r="F183" s="29">
        <x:v>44723</x:v>
      </x:c>
      <x:c r="G183" s="30">
        <x:f t="shared" si="82"/>
        <x:v>6</x:v>
      </x:c>
      <x:c r="H183" s="31" t="str">
        <x:v>0344</x:v>
      </x:c>
      <x:c r="I183" s="31" t="str">
        <x:v>2017</x:v>
      </x:c>
      <x:c r="J183" s="30">
        <x:f t="shared" si="83"/>
        <x:v>3</x:v>
      </x:c>
      <x:c r="K183" s="30">
        <x:f t="shared" si="84"/>
        <x:v>44</x:v>
      </x:c>
      <x:c r="L183" s="30">
        <x:f t="shared" si="85"/>
        <x:v>20</x:v>
      </x:c>
      <x:c r="M183" s="30">
        <x:f t="shared" si="86"/>
        <x:v>17</x:v>
      </x:c>
      <x:c r="N183" s="30">
        <x:f t="shared" ref="N183:N201" si="89">IF(L183&lt;J183,L183+24,L183)</x:f>
        <x:v>20</x:v>
      </x:c>
      <x:c r="O183" s="30">
        <x:f t="shared" si="87"/>
        <x:v>16.55</x:v>
      </x:c>
      <x:c r="P183" s="30" t="str" cm="1">
        <x:f t="array" ref="P183">INDEX($C$12:$N$12,G183)</x:f>
        <x:v>1.6″</x:v>
      </x:c>
      <x:c r="Q183" s="30" t="str" cm="1">
        <x:f t="array" ref="Q183">INDEX($C$11:$N$11,G183)</x:f>
        <x:v>69°F</x:v>
      </x:c>
      <x:c r="R183" s="30" cm="1">
        <x:f t="array" ref="R183">INDEX($C$13:$N$13,G183)</x:f>
        <x:v>30</x:v>
      </x:c>
      <x:c r="S183" s="30">
        <x:f t="shared" ref="S183:S201" si="90">VALUE(SUBSTITUTE(P183,"″",""))/R183</x:f>
        <x:v>5.3333333333333337E-2</x:v>
      </x:c>
      <x:c r="T183" s="30">
        <x:f t="shared" ref="T183:T201" si="91">VALUE(_xlfn.TEXTBEFORE(Q183,"°"))</x:f>
        <x:v>69</x:v>
      </x:c>
      <x:c r="U183" s="32">
        <x:f t="shared" si="80"/>
        <x:v>1</x:v>
      </x:c>
      <x:c r="V183" s="31">
        <x:f t="shared" si="71"/>
        <x:v>0.1</x:v>
      </x:c>
      <x:c r="W183" s="31">
        <x:f t="shared" si="72"/>
        <x:v>65</x:v>
      </x:c>
      <x:c r="X183" s="32">
        <x:f t="shared" si="73"/>
        <x:v>0.25</x:v>
      </x:c>
      <x:c r="Y183" s="30">
        <x:f t="shared" ref="Y183:Y201" si="92">IF(U183&gt;X183,1,IF(U183&lt;X183/2,0,(U183/X183)^2))</x:f>
        <x:v>1</x:v>
      </x:c>
      <x:c r="Z183" s="33">
        <x:f t="shared" si="75"/>
        <x:v>0.99360000000000004</x:v>
      </x:c>
      <x:c r="AA183" s="31">
        <x:f t="shared" ref="AA183:AA201" si="93">AE182</x:f>
        <x:v>62.865780866666668</x:v>
      </x:c>
      <x:c r="AB183" s="32">
        <x:f t="shared" si="77"/>
        <x:v>2.6194075361111113</x:v>
      </x:c>
      <x:c r="AC183" s="31">
        <x:f t="shared" si="78"/>
        <x:v>0.25</x:v>
      </x:c>
      <x:c r="AD183" s="30">
        <x:f t="shared" ref="AD183:AD201" si="94">V183*O183*Y183*Z183*AC183</x:f>
        <x:v>0.41110200000000008</x:v>
      </x:c>
      <x:c r="AE183" s="31">
        <x:f t="shared" si="88"/>
        <x:v>63.276882866666668</x:v>
      </x:c>
    </x:row>
    <x:row r="184" spans="2:31" x14ac:dyDescent="0.35">
      <x:c r="B184" s="27">
        <x:f t="shared" si="81"/>
        <x:v>44723</x:v>
      </x:c>
      <x:c r="C184" s="22" t="str">
        <x:f>IF($C$4="London",Assumptions!C193,Assumptions!E193)</x:f>
        <x:v>0344</x:v>
      </x:c>
      <x:c r="D184" s="22" t="str">
        <x:f>IF($C$4="London",Assumptions!D193,Assumptions!F193)</x:f>
        <x:v>2017</x:v>
      </x:c>
      <x:c r="F184" s="29">
        <x:v>44724</x:v>
      </x:c>
      <x:c r="G184" s="30">
        <x:f t="shared" si="82"/>
        <x:v>6</x:v>
      </x:c>
      <x:c r="H184" s="31" t="str">
        <x:v>0343</x:v>
      </x:c>
      <x:c r="I184" s="31" t="str">
        <x:v>2018</x:v>
      </x:c>
      <x:c r="J184" s="30">
        <x:f t="shared" si="83"/>
        <x:v>3</x:v>
      </x:c>
      <x:c r="K184" s="30">
        <x:f t="shared" si="84"/>
        <x:v>43</x:v>
      </x:c>
      <x:c r="L184" s="30">
        <x:f t="shared" si="85"/>
        <x:v>20</x:v>
      </x:c>
      <x:c r="M184" s="30">
        <x:f t="shared" si="86"/>
        <x:v>18</x:v>
      </x:c>
      <x:c r="N184" s="30">
        <x:f t="shared" si="89"/>
        <x:v>20</x:v>
      </x:c>
      <x:c r="O184" s="30">
        <x:f t="shared" si="87"/>
        <x:v>16.583333333333332</x:v>
      </x:c>
      <x:c r="P184" s="30" t="str" cm="1">
        <x:f t="array" ref="P184">INDEX($C$12:$N$12,G184)</x:f>
        <x:v>1.6″</x:v>
      </x:c>
      <x:c r="Q184" s="30" t="str" cm="1">
        <x:f t="array" ref="Q184">INDEX($C$11:$N$11,G184)</x:f>
        <x:v>69°F</x:v>
      </x:c>
      <x:c r="R184" s="30" cm="1">
        <x:f t="array" ref="R184">INDEX($C$13:$N$13,G184)</x:f>
        <x:v>30</x:v>
      </x:c>
      <x:c r="S184" s="30">
        <x:f t="shared" si="90"/>
        <x:v>5.3333333333333337E-2</x:v>
      </x:c>
      <x:c r="T184" s="30">
        <x:f t="shared" si="91"/>
        <x:v>69</x:v>
      </x:c>
      <x:c r="U184" s="32">
        <x:f t="shared" si="80"/>
        <x:v>1</x:v>
      </x:c>
      <x:c r="V184" s="31">
        <x:f t="shared" si="71"/>
        <x:v>0.1</x:v>
      </x:c>
      <x:c r="W184" s="31">
        <x:f t="shared" si="72"/>
        <x:v>65</x:v>
      </x:c>
      <x:c r="X184" s="32">
        <x:f t="shared" si="73"/>
        <x:v>0.25</x:v>
      </x:c>
      <x:c r="Y184" s="30">
        <x:f t="shared" si="92"/>
        <x:v>1</x:v>
      </x:c>
      <x:c r="Z184" s="33">
        <x:f t="shared" si="75"/>
        <x:v>0.99360000000000004</x:v>
      </x:c>
      <x:c r="AA184" s="31">
        <x:f t="shared" si="93"/>
        <x:v>63.276882866666668</x:v>
      </x:c>
      <x:c r="AB184" s="32">
        <x:f t="shared" si="77"/>
        <x:v>2.6365367861111113</x:v>
      </x:c>
      <x:c r="AC184" s="31">
        <x:f t="shared" si="78"/>
        <x:v>0.25</x:v>
      </x:c>
      <x:c r="AD184" s="30">
        <x:f t="shared" si="94"/>
        <x:v>0.41192999999999996</x:v>
      </x:c>
      <x:c r="AE184" s="31">
        <x:f t="shared" si="88"/>
        <x:v>63.688812866666666</x:v>
      </x:c>
    </x:row>
    <x:row r="185" spans="2:31" x14ac:dyDescent="0.35">
      <x:c r="B185" s="27">
        <x:f t="shared" si="81"/>
        <x:v>44724</x:v>
      </x:c>
      <x:c r="C185" s="22" t="str">
        <x:f>IF($C$4="London",Assumptions!C194,Assumptions!E194)</x:f>
        <x:v>0343</x:v>
      </x:c>
      <x:c r="D185" s="22" t="str">
        <x:f>IF($C$4="London",Assumptions!D194,Assumptions!F194)</x:f>
        <x:v>2018</x:v>
      </x:c>
      <x:c r="F185" s="29">
        <x:v>44725</x:v>
      </x:c>
      <x:c r="G185" s="30">
        <x:f t="shared" si="82"/>
        <x:v>6</x:v>
      </x:c>
      <x:c r="H185" s="31" t="str">
        <x:v>0343</x:v>
      </x:c>
      <x:c r="I185" s="31" t="str">
        <x:v>2018</x:v>
      </x:c>
      <x:c r="J185" s="30">
        <x:f t="shared" si="83"/>
        <x:v>3</x:v>
      </x:c>
      <x:c r="K185" s="30">
        <x:f t="shared" si="84"/>
        <x:v>43</x:v>
      </x:c>
      <x:c r="L185" s="30">
        <x:f t="shared" si="85"/>
        <x:v>20</x:v>
      </x:c>
      <x:c r="M185" s="30">
        <x:f t="shared" si="86"/>
        <x:v>18</x:v>
      </x:c>
      <x:c r="N185" s="30">
        <x:f t="shared" si="89"/>
        <x:v>20</x:v>
      </x:c>
      <x:c r="O185" s="30">
        <x:f t="shared" si="87"/>
        <x:v>16.583333333333332</x:v>
      </x:c>
      <x:c r="P185" s="30" t="str" cm="1">
        <x:f t="array" ref="P185">INDEX($C$12:$N$12,G185)</x:f>
        <x:v>1.6″</x:v>
      </x:c>
      <x:c r="Q185" s="30" t="str" cm="1">
        <x:f t="array" ref="Q185">INDEX($C$11:$N$11,G185)</x:f>
        <x:v>69°F</x:v>
      </x:c>
      <x:c r="R185" s="30" cm="1">
        <x:f t="array" ref="R185">INDEX($C$13:$N$13,G185)</x:f>
        <x:v>30</x:v>
      </x:c>
      <x:c r="S185" s="30">
        <x:f t="shared" si="90"/>
        <x:v>5.3333333333333337E-2</x:v>
      </x:c>
      <x:c r="T185" s="30">
        <x:f t="shared" si="91"/>
        <x:v>69</x:v>
      </x:c>
      <x:c r="U185" s="32">
        <x:f t="shared" si="80"/>
        <x:v>1</x:v>
      </x:c>
      <x:c r="V185" s="31">
        <x:f t="shared" si="71"/>
        <x:v>0.1</x:v>
      </x:c>
      <x:c r="W185" s="31">
        <x:f t="shared" si="72"/>
        <x:v>65</x:v>
      </x:c>
      <x:c r="X185" s="32">
        <x:f t="shared" si="73"/>
        <x:v>0.25</x:v>
      </x:c>
      <x:c r="Y185" s="30">
        <x:f t="shared" si="92"/>
        <x:v>1</x:v>
      </x:c>
      <x:c r="Z185" s="33">
        <x:f t="shared" si="75"/>
        <x:v>0.99360000000000004</x:v>
      </x:c>
      <x:c r="AA185" s="31">
        <x:f t="shared" si="93"/>
        <x:v>63.688812866666666</x:v>
      </x:c>
      <x:c r="AB185" s="32">
        <x:f t="shared" si="77"/>
        <x:v>2.6537005361111112</x:v>
      </x:c>
      <x:c r="AC185" s="31">
        <x:f t="shared" si="78"/>
        <x:v>0.25</x:v>
      </x:c>
      <x:c r="AD185" s="30">
        <x:f t="shared" si="94"/>
        <x:v>0.41192999999999996</x:v>
      </x:c>
      <x:c r="AE185" s="31">
        <x:f t="shared" si="88"/>
        <x:v>64.100742866666664</x:v>
      </x:c>
    </x:row>
    <x:row r="186" spans="2:31" x14ac:dyDescent="0.35">
      <x:c r="B186" s="27">
        <x:f t="shared" si="81"/>
        <x:v>44725</x:v>
      </x:c>
      <x:c r="C186" s="22" t="str">
        <x:f>IF($C$4="London",Assumptions!C195,Assumptions!E195)</x:f>
        <x:v>0343</x:v>
      </x:c>
      <x:c r="D186" s="22" t="str">
        <x:f>IF($C$4="London",Assumptions!D195,Assumptions!F195)</x:f>
        <x:v>2018</x:v>
      </x:c>
      <x:c r="F186" s="29">
        <x:v>44726</x:v>
      </x:c>
      <x:c r="G186" s="30">
        <x:f t="shared" si="82"/>
        <x:v>6</x:v>
      </x:c>
      <x:c r="H186" s="31" t="str">
        <x:v>0343</x:v>
      </x:c>
      <x:c r="I186" s="31" t="str">
        <x:v>2019</x:v>
      </x:c>
      <x:c r="J186" s="30">
        <x:f t="shared" si="83"/>
        <x:v>3</x:v>
      </x:c>
      <x:c r="K186" s="30">
        <x:f t="shared" si="84"/>
        <x:v>43</x:v>
      </x:c>
      <x:c r="L186" s="30">
        <x:f t="shared" si="85"/>
        <x:v>20</x:v>
      </x:c>
      <x:c r="M186" s="30">
        <x:f t="shared" si="86"/>
        <x:v>19</x:v>
      </x:c>
      <x:c r="N186" s="30">
        <x:f t="shared" si="89"/>
        <x:v>20</x:v>
      </x:c>
      <x:c r="O186" s="30">
        <x:f t="shared" si="87"/>
        <x:v>16.600000000000001</x:v>
      </x:c>
      <x:c r="P186" s="30" t="str" cm="1">
        <x:f t="array" ref="P186">INDEX($C$12:$N$12,G186)</x:f>
        <x:v>1.6″</x:v>
      </x:c>
      <x:c r="Q186" s="30" t="str" cm="1">
        <x:f t="array" ref="Q186">INDEX($C$11:$N$11,G186)</x:f>
        <x:v>69°F</x:v>
      </x:c>
      <x:c r="R186" s="30" cm="1">
        <x:f t="array" ref="R186">INDEX($C$13:$N$13,G186)</x:f>
        <x:v>30</x:v>
      </x:c>
      <x:c r="S186" s="30">
        <x:f t="shared" si="90"/>
        <x:v>5.3333333333333337E-2</x:v>
      </x:c>
      <x:c r="T186" s="30">
        <x:f t="shared" si="91"/>
        <x:v>69</x:v>
      </x:c>
      <x:c r="U186" s="32">
        <x:f t="shared" si="80"/>
        <x:v>1</x:v>
      </x:c>
      <x:c r="V186" s="31">
        <x:f t="shared" si="71"/>
        <x:v>0.1</x:v>
      </x:c>
      <x:c r="W186" s="31">
        <x:f t="shared" si="72"/>
        <x:v>65</x:v>
      </x:c>
      <x:c r="X186" s="32">
        <x:f t="shared" si="73"/>
        <x:v>0.25</x:v>
      </x:c>
      <x:c r="Y186" s="30">
        <x:f t="shared" si="92"/>
        <x:v>1</x:v>
      </x:c>
      <x:c r="Z186" s="33">
        <x:f t="shared" si="75"/>
        <x:v>0.99360000000000004</x:v>
      </x:c>
      <x:c r="AA186" s="31">
        <x:f t="shared" si="93"/>
        <x:v>64.100742866666664</x:v>
      </x:c>
      <x:c r="AB186" s="32">
        <x:f t="shared" si="77"/>
        <x:v>2.6708642861111112</x:v>
      </x:c>
      <x:c r="AC186" s="31">
        <x:f t="shared" si="78"/>
        <x:v>0.25</x:v>
      </x:c>
      <x:c r="AD186" s="30">
        <x:f t="shared" si="94"/>
        <x:v>0.41234400000000004</x:v>
      </x:c>
      <x:c r="AE186" s="31">
        <x:f t="shared" si="88"/>
        <x:v>64.513086866666669</x:v>
      </x:c>
    </x:row>
    <x:row r="187" spans="2:31" x14ac:dyDescent="0.35">
      <x:c r="B187" s="27">
        <x:f t="shared" si="81"/>
        <x:v>44726</x:v>
      </x:c>
      <x:c r="C187" s="22" t="str">
        <x:f>IF($C$4="London",Assumptions!C196,Assumptions!E196)</x:f>
        <x:v>0343</x:v>
      </x:c>
      <x:c r="D187" s="22" t="str">
        <x:f>IF($C$4="London",Assumptions!D196,Assumptions!F196)</x:f>
        <x:v>2019</x:v>
      </x:c>
      <x:c r="F187" s="29">
        <x:v>44727</x:v>
      </x:c>
      <x:c r="G187" s="30">
        <x:f t="shared" si="82"/>
        <x:v>6</x:v>
      </x:c>
      <x:c r="H187" s="31" t="str">
        <x:v>0343</x:v>
      </x:c>
      <x:c r="I187" s="31" t="str">
        <x:v>2019</x:v>
      </x:c>
      <x:c r="J187" s="30">
        <x:f t="shared" si="83"/>
        <x:v>3</x:v>
      </x:c>
      <x:c r="K187" s="30">
        <x:f t="shared" si="84"/>
        <x:v>43</x:v>
      </x:c>
      <x:c r="L187" s="30">
        <x:f t="shared" si="85"/>
        <x:v>20</x:v>
      </x:c>
      <x:c r="M187" s="30">
        <x:f t="shared" si="86"/>
        <x:v>19</x:v>
      </x:c>
      <x:c r="N187" s="30">
        <x:f t="shared" si="89"/>
        <x:v>20</x:v>
      </x:c>
      <x:c r="O187" s="30">
        <x:f t="shared" si="87"/>
        <x:v>16.600000000000001</x:v>
      </x:c>
      <x:c r="P187" s="30" t="str" cm="1">
        <x:f t="array" ref="P187">INDEX($C$12:$N$12,G187)</x:f>
        <x:v>1.6″</x:v>
      </x:c>
      <x:c r="Q187" s="30" t="str" cm="1">
        <x:f t="array" ref="Q187">INDEX($C$11:$N$11,G187)</x:f>
        <x:v>69°F</x:v>
      </x:c>
      <x:c r="R187" s="30" cm="1">
        <x:f t="array" ref="R187">INDEX($C$13:$N$13,G187)</x:f>
        <x:v>30</x:v>
      </x:c>
      <x:c r="S187" s="30">
        <x:f t="shared" si="90"/>
        <x:v>5.3333333333333337E-2</x:v>
      </x:c>
      <x:c r="T187" s="30">
        <x:f t="shared" si="91"/>
        <x:v>69</x:v>
      </x:c>
      <x:c r="U187" s="32">
        <x:f t="shared" si="80"/>
        <x:v>1</x:v>
      </x:c>
      <x:c r="V187" s="31">
        <x:f t="shared" si="71"/>
        <x:v>0.1</x:v>
      </x:c>
      <x:c r="W187" s="31">
        <x:f t="shared" si="72"/>
        <x:v>65</x:v>
      </x:c>
      <x:c r="X187" s="32">
        <x:f t="shared" si="73"/>
        <x:v>0.25</x:v>
      </x:c>
      <x:c r="Y187" s="30">
        <x:f t="shared" si="92"/>
        <x:v>1</x:v>
      </x:c>
      <x:c r="Z187" s="33">
        <x:f t="shared" si="75"/>
        <x:v>0.99360000000000004</x:v>
      </x:c>
      <x:c r="AA187" s="31">
        <x:f t="shared" si="93"/>
        <x:v>64.513086866666669</x:v>
      </x:c>
      <x:c r="AB187" s="32">
        <x:f t="shared" si="77"/>
        <x:v>2.688045286111111</x:v>
      </x:c>
      <x:c r="AC187" s="31">
        <x:f t="shared" si="78"/>
        <x:v>0.25</x:v>
      </x:c>
      <x:c r="AD187" s="30">
        <x:f t="shared" si="94"/>
        <x:v>0.41234400000000004</x:v>
      </x:c>
      <x:c r="AE187" s="31">
        <x:f t="shared" si="88"/>
        <x:v>64.925430866666673</x:v>
      </x:c>
    </x:row>
    <x:row r="188" spans="2:31" x14ac:dyDescent="0.35">
      <x:c r="B188" s="27">
        <x:f t="shared" si="81"/>
        <x:v>44727</x:v>
      </x:c>
      <x:c r="C188" s="22" t="str">
        <x:f>IF($C$4="London",Assumptions!C197,Assumptions!E197)</x:f>
        <x:v>0343</x:v>
      </x:c>
      <x:c r="D188" s="22" t="str">
        <x:f>IF($C$4="London",Assumptions!D197,Assumptions!F197)</x:f>
        <x:v>2019</x:v>
      </x:c>
      <x:c r="F188" s="29">
        <x:v>44728</x:v>
      </x:c>
      <x:c r="G188" s="30">
        <x:f t="shared" si="82"/>
        <x:v>6</x:v>
      </x:c>
      <x:c r="H188" s="31" t="str">
        <x:v>0343</x:v>
      </x:c>
      <x:c r="I188" s="31" t="str">
        <x:v>2020</x:v>
      </x:c>
      <x:c r="J188" s="30">
        <x:f t="shared" si="83"/>
        <x:v>3</x:v>
      </x:c>
      <x:c r="K188" s="30">
        <x:f t="shared" si="84"/>
        <x:v>43</x:v>
      </x:c>
      <x:c r="L188" s="30">
        <x:f t="shared" si="85"/>
        <x:v>20</x:v>
      </x:c>
      <x:c r="M188" s="30">
        <x:f t="shared" si="86"/>
        <x:v>20</x:v>
      </x:c>
      <x:c r="N188" s="30">
        <x:f t="shared" si="89"/>
        <x:v>20</x:v>
      </x:c>
      <x:c r="O188" s="30">
        <x:f t="shared" si="87"/>
        <x:v>16.616666666666667</x:v>
      </x:c>
      <x:c r="P188" s="30" t="str" cm="1">
        <x:f t="array" ref="P188">INDEX($C$12:$N$12,G188)</x:f>
        <x:v>1.6″</x:v>
      </x:c>
      <x:c r="Q188" s="30" t="str" cm="1">
        <x:f t="array" ref="Q188">INDEX($C$11:$N$11,G188)</x:f>
        <x:v>69°F</x:v>
      </x:c>
      <x:c r="R188" s="30" cm="1">
        <x:f t="array" ref="R188">INDEX($C$13:$N$13,G188)</x:f>
        <x:v>30</x:v>
      </x:c>
      <x:c r="S188" s="30">
        <x:f t="shared" si="90"/>
        <x:v>5.3333333333333337E-2</x:v>
      </x:c>
      <x:c r="T188" s="30">
        <x:f t="shared" si="91"/>
        <x:v>69</x:v>
      </x:c>
      <x:c r="U188" s="32">
        <x:f t="shared" si="80"/>
        <x:v>1</x:v>
      </x:c>
      <x:c r="V188" s="31">
        <x:f t="shared" si="71"/>
        <x:v>0.1</x:v>
      </x:c>
      <x:c r="W188" s="31">
        <x:f t="shared" si="72"/>
        <x:v>65</x:v>
      </x:c>
      <x:c r="X188" s="32">
        <x:f t="shared" si="73"/>
        <x:v>0.25</x:v>
      </x:c>
      <x:c r="Y188" s="30">
        <x:f t="shared" si="92"/>
        <x:v>1</x:v>
      </x:c>
      <x:c r="Z188" s="33">
        <x:f t="shared" si="75"/>
        <x:v>0.99360000000000004</x:v>
      </x:c>
      <x:c r="AA188" s="31">
        <x:f t="shared" si="93"/>
        <x:v>64.925430866666673</x:v>
      </x:c>
      <x:c r="AB188" s="32">
        <x:f t="shared" si="77"/>
        <x:v>2.7052262861111114</x:v>
      </x:c>
      <x:c r="AC188" s="31">
        <x:f t="shared" si="78"/>
        <x:v>0.25</x:v>
      </x:c>
      <x:c r="AD188" s="30">
        <x:f t="shared" si="94"/>
        <x:v>0.41275800000000007</x:v>
      </x:c>
      <x:c r="AE188" s="31">
        <x:f t="shared" si="88"/>
        <x:v>65.33818886666667</x:v>
      </x:c>
    </x:row>
    <x:row r="189" spans="2:31" x14ac:dyDescent="0.35">
      <x:c r="B189" s="27">
        <x:f t="shared" si="81"/>
        <x:v>44728</x:v>
      </x:c>
      <x:c r="C189" s="22" t="str">
        <x:f>IF($C$4="London",Assumptions!C198,Assumptions!E198)</x:f>
        <x:v>0343</x:v>
      </x:c>
      <x:c r="D189" s="22" t="str">
        <x:f>IF($C$4="London",Assumptions!D198,Assumptions!F198)</x:f>
        <x:v>2020</x:v>
      </x:c>
      <x:c r="F189" s="29">
        <x:v>44729</x:v>
      </x:c>
      <x:c r="G189" s="30">
        <x:f t="shared" si="82"/>
        <x:v>6</x:v>
      </x:c>
      <x:c r="H189" s="31" t="str">
        <x:v>0343</x:v>
      </x:c>
      <x:c r="I189" s="31" t="str">
        <x:v>2020</x:v>
      </x:c>
      <x:c r="J189" s="30">
        <x:f t="shared" si="83"/>
        <x:v>3</x:v>
      </x:c>
      <x:c r="K189" s="30">
        <x:f t="shared" si="84"/>
        <x:v>43</x:v>
      </x:c>
      <x:c r="L189" s="30">
        <x:f t="shared" si="85"/>
        <x:v>20</x:v>
      </x:c>
      <x:c r="M189" s="30">
        <x:f t="shared" si="86"/>
        <x:v>20</x:v>
      </x:c>
      <x:c r="N189" s="30">
        <x:f t="shared" si="89"/>
        <x:v>20</x:v>
      </x:c>
      <x:c r="O189" s="30">
        <x:f t="shared" si="87"/>
        <x:v>16.616666666666667</x:v>
      </x:c>
      <x:c r="P189" s="30" t="str" cm="1">
        <x:f t="array" ref="P189">INDEX($C$12:$N$12,G189)</x:f>
        <x:v>1.6″</x:v>
      </x:c>
      <x:c r="Q189" s="30" t="str" cm="1">
        <x:f t="array" ref="Q189">INDEX($C$11:$N$11,G189)</x:f>
        <x:v>69°F</x:v>
      </x:c>
      <x:c r="R189" s="30" cm="1">
        <x:f t="array" ref="R189">INDEX($C$13:$N$13,G189)</x:f>
        <x:v>30</x:v>
      </x:c>
      <x:c r="S189" s="30">
        <x:f t="shared" si="90"/>
        <x:v>5.3333333333333337E-2</x:v>
      </x:c>
      <x:c r="T189" s="30">
        <x:f t="shared" si="91"/>
        <x:v>69</x:v>
      </x:c>
      <x:c r="U189" s="32">
        <x:f t="shared" si="80"/>
        <x:v>1</x:v>
      </x:c>
      <x:c r="V189" s="31">
        <x:f t="shared" si="71"/>
        <x:v>0.1</x:v>
      </x:c>
      <x:c r="W189" s="31">
        <x:f t="shared" si="72"/>
        <x:v>65</x:v>
      </x:c>
      <x:c r="X189" s="32">
        <x:f t="shared" si="73"/>
        <x:v>0.25</x:v>
      </x:c>
      <x:c r="Y189" s="30">
        <x:f t="shared" si="92"/>
        <x:v>1</x:v>
      </x:c>
      <x:c r="Z189" s="33">
        <x:f t="shared" si="75"/>
        <x:v>0.99360000000000004</x:v>
      </x:c>
      <x:c r="AA189" s="31">
        <x:f t="shared" si="93"/>
        <x:v>65.33818886666667</x:v>
      </x:c>
      <x:c r="AB189" s="32">
        <x:f t="shared" si="77"/>
        <x:v>2.7224245361111112</x:v>
      </x:c>
      <x:c r="AC189" s="31">
        <x:f t="shared" si="78"/>
        <x:v>0.25</x:v>
      </x:c>
      <x:c r="AD189" s="30">
        <x:f t="shared" si="94"/>
        <x:v>0.41275800000000007</x:v>
      </x:c>
      <x:c r="AE189" s="31">
        <x:f t="shared" si="88"/>
        <x:v>65.750946866666666</x:v>
      </x:c>
    </x:row>
    <x:row r="190" spans="2:31" x14ac:dyDescent="0.35">
      <x:c r="B190" s="27">
        <x:f t="shared" si="81"/>
        <x:v>44729</x:v>
      </x:c>
      <x:c r="C190" s="22" t="str">
        <x:f>IF($C$4="London",Assumptions!C199,Assumptions!E199)</x:f>
        <x:v>0343</x:v>
      </x:c>
      <x:c r="D190" s="22" t="str">
        <x:f>IF($C$4="London",Assumptions!D199,Assumptions!F199)</x:f>
        <x:v>2020</x:v>
      </x:c>
      <x:c r="F190" s="29">
        <x:v>44730</x:v>
      </x:c>
      <x:c r="G190" s="30">
        <x:f t="shared" si="82"/>
        <x:v>6</x:v>
      </x:c>
      <x:c r="H190" s="31" t="str">
        <x:v>0343</x:v>
      </x:c>
      <x:c r="I190" s="31" t="str">
        <x:v>2021</x:v>
      </x:c>
      <x:c r="J190" s="30">
        <x:f t="shared" si="83"/>
        <x:v>3</x:v>
      </x:c>
      <x:c r="K190" s="30">
        <x:f t="shared" si="84"/>
        <x:v>43</x:v>
      </x:c>
      <x:c r="L190" s="30">
        <x:f t="shared" si="85"/>
        <x:v>20</x:v>
      </x:c>
      <x:c r="M190" s="30">
        <x:f t="shared" si="86"/>
        <x:v>21</x:v>
      </x:c>
      <x:c r="N190" s="30">
        <x:f t="shared" si="89"/>
        <x:v>20</x:v>
      </x:c>
      <x:c r="O190" s="30">
        <x:f t="shared" si="87"/>
        <x:v>16.633333333333333</x:v>
      </x:c>
      <x:c r="P190" s="30" t="str" cm="1">
        <x:f t="array" ref="P190">INDEX($C$12:$N$12,G190)</x:f>
        <x:v>1.6″</x:v>
      </x:c>
      <x:c r="Q190" s="30" t="str" cm="1">
        <x:f t="array" ref="Q190">INDEX($C$11:$N$11,G190)</x:f>
        <x:v>69°F</x:v>
      </x:c>
      <x:c r="R190" s="30" cm="1">
        <x:f t="array" ref="R190">INDEX($C$13:$N$13,G190)</x:f>
        <x:v>30</x:v>
      </x:c>
      <x:c r="S190" s="30">
        <x:f t="shared" si="90"/>
        <x:v>5.3333333333333337E-2</x:v>
      </x:c>
      <x:c r="T190" s="30">
        <x:f t="shared" si="91"/>
        <x:v>69</x:v>
      </x:c>
      <x:c r="U190" s="32">
        <x:f t="shared" si="80"/>
        <x:v>1</x:v>
      </x:c>
      <x:c r="V190" s="31">
        <x:f t="shared" si="71"/>
        <x:v>0.1</x:v>
      </x:c>
      <x:c r="W190" s="31">
        <x:f t="shared" si="72"/>
        <x:v>65</x:v>
      </x:c>
      <x:c r="X190" s="32">
        <x:f t="shared" si="73"/>
        <x:v>0.25</x:v>
      </x:c>
      <x:c r="Y190" s="30">
        <x:f t="shared" si="92"/>
        <x:v>1</x:v>
      </x:c>
      <x:c r="Z190" s="33">
        <x:f t="shared" si="75"/>
        <x:v>0.99360000000000004</x:v>
      </x:c>
      <x:c r="AA190" s="31">
        <x:f t="shared" si="93"/>
        <x:v>65.750946866666666</x:v>
      </x:c>
      <x:c r="AB190" s="32">
        <x:f t="shared" si="77"/>
        <x:v>2.7396227861111111</x:v>
      </x:c>
      <x:c r="AC190" s="31">
        <x:f t="shared" si="78"/>
        <x:v>0.25</x:v>
      </x:c>
      <x:c r="AD190" s="30">
        <x:f t="shared" si="94"/>
        <x:v>0.41317200000000004</x:v>
      </x:c>
      <x:c r="AE190" s="31">
        <x:f t="shared" si="88"/>
        <x:v>66.164118866666669</x:v>
      </x:c>
    </x:row>
    <x:row r="191" spans="2:31" x14ac:dyDescent="0.35">
      <x:c r="B191" s="27">
        <x:f t="shared" si="81"/>
        <x:v>44730</x:v>
      </x:c>
      <x:c r="C191" s="22" t="str">
        <x:f>IF($C$4="London",Assumptions!C200,Assumptions!E200)</x:f>
        <x:v>0343</x:v>
      </x:c>
      <x:c r="D191" s="22" t="str">
        <x:f>IF($C$4="London",Assumptions!D200,Assumptions!F200)</x:f>
        <x:v>2021</x:v>
      </x:c>
      <x:c r="F191" s="29">
        <x:v>44731</x:v>
      </x:c>
      <x:c r="G191" s="30">
        <x:f t="shared" si="82"/>
        <x:v>6</x:v>
      </x:c>
      <x:c r="H191" s="31" t="str">
        <x:v>0343</x:v>
      </x:c>
      <x:c r="I191" s="31" t="str">
        <x:v>2021</x:v>
      </x:c>
      <x:c r="J191" s="30">
        <x:f t="shared" si="83"/>
        <x:v>3</x:v>
      </x:c>
      <x:c r="K191" s="30">
        <x:f t="shared" si="84"/>
        <x:v>43</x:v>
      </x:c>
      <x:c r="L191" s="30">
        <x:f t="shared" si="85"/>
        <x:v>20</x:v>
      </x:c>
      <x:c r="M191" s="30">
        <x:f t="shared" si="86"/>
        <x:v>21</x:v>
      </x:c>
      <x:c r="N191" s="30">
        <x:f t="shared" si="89"/>
        <x:v>20</x:v>
      </x:c>
      <x:c r="O191" s="30">
        <x:f t="shared" si="87"/>
        <x:v>16.633333333333333</x:v>
      </x:c>
      <x:c r="P191" s="30" t="str" cm="1">
        <x:f t="array" ref="P191">INDEX($C$12:$N$12,G191)</x:f>
        <x:v>1.6″</x:v>
      </x:c>
      <x:c r="Q191" s="30" t="str" cm="1">
        <x:f t="array" ref="Q191">INDEX($C$11:$N$11,G191)</x:f>
        <x:v>69°F</x:v>
      </x:c>
      <x:c r="R191" s="30" cm="1">
        <x:f t="array" ref="R191">INDEX($C$13:$N$13,G191)</x:f>
        <x:v>30</x:v>
      </x:c>
      <x:c r="S191" s="30">
        <x:f t="shared" si="90"/>
        <x:v>5.3333333333333337E-2</x:v>
      </x:c>
      <x:c r="T191" s="30">
        <x:f t="shared" si="91"/>
        <x:v>69</x:v>
      </x:c>
      <x:c r="U191" s="32">
        <x:f t="shared" si="80"/>
        <x:v>1</x:v>
      </x:c>
      <x:c r="V191" s="31">
        <x:f t="shared" si="71"/>
        <x:v>0.1</x:v>
      </x:c>
      <x:c r="W191" s="31">
        <x:f t="shared" si="72"/>
        <x:v>65</x:v>
      </x:c>
      <x:c r="X191" s="32">
        <x:f t="shared" si="73"/>
        <x:v>0.25</x:v>
      </x:c>
      <x:c r="Y191" s="30">
        <x:f t="shared" si="92"/>
        <x:v>1</x:v>
      </x:c>
      <x:c r="Z191" s="33">
        <x:f t="shared" si="75"/>
        <x:v>0.99360000000000004</x:v>
      </x:c>
      <x:c r="AA191" s="31">
        <x:f t="shared" si="93"/>
        <x:v>66.164118866666669</x:v>
      </x:c>
      <x:c r="AB191" s="32">
        <x:f t="shared" si="77"/>
        <x:v>2.7568382861111114</x:v>
      </x:c>
      <x:c r="AC191" s="31">
        <x:f t="shared" si="78"/>
        <x:v>0.25</x:v>
      </x:c>
      <x:c r="AD191" s="30">
        <x:f t="shared" si="94"/>
        <x:v>0.41317200000000004</x:v>
      </x:c>
      <x:c r="AE191" s="31">
        <x:f t="shared" si="88"/>
        <x:v>66.577290866666672</x:v>
      </x:c>
    </x:row>
    <x:row r="192" spans="2:31" x14ac:dyDescent="0.35">
      <x:c r="B192" s="27">
        <x:f t="shared" si="81"/>
        <x:v>44731</x:v>
      </x:c>
      <x:c r="C192" s="22" t="str">
        <x:f>IF($C$4="London",Assumptions!C201,Assumptions!E201)</x:f>
        <x:v>0343</x:v>
      </x:c>
      <x:c r="D192" s="22" t="str">
        <x:f>IF($C$4="London",Assumptions!D201,Assumptions!F201)</x:f>
        <x:v>2021</x:v>
      </x:c>
      <x:c r="F192" s="29">
        <x:v>44732</x:v>
      </x:c>
      <x:c r="G192" s="30">
        <x:f t="shared" si="82"/>
        <x:v>6</x:v>
      </x:c>
      <x:c r="H192" s="31" t="str">
        <x:v>0343</x:v>
      </x:c>
      <x:c r="I192" s="31" t="str">
        <x:v>2021</x:v>
      </x:c>
      <x:c r="J192" s="30">
        <x:f t="shared" si="83"/>
        <x:v>3</x:v>
      </x:c>
      <x:c r="K192" s="30">
        <x:f t="shared" si="84"/>
        <x:v>43</x:v>
      </x:c>
      <x:c r="L192" s="30">
        <x:f t="shared" si="85"/>
        <x:v>20</x:v>
      </x:c>
      <x:c r="M192" s="30">
        <x:f t="shared" si="86"/>
        <x:v>21</x:v>
      </x:c>
      <x:c r="N192" s="30">
        <x:f t="shared" si="89"/>
        <x:v>20</x:v>
      </x:c>
      <x:c r="O192" s="30">
        <x:f t="shared" si="87"/>
        <x:v>16.633333333333333</x:v>
      </x:c>
      <x:c r="P192" s="30" t="str" cm="1">
        <x:f t="array" ref="P192">INDEX($C$12:$N$12,G192)</x:f>
        <x:v>1.6″</x:v>
      </x:c>
      <x:c r="Q192" s="30" t="str" cm="1">
        <x:f t="array" ref="Q192">INDEX($C$11:$N$11,G192)</x:f>
        <x:v>69°F</x:v>
      </x:c>
      <x:c r="R192" s="30" cm="1">
        <x:f t="array" ref="R192">INDEX($C$13:$N$13,G192)</x:f>
        <x:v>30</x:v>
      </x:c>
      <x:c r="S192" s="30">
        <x:f t="shared" si="90"/>
        <x:v>5.3333333333333337E-2</x:v>
      </x:c>
      <x:c r="T192" s="30">
        <x:f t="shared" si="91"/>
        <x:v>69</x:v>
      </x:c>
      <x:c r="U192" s="32">
        <x:f t="shared" si="80"/>
        <x:v>1</x:v>
      </x:c>
      <x:c r="V192" s="31">
        <x:f t="shared" si="71"/>
        <x:v>0.1</x:v>
      </x:c>
      <x:c r="W192" s="31">
        <x:f t="shared" si="72"/>
        <x:v>65</x:v>
      </x:c>
      <x:c r="X192" s="32">
        <x:f t="shared" si="73"/>
        <x:v>0.25</x:v>
      </x:c>
      <x:c r="Y192" s="30">
        <x:f t="shared" si="92"/>
        <x:v>1</x:v>
      </x:c>
      <x:c r="Z192" s="33">
        <x:f t="shared" si="75"/>
        <x:v>0.99360000000000004</x:v>
      </x:c>
      <x:c r="AA192" s="31">
        <x:f t="shared" si="93"/>
        <x:v>66.577290866666672</x:v>
      </x:c>
      <x:c r="AB192" s="32">
        <x:f t="shared" si="77"/>
        <x:v>2.7740537861111112</x:v>
      </x:c>
      <x:c r="AC192" s="31">
        <x:f t="shared" si="78"/>
        <x:v>0.25</x:v>
      </x:c>
      <x:c r="AD192" s="30">
        <x:f t="shared" si="94"/>
        <x:v>0.41317200000000004</x:v>
      </x:c>
      <x:c r="AE192" s="31">
        <x:f t="shared" si="88"/>
        <x:v>66.990462866666675</x:v>
      </x:c>
    </x:row>
    <x:row r="193" spans="2:32" x14ac:dyDescent="0.35">
      <x:c r="B193" s="27">
        <x:f t="shared" si="81"/>
        <x:v>44732</x:v>
      </x:c>
      <x:c r="C193" s="22" t="str">
        <x:f>IF($C$4="London",Assumptions!C202,Assumptions!E202)</x:f>
        <x:v>0343</x:v>
      </x:c>
      <x:c r="D193" s="22" t="str">
        <x:f>IF($C$4="London",Assumptions!D202,Assumptions!F202)</x:f>
        <x:v>2021</x:v>
      </x:c>
      <x:c r="F193" s="29">
        <x:v>44733</x:v>
      </x:c>
      <x:c r="G193" s="30">
        <x:f t="shared" si="82"/>
        <x:v>6</x:v>
      </x:c>
      <x:c r="H193" s="31" t="str">
        <x:v>0343</x:v>
      </x:c>
      <x:c r="I193" s="31" t="str">
        <x:v>2021</x:v>
      </x:c>
      <x:c r="J193" s="30">
        <x:f t="shared" si="83"/>
        <x:v>3</x:v>
      </x:c>
      <x:c r="K193" s="30">
        <x:f t="shared" si="84"/>
        <x:v>43</x:v>
      </x:c>
      <x:c r="L193" s="30">
        <x:f t="shared" si="85"/>
        <x:v>20</x:v>
      </x:c>
      <x:c r="M193" s="30">
        <x:f t="shared" si="86"/>
        <x:v>21</x:v>
      </x:c>
      <x:c r="N193" s="30">
        <x:f t="shared" si="89"/>
        <x:v>20</x:v>
      </x:c>
      <x:c r="O193" s="30">
        <x:f t="shared" si="87"/>
        <x:v>16.633333333333333</x:v>
      </x:c>
      <x:c r="P193" s="30" t="str" cm="1">
        <x:f t="array" ref="P193">INDEX($C$12:$N$12,G193)</x:f>
        <x:v>1.6″</x:v>
      </x:c>
      <x:c r="Q193" s="30" t="str" cm="1">
        <x:f t="array" ref="Q193">INDEX($C$11:$N$11,G193)</x:f>
        <x:v>69°F</x:v>
      </x:c>
      <x:c r="R193" s="30" cm="1">
        <x:f t="array" ref="R193">INDEX($C$13:$N$13,G193)</x:f>
        <x:v>30</x:v>
      </x:c>
      <x:c r="S193" s="30">
        <x:f t="shared" si="90"/>
        <x:v>5.3333333333333337E-2</x:v>
      </x:c>
      <x:c r="T193" s="30">
        <x:f t="shared" si="91"/>
        <x:v>69</x:v>
      </x:c>
      <x:c r="U193" s="32">
        <x:f t="shared" si="80"/>
        <x:v>1</x:v>
      </x:c>
      <x:c r="V193" s="31">
        <x:f t="shared" si="71"/>
        <x:v>0.1</x:v>
      </x:c>
      <x:c r="W193" s="31">
        <x:f t="shared" si="72"/>
        <x:v>65</x:v>
      </x:c>
      <x:c r="X193" s="32">
        <x:f t="shared" si="73"/>
        <x:v>0.25</x:v>
      </x:c>
      <x:c r="Y193" s="30">
        <x:f t="shared" si="92"/>
        <x:v>1</x:v>
      </x:c>
      <x:c r="Z193" s="33">
        <x:f t="shared" si="75"/>
        <x:v>0.99360000000000004</x:v>
      </x:c>
      <x:c r="AA193" s="31">
        <x:f t="shared" si="93"/>
        <x:v>66.990462866666675</x:v>
      </x:c>
      <x:c r="AB193" s="32">
        <x:f t="shared" si="77"/>
        <x:v>2.7912692861111115</x:v>
      </x:c>
      <x:c r="AC193" s="31">
        <x:f t="shared" si="78"/>
        <x:v>0.25</x:v>
      </x:c>
      <x:c r="AD193" s="30">
        <x:f t="shared" si="94"/>
        <x:v>0.41317200000000004</x:v>
      </x:c>
      <x:c r="AE193" s="31">
        <x:f t="shared" si="88"/>
        <x:v>67.403634866666678</x:v>
      </x:c>
    </x:row>
    <x:row r="194" spans="2:32" x14ac:dyDescent="0.35">
      <x:c r="B194" s="27">
        <x:f t="shared" si="81"/>
        <x:v>44733</x:v>
      </x:c>
      <x:c r="C194" s="22" t="str">
        <x:f>IF($C$4="London",Assumptions!C203,Assumptions!E203)</x:f>
        <x:v>0343</x:v>
      </x:c>
      <x:c r="D194" s="22" t="str">
        <x:f>IF($C$4="London",Assumptions!D203,Assumptions!F203)</x:f>
        <x:v>2021</x:v>
      </x:c>
      <x:c r="F194" s="29">
        <x:v>44734</x:v>
      </x:c>
      <x:c r="G194" s="30">
        <x:f t="shared" si="82"/>
        <x:v>6</x:v>
      </x:c>
      <x:c r="H194" s="31" t="str">
        <x:v>0343</x:v>
      </x:c>
      <x:c r="I194" s="31" t="str">
        <x:v>2022</x:v>
      </x:c>
      <x:c r="J194" s="30">
        <x:f t="shared" si="83"/>
        <x:v>3</x:v>
      </x:c>
      <x:c r="K194" s="30">
        <x:f t="shared" si="84"/>
        <x:v>43</x:v>
      </x:c>
      <x:c r="L194" s="30">
        <x:f t="shared" si="85"/>
        <x:v>20</x:v>
      </x:c>
      <x:c r="M194" s="30">
        <x:f t="shared" si="86"/>
        <x:v>22</x:v>
      </x:c>
      <x:c r="N194" s="30">
        <x:f t="shared" si="89"/>
        <x:v>20</x:v>
      </x:c>
      <x:c r="O194" s="30">
        <x:f t="shared" si="87"/>
        <x:v>16.649999999999999</x:v>
      </x:c>
      <x:c r="P194" s="30" t="str" cm="1">
        <x:f t="array" ref="P194">INDEX($C$12:$N$12,G194)</x:f>
        <x:v>1.6″</x:v>
      </x:c>
      <x:c r="Q194" s="30" t="str" cm="1">
        <x:f t="array" ref="Q194">INDEX($C$11:$N$11,G194)</x:f>
        <x:v>69°F</x:v>
      </x:c>
      <x:c r="R194" s="30" cm="1">
        <x:f t="array" ref="R194">INDEX($C$13:$N$13,G194)</x:f>
        <x:v>30</x:v>
      </x:c>
      <x:c r="S194" s="30">
        <x:f t="shared" si="90"/>
        <x:v>5.3333333333333337E-2</x:v>
      </x:c>
      <x:c r="T194" s="30">
        <x:f t="shared" si="91"/>
        <x:v>69</x:v>
      </x:c>
      <x:c r="U194" s="32">
        <x:f t="shared" si="80"/>
        <x:v>1</x:v>
      </x:c>
      <x:c r="V194" s="31">
        <x:f t="shared" si="71"/>
        <x:v>0.1</x:v>
      </x:c>
      <x:c r="W194" s="31">
        <x:f t="shared" si="72"/>
        <x:v>65</x:v>
      </x:c>
      <x:c r="X194" s="32">
        <x:f t="shared" si="73"/>
        <x:v>0.25</x:v>
      </x:c>
      <x:c r="Y194" s="30">
        <x:f t="shared" si="92"/>
        <x:v>1</x:v>
      </x:c>
      <x:c r="Z194" s="33">
        <x:f t="shared" si="75"/>
        <x:v>0.99360000000000004</x:v>
      </x:c>
      <x:c r="AA194" s="31">
        <x:f t="shared" si="93"/>
        <x:v>67.403634866666678</x:v>
      </x:c>
      <x:c r="AB194" s="32">
        <x:f t="shared" si="77"/>
        <x:v>2.8084847861111117</x:v>
      </x:c>
      <x:c r="AC194" s="31">
        <x:f t="shared" si="78"/>
        <x:v>0.25</x:v>
      </x:c>
      <x:c r="AD194" s="30">
        <x:f t="shared" si="94"/>
        <x:v>0.41358600000000001</x:v>
      </x:c>
      <x:c r="AE194" s="31">
        <x:f t="shared" si="88"/>
        <x:v>67.817220866666673</x:v>
      </x:c>
    </x:row>
    <x:row r="195" spans="2:32" x14ac:dyDescent="0.35">
      <x:c r="B195" s="27">
        <x:f t="shared" si="81"/>
        <x:v>44734</x:v>
      </x:c>
      <x:c r="C195" s="22" t="str">
        <x:f>IF($C$4="London",Assumptions!C204,Assumptions!E204)</x:f>
        <x:v>0343</x:v>
      </x:c>
      <x:c r="D195" s="22" t="str">
        <x:f>IF($C$4="London",Assumptions!D204,Assumptions!F204)</x:f>
        <x:v>2022</x:v>
      </x:c>
      <x:c r="F195" s="29">
        <x:v>44735</x:v>
      </x:c>
      <x:c r="G195" s="30">
        <x:f t="shared" si="82"/>
        <x:v>6</x:v>
      </x:c>
      <x:c r="H195" s="31" t="str">
        <x:v>0344</x:v>
      </x:c>
      <x:c r="I195" s="31" t="str">
        <x:v>2022</x:v>
      </x:c>
      <x:c r="J195" s="30">
        <x:f t="shared" si="83"/>
        <x:v>3</x:v>
      </x:c>
      <x:c r="K195" s="30">
        <x:f t="shared" si="84"/>
        <x:v>44</x:v>
      </x:c>
      <x:c r="L195" s="30">
        <x:f t="shared" si="85"/>
        <x:v>20</x:v>
      </x:c>
      <x:c r="M195" s="30">
        <x:f t="shared" si="86"/>
        <x:v>22</x:v>
      </x:c>
      <x:c r="N195" s="30">
        <x:f t="shared" si="89"/>
        <x:v>20</x:v>
      </x:c>
      <x:c r="O195" s="30">
        <x:f t="shared" si="87"/>
        <x:v>16.633333333333333</x:v>
      </x:c>
      <x:c r="P195" s="30" t="str" cm="1">
        <x:f t="array" ref="P195">INDEX($C$12:$N$12,G195)</x:f>
        <x:v>1.6″</x:v>
      </x:c>
      <x:c r="Q195" s="30" t="str" cm="1">
        <x:f t="array" ref="Q195">INDEX($C$11:$N$11,G195)</x:f>
        <x:v>69°F</x:v>
      </x:c>
      <x:c r="R195" s="30" cm="1">
        <x:f t="array" ref="R195">INDEX($C$13:$N$13,G195)</x:f>
        <x:v>30</x:v>
      </x:c>
      <x:c r="S195" s="30">
        <x:f t="shared" si="90"/>
        <x:v>5.3333333333333337E-2</x:v>
      </x:c>
      <x:c r="T195" s="30">
        <x:f t="shared" si="91"/>
        <x:v>69</x:v>
      </x:c>
      <x:c r="U195" s="32">
        <x:f t="shared" si="80"/>
        <x:v>1</x:v>
      </x:c>
      <x:c r="V195" s="31">
        <x:f t="shared" si="71"/>
        <x:v>0.1</x:v>
      </x:c>
      <x:c r="W195" s="31">
        <x:f t="shared" si="72"/>
        <x:v>65</x:v>
      </x:c>
      <x:c r="X195" s="32">
        <x:f t="shared" si="73"/>
        <x:v>0.25</x:v>
      </x:c>
      <x:c r="Y195" s="30">
        <x:f t="shared" si="92"/>
        <x:v>1</x:v>
      </x:c>
      <x:c r="Z195" s="33">
        <x:f t="shared" si="75"/>
        <x:v>0.99360000000000004</x:v>
      </x:c>
      <x:c r="AA195" s="31">
        <x:f t="shared" si="93"/>
        <x:v>67.817220866666673</x:v>
      </x:c>
      <x:c r="AB195" s="32">
        <x:f t="shared" si="77"/>
        <x:v>2.8257175361111115</x:v>
      </x:c>
      <x:c r="AC195" s="31">
        <x:f t="shared" si="78"/>
        <x:v>0.25</x:v>
      </x:c>
      <x:c r="AD195" s="30">
        <x:f t="shared" si="94"/>
        <x:v>0.41317200000000004</x:v>
      </x:c>
      <x:c r="AE195" s="31">
        <x:f t="shared" si="88"/>
        <x:v>68.230392866666676</x:v>
      </x:c>
    </x:row>
    <x:row r="196" spans="2:32" x14ac:dyDescent="0.35">
      <x:c r="B196" s="27">
        <x:f t="shared" si="81"/>
        <x:v>44735</x:v>
      </x:c>
      <x:c r="C196" s="22" t="str">
        <x:f>IF($C$4="London",Assumptions!C205,Assumptions!E205)</x:f>
        <x:v>0344</x:v>
      </x:c>
      <x:c r="D196" s="22" t="str">
        <x:f>IF($C$4="London",Assumptions!D205,Assumptions!F205)</x:f>
        <x:v>2022</x:v>
      </x:c>
      <x:c r="F196" s="29">
        <x:v>44736</x:v>
      </x:c>
      <x:c r="G196" s="30">
        <x:f t="shared" si="82"/>
        <x:v>6</x:v>
      </x:c>
      <x:c r="H196" s="31" t="str">
        <x:v>0344</x:v>
      </x:c>
      <x:c r="I196" s="31" t="str">
        <x:v>2022</x:v>
      </x:c>
      <x:c r="J196" s="30">
        <x:f t="shared" si="83"/>
        <x:v>3</x:v>
      </x:c>
      <x:c r="K196" s="30">
        <x:f t="shared" si="84"/>
        <x:v>44</x:v>
      </x:c>
      <x:c r="L196" s="30">
        <x:f t="shared" si="85"/>
        <x:v>20</x:v>
      </x:c>
      <x:c r="M196" s="30">
        <x:f t="shared" si="86"/>
        <x:v>22</x:v>
      </x:c>
      <x:c r="N196" s="30">
        <x:f t="shared" si="89"/>
        <x:v>20</x:v>
      </x:c>
      <x:c r="O196" s="30">
        <x:f t="shared" si="87"/>
        <x:v>16.633333333333333</x:v>
      </x:c>
      <x:c r="P196" s="30" t="str" cm="1">
        <x:f t="array" ref="P196">INDEX($C$12:$N$12,G196)</x:f>
        <x:v>1.6″</x:v>
      </x:c>
      <x:c r="Q196" s="30" t="str" cm="1">
        <x:f t="array" ref="Q196">INDEX($C$11:$N$11,G196)</x:f>
        <x:v>69°F</x:v>
      </x:c>
      <x:c r="R196" s="30" cm="1">
        <x:f t="array" ref="R196">INDEX($C$13:$N$13,G196)</x:f>
        <x:v>30</x:v>
      </x:c>
      <x:c r="S196" s="30">
        <x:f t="shared" si="90"/>
        <x:v>5.3333333333333337E-2</x:v>
      </x:c>
      <x:c r="T196" s="30">
        <x:f t="shared" si="91"/>
        <x:v>69</x:v>
      </x:c>
      <x:c r="U196" s="32">
        <x:f t="shared" si="80"/>
        <x:v>1</x:v>
      </x:c>
      <x:c r="V196" s="31">
        <x:f t="shared" si="71"/>
        <x:v>0.1</x:v>
      </x:c>
      <x:c r="W196" s="31">
        <x:f t="shared" si="72"/>
        <x:v>65</x:v>
      </x:c>
      <x:c r="X196" s="32">
        <x:f t="shared" si="73"/>
        <x:v>0.25</x:v>
      </x:c>
      <x:c r="Y196" s="30">
        <x:f t="shared" si="92"/>
        <x:v>1</x:v>
      </x:c>
      <x:c r="Z196" s="33">
        <x:f t="shared" si="75"/>
        <x:v>0.99360000000000004</x:v>
      </x:c>
      <x:c r="AA196" s="31">
        <x:f t="shared" si="93"/>
        <x:v>68.230392866666676</x:v>
      </x:c>
      <x:c r="AB196" s="32">
        <x:f t="shared" si="77"/>
        <x:v>2.8429330361111114</x:v>
      </x:c>
      <x:c r="AC196" s="31">
        <x:f t="shared" si="78"/>
        <x:v>0.25</x:v>
      </x:c>
      <x:c r="AD196" s="30">
        <x:f t="shared" si="94"/>
        <x:v>0.41317200000000004</x:v>
      </x:c>
      <x:c r="AE196" s="31">
        <x:f t="shared" si="88"/>
        <x:v>68.643564866666679</x:v>
      </x:c>
    </x:row>
    <x:row r="197" spans="2:32" x14ac:dyDescent="0.35">
      <x:c r="B197" s="27">
        <x:f t="shared" si="81"/>
        <x:v>44736</x:v>
      </x:c>
      <x:c r="C197" s="22" t="str">
        <x:f>IF($C$4="London",Assumptions!C206,Assumptions!E206)</x:f>
        <x:v>0344</x:v>
      </x:c>
      <x:c r="D197" s="22" t="str">
        <x:f>IF($C$4="London",Assumptions!D206,Assumptions!F206)</x:f>
        <x:v>2022</x:v>
      </x:c>
      <x:c r="F197" s="29">
        <x:v>44737</x:v>
      </x:c>
      <x:c r="G197" s="30">
        <x:f t="shared" si="82"/>
        <x:v>6</x:v>
      </x:c>
      <x:c r="H197" s="31" t="str">
        <x:v>0344</x:v>
      </x:c>
      <x:c r="I197" s="31" t="str">
        <x:v>2022</x:v>
      </x:c>
      <x:c r="J197" s="30">
        <x:f t="shared" si="83"/>
        <x:v>3</x:v>
      </x:c>
      <x:c r="K197" s="30">
        <x:f t="shared" si="84"/>
        <x:v>44</x:v>
      </x:c>
      <x:c r="L197" s="30">
        <x:f t="shared" si="85"/>
        <x:v>20</x:v>
      </x:c>
      <x:c r="M197" s="30">
        <x:f t="shared" si="86"/>
        <x:v>22</x:v>
      </x:c>
      <x:c r="N197" s="30">
        <x:f t="shared" si="89"/>
        <x:v>20</x:v>
      </x:c>
      <x:c r="O197" s="30">
        <x:f t="shared" si="87"/>
        <x:v>16.633333333333333</x:v>
      </x:c>
      <x:c r="P197" s="30" t="str" cm="1">
        <x:f t="array" ref="P197">INDEX($C$12:$N$12,G197)</x:f>
        <x:v>1.6″</x:v>
      </x:c>
      <x:c r="Q197" s="30" t="str" cm="1">
        <x:f t="array" ref="Q197">INDEX($C$11:$N$11,G197)</x:f>
        <x:v>69°F</x:v>
      </x:c>
      <x:c r="R197" s="30" cm="1">
        <x:f t="array" ref="R197">INDEX($C$13:$N$13,G197)</x:f>
        <x:v>30</x:v>
      </x:c>
      <x:c r="S197" s="30">
        <x:f t="shared" si="90"/>
        <x:v>5.3333333333333337E-2</x:v>
      </x:c>
      <x:c r="T197" s="30">
        <x:f t="shared" si="91"/>
        <x:v>69</x:v>
      </x:c>
      <x:c r="U197" s="32">
        <x:f t="shared" si="80"/>
        <x:v>1</x:v>
      </x:c>
      <x:c r="V197" s="31">
        <x:f t="shared" si="71"/>
        <x:v>0.1</x:v>
      </x:c>
      <x:c r="W197" s="31">
        <x:f t="shared" si="72"/>
        <x:v>65</x:v>
      </x:c>
      <x:c r="X197" s="32">
        <x:f t="shared" si="73"/>
        <x:v>0.25</x:v>
      </x:c>
      <x:c r="Y197" s="30">
        <x:f t="shared" si="92"/>
        <x:v>1</x:v>
      </x:c>
      <x:c r="Z197" s="33">
        <x:f t="shared" si="75"/>
        <x:v>0.99360000000000004</x:v>
      </x:c>
      <x:c r="AA197" s="31">
        <x:f t="shared" si="93"/>
        <x:v>68.643564866666679</x:v>
      </x:c>
      <x:c r="AB197" s="32">
        <x:f t="shared" si="77"/>
        <x:v>2.8601485361111116</x:v>
      </x:c>
      <x:c r="AC197" s="31">
        <x:f t="shared" si="78"/>
        <x:v>0.25</x:v>
      </x:c>
      <x:c r="AD197" s="30">
        <x:f t="shared" si="94"/>
        <x:v>0.41317200000000004</x:v>
      </x:c>
      <x:c r="AE197" s="31">
        <x:f t="shared" si="88"/>
        <x:v>69.056736866666682</x:v>
      </x:c>
    </x:row>
    <x:row r="198" spans="2:32" x14ac:dyDescent="0.35">
      <x:c r="B198" s="27">
        <x:f t="shared" si="81"/>
        <x:v>44737</x:v>
      </x:c>
      <x:c r="C198" s="22" t="str">
        <x:f>IF($C$4="London",Assumptions!C207,Assumptions!E207)</x:f>
        <x:v>0344</x:v>
      </x:c>
      <x:c r="D198" s="22" t="str">
        <x:f>IF($C$4="London",Assumptions!D207,Assumptions!F207)</x:f>
        <x:v>2022</x:v>
      </x:c>
      <x:c r="F198" s="29">
        <x:v>44738</x:v>
      </x:c>
      <x:c r="G198" s="30">
        <x:f t="shared" si="82"/>
        <x:v>6</x:v>
      </x:c>
      <x:c r="H198" s="31" t="str">
        <x:v>0345</x:v>
      </x:c>
      <x:c r="I198" s="31" t="str">
        <x:v>2022</x:v>
      </x:c>
      <x:c r="J198" s="30">
        <x:f t="shared" si="83"/>
        <x:v>3</x:v>
      </x:c>
      <x:c r="K198" s="30">
        <x:f t="shared" si="84"/>
        <x:v>45</x:v>
      </x:c>
      <x:c r="L198" s="30">
        <x:f t="shared" si="85"/>
        <x:v>20</x:v>
      </x:c>
      <x:c r="M198" s="30">
        <x:f t="shared" si="86"/>
        <x:v>22</x:v>
      </x:c>
      <x:c r="N198" s="30">
        <x:f t="shared" si="89"/>
        <x:v>20</x:v>
      </x:c>
      <x:c r="O198" s="30">
        <x:f t="shared" si="87"/>
        <x:v>16.616666666666667</x:v>
      </x:c>
      <x:c r="P198" s="30" t="str" cm="1">
        <x:f t="array" ref="P198">INDEX($C$12:$N$12,G198)</x:f>
        <x:v>1.6″</x:v>
      </x:c>
      <x:c r="Q198" s="30" t="str" cm="1">
        <x:f t="array" ref="Q198">INDEX($C$11:$N$11,G198)</x:f>
        <x:v>69°F</x:v>
      </x:c>
      <x:c r="R198" s="30" cm="1">
        <x:f t="array" ref="R198">INDEX($C$13:$N$13,G198)</x:f>
        <x:v>30</x:v>
      </x:c>
      <x:c r="S198" s="30">
        <x:f t="shared" si="90"/>
        <x:v>5.3333333333333337E-2</x:v>
      </x:c>
      <x:c r="T198" s="30">
        <x:f t="shared" si="91"/>
        <x:v>69</x:v>
      </x:c>
      <x:c r="U198" s="32">
        <x:f t="shared" si="80"/>
        <x:v>1</x:v>
      </x:c>
      <x:c r="V198" s="31">
        <x:f t="shared" si="71"/>
        <x:v>0.1</x:v>
      </x:c>
      <x:c r="W198" s="31">
        <x:f t="shared" si="72"/>
        <x:v>65</x:v>
      </x:c>
      <x:c r="X198" s="32">
        <x:f t="shared" si="73"/>
        <x:v>0.25</x:v>
      </x:c>
      <x:c r="Y198" s="30">
        <x:f t="shared" si="92"/>
        <x:v>1</x:v>
      </x:c>
      <x:c r="Z198" s="33">
        <x:f t="shared" si="75"/>
        <x:v>0.99360000000000004</x:v>
      </x:c>
      <x:c r="AA198" s="31">
        <x:f t="shared" si="93"/>
        <x:v>69.056736866666682</x:v>
      </x:c>
      <x:c r="AB198" s="32">
        <x:f t="shared" si="77"/>
        <x:v>2.8773640361111119</x:v>
      </x:c>
      <x:c r="AC198" s="31">
        <x:f t="shared" si="78"/>
        <x:v>0.25</x:v>
      </x:c>
      <x:c r="AD198" s="30">
        <x:f t="shared" si="94"/>
        <x:v>0.41275800000000007</x:v>
      </x:c>
      <x:c r="AE198" s="31">
        <x:f t="shared" si="88"/>
        <x:v>69.469494866666679</x:v>
      </x:c>
    </x:row>
    <x:row r="199" spans="2:32" x14ac:dyDescent="0.35">
      <x:c r="B199" s="27">
        <x:f t="shared" si="81"/>
        <x:v>44738</x:v>
      </x:c>
      <x:c r="C199" s="22" t="str">
        <x:f>IF($C$4="London",Assumptions!C208,Assumptions!E208)</x:f>
        <x:v>0345</x:v>
      </x:c>
      <x:c r="D199" s="22" t="str">
        <x:f>IF($C$4="London",Assumptions!D208,Assumptions!F208)</x:f>
        <x:v>2022</x:v>
      </x:c>
      <x:c r="F199" s="29">
        <x:v>44739</x:v>
      </x:c>
      <x:c r="G199" s="30">
        <x:f t="shared" si="82"/>
        <x:v>6</x:v>
      </x:c>
      <x:c r="H199" s="31" t="str">
        <x:v>0345</x:v>
      </x:c>
      <x:c r="I199" s="31" t="str">
        <x:v>2022</x:v>
      </x:c>
      <x:c r="J199" s="30">
        <x:f t="shared" si="83"/>
        <x:v>3</x:v>
      </x:c>
      <x:c r="K199" s="30">
        <x:f t="shared" si="84"/>
        <x:v>45</x:v>
      </x:c>
      <x:c r="L199" s="30">
        <x:f t="shared" si="85"/>
        <x:v>20</x:v>
      </x:c>
      <x:c r="M199" s="30">
        <x:f t="shared" si="86"/>
        <x:v>22</x:v>
      </x:c>
      <x:c r="N199" s="30">
        <x:f t="shared" si="89"/>
        <x:v>20</x:v>
      </x:c>
      <x:c r="O199" s="30">
        <x:f t="shared" si="87"/>
        <x:v>16.616666666666667</x:v>
      </x:c>
      <x:c r="P199" s="30" t="str" cm="1">
        <x:f t="array" ref="P199">INDEX($C$12:$N$12,G199)</x:f>
        <x:v>1.6″</x:v>
      </x:c>
      <x:c r="Q199" s="30" t="str" cm="1">
        <x:f t="array" ref="Q199">INDEX($C$11:$N$11,G199)</x:f>
        <x:v>69°F</x:v>
      </x:c>
      <x:c r="R199" s="30" cm="1">
        <x:f t="array" ref="R199">INDEX($C$13:$N$13,G199)</x:f>
        <x:v>30</x:v>
      </x:c>
      <x:c r="S199" s="30">
        <x:f t="shared" si="90"/>
        <x:v>5.3333333333333337E-2</x:v>
      </x:c>
      <x:c r="T199" s="30">
        <x:f t="shared" si="91"/>
        <x:v>69</x:v>
      </x:c>
      <x:c r="U199" s="32">
        <x:f t="shared" si="80"/>
        <x:v>1</x:v>
      </x:c>
      <x:c r="V199" s="31">
        <x:f t="shared" si="71"/>
        <x:v>0.1</x:v>
      </x:c>
      <x:c r="W199" s="31">
        <x:f t="shared" si="72"/>
        <x:v>65</x:v>
      </x:c>
      <x:c r="X199" s="32">
        <x:f t="shared" si="73"/>
        <x:v>0.25</x:v>
      </x:c>
      <x:c r="Y199" s="30">
        <x:f t="shared" si="92"/>
        <x:v>1</x:v>
      </x:c>
      <x:c r="Z199" s="33">
        <x:f t="shared" si="75"/>
        <x:v>0.99360000000000004</x:v>
      </x:c>
      <x:c r="AA199" s="31">
        <x:f t="shared" si="93"/>
        <x:v>69.469494866666679</x:v>
      </x:c>
      <x:c r="AB199" s="32">
        <x:f t="shared" si="77"/>
        <x:v>2.8945622861111118</x:v>
      </x:c>
      <x:c r="AC199" s="31">
        <x:f t="shared" si="78"/>
        <x:v>0.25</x:v>
      </x:c>
      <x:c r="AD199" s="30">
        <x:f t="shared" si="94"/>
        <x:v>0.41275800000000007</x:v>
      </x:c>
      <x:c r="AE199" s="31">
        <x:f t="shared" si="88"/>
        <x:v>69.882252866666676</x:v>
      </x:c>
    </x:row>
    <x:row r="200" spans="2:32" x14ac:dyDescent="0.35">
      <x:c r="B200" s="27">
        <x:f t="shared" si="81"/>
        <x:v>44739</x:v>
      </x:c>
      <x:c r="C200" s="22" t="str">
        <x:f>IF($C$4="London",Assumptions!C209,Assumptions!E209)</x:f>
        <x:v>0345</x:v>
      </x:c>
      <x:c r="D200" s="22" t="str">
        <x:f>IF($C$4="London",Assumptions!D209,Assumptions!F209)</x:f>
        <x:v>2022</x:v>
      </x:c>
      <x:c r="F200" s="29">
        <x:v>44740</x:v>
      </x:c>
      <x:c r="G200" s="30">
        <x:f t="shared" si="82"/>
        <x:v>6</x:v>
      </x:c>
      <x:c r="H200" s="31" t="str">
        <x:v>0346</x:v>
      </x:c>
      <x:c r="I200" s="31" t="str">
        <x:v>2022</x:v>
      </x:c>
      <x:c r="J200" s="30">
        <x:f t="shared" si="83"/>
        <x:v>3</x:v>
      </x:c>
      <x:c r="K200" s="30">
        <x:f t="shared" si="84"/>
        <x:v>46</x:v>
      </x:c>
      <x:c r="L200" s="30">
        <x:f t="shared" si="85"/>
        <x:v>20</x:v>
      </x:c>
      <x:c r="M200" s="30">
        <x:f t="shared" si="86"/>
        <x:v>22</x:v>
      </x:c>
      <x:c r="N200" s="30">
        <x:f t="shared" si="89"/>
        <x:v>20</x:v>
      </x:c>
      <x:c r="O200" s="30">
        <x:f t="shared" si="87"/>
        <x:v>16.600000000000001</x:v>
      </x:c>
      <x:c r="P200" s="30" t="str" cm="1">
        <x:f t="array" ref="P200">INDEX($C$12:$N$12,G200)</x:f>
        <x:v>1.6″</x:v>
      </x:c>
      <x:c r="Q200" s="30" t="str" cm="1">
        <x:f t="array" ref="Q200">INDEX($C$11:$N$11,G200)</x:f>
        <x:v>69°F</x:v>
      </x:c>
      <x:c r="R200" s="30" cm="1">
        <x:f t="array" ref="R200">INDEX($C$13:$N$13,G200)</x:f>
        <x:v>30</x:v>
      </x:c>
      <x:c r="S200" s="30">
        <x:f t="shared" si="90"/>
        <x:v>5.3333333333333337E-2</x:v>
      </x:c>
      <x:c r="T200" s="30">
        <x:f t="shared" si="91"/>
        <x:v>69</x:v>
      </x:c>
      <x:c r="U200" s="32">
        <x:f t="shared" si="80"/>
        <x:v>1</x:v>
      </x:c>
      <x:c r="V200" s="31">
        <x:f t="shared" si="71"/>
        <x:v>0.1</x:v>
      </x:c>
      <x:c r="W200" s="31">
        <x:f t="shared" si="72"/>
        <x:v>65</x:v>
      </x:c>
      <x:c r="X200" s="32">
        <x:f t="shared" si="73"/>
        <x:v>0.25</x:v>
      </x:c>
      <x:c r="Y200" s="30">
        <x:f t="shared" si="92"/>
        <x:v>1</x:v>
      </x:c>
      <x:c r="Z200" s="33">
        <x:f t="shared" si="75"/>
        <x:v>0.99360000000000004</x:v>
      </x:c>
      <x:c r="AA200" s="31">
        <x:f t="shared" si="93"/>
        <x:v>69.882252866666676</x:v>
      </x:c>
      <x:c r="AB200" s="32">
        <x:f t="shared" si="77"/>
        <x:v>2.9117605361111116</x:v>
      </x:c>
      <x:c r="AC200" s="31">
        <x:f t="shared" si="78"/>
        <x:v>0.25</x:v>
      </x:c>
      <x:c r="AD200" s="30">
        <x:f t="shared" si="94"/>
        <x:v>0.41234400000000004</x:v>
      </x:c>
      <x:c r="AE200" s="31">
        <x:f t="shared" si="88"/>
        <x:v>70.29459686666668</x:v>
      </x:c>
    </x:row>
    <x:row r="201" spans="2:32" x14ac:dyDescent="0.35">
      <x:c r="B201" s="27">
        <x:f t="shared" si="81"/>
        <x:v>44740</x:v>
      </x:c>
      <x:c r="C201" s="22" t="str">
        <x:f>IF($C$4="London",Assumptions!C210,Assumptions!E210)</x:f>
        <x:v>0346</x:v>
      </x:c>
      <x:c r="D201" s="22" t="str">
        <x:f>IF($C$4="London",Assumptions!D210,Assumptions!F210)</x:f>
        <x:v>2022</x:v>
      </x:c>
      <x:c r="F201" s="29">
        <x:v>44741</x:v>
      </x:c>
      <x:c r="G201" s="30">
        <x:f t="shared" si="82"/>
        <x:v>6</x:v>
      </x:c>
      <x:c r="H201" s="31" t="str">
        <x:v>0346</x:v>
      </x:c>
      <x:c r="I201" s="31" t="str">
        <x:v>2021</x:v>
      </x:c>
      <x:c r="J201" s="30">
        <x:f t="shared" si="83"/>
        <x:v>3</x:v>
      </x:c>
      <x:c r="K201" s="30">
        <x:f t="shared" si="84"/>
        <x:v>46</x:v>
      </x:c>
      <x:c r="L201" s="30">
        <x:f t="shared" si="85"/>
        <x:v>20</x:v>
      </x:c>
      <x:c r="M201" s="30">
        <x:f t="shared" si="86"/>
        <x:v>21</x:v>
      </x:c>
      <x:c r="N201" s="30">
        <x:f t="shared" si="89"/>
        <x:v>20</x:v>
      </x:c>
      <x:c r="O201" s="30">
        <x:f t="shared" si="87"/>
        <x:v>16.583333333333332</x:v>
      </x:c>
      <x:c r="P201" s="30" t="str" cm="1">
        <x:f t="array" ref="P201">INDEX($C$12:$N$12,G201)</x:f>
        <x:v>1.6″</x:v>
      </x:c>
      <x:c r="Q201" s="30" t="str" cm="1">
        <x:f t="array" ref="Q201">INDEX($C$11:$N$11,G201)</x:f>
        <x:v>69°F</x:v>
      </x:c>
      <x:c r="R201" s="30" cm="1">
        <x:f t="array" ref="R201">INDEX($C$13:$N$13,G201)</x:f>
        <x:v>30</x:v>
      </x:c>
      <x:c r="S201" s="30">
        <x:f t="shared" si="90"/>
        <x:v>5.3333333333333337E-2</x:v>
      </x:c>
      <x:c r="T201" s="30">
        <x:f t="shared" si="91"/>
        <x:v>69</x:v>
      </x:c>
      <x:c r="U201" s="32">
        <x:f t="shared" si="80"/>
        <x:v>1</x:v>
      </x:c>
      <x:c r="V201" s="31">
        <x:f t="shared" si="71"/>
        <x:v>0.1</x:v>
      </x:c>
      <x:c r="W201" s="31">
        <x:f t="shared" si="72"/>
        <x:v>65</x:v>
      </x:c>
      <x:c r="X201" s="32">
        <x:f t="shared" si="73"/>
        <x:v>0.25</x:v>
      </x:c>
      <x:c r="Y201" s="30">
        <x:f t="shared" si="92"/>
        <x:v>1</x:v>
      </x:c>
      <x:c r="Z201" s="33">
        <x:f t="shared" si="75"/>
        <x:v>0.99360000000000004</x:v>
      </x:c>
      <x:c r="AA201" s="31">
        <x:f t="shared" si="93"/>
        <x:v>70.29459686666668</x:v>
      </x:c>
      <x:c r="AB201" s="32">
        <x:f t="shared" si="77"/>
        <x:v>2.9289415361111115</x:v>
      </x:c>
      <x:c r="AC201" s="31">
        <x:f t="shared" si="78"/>
        <x:v>0.25</x:v>
      </x:c>
      <x:c r="AD201" s="30">
        <x:f t="shared" si="94"/>
        <x:v>0.41192999999999996</x:v>
      </x:c>
      <x:c r="AE201" s="31">
        <x:f t="shared" si="88"/>
        <x:v>70.706526866666678</x:v>
      </x:c>
    </x:row>
    <x:row r="202" spans="2:32" x14ac:dyDescent="0.35">
      <x:c r="B202" s="27">
        <x:f t="shared" si="81"/>
        <x:v>44741</x:v>
      </x:c>
      <x:c r="C202" s="22" t="str">
        <x:f>IF($C$4="London",Assumptions!C211,Assumptions!E211)</x:f>
        <x:v>0346</x:v>
      </x:c>
      <x:c r="D202" s="22" t="str">
        <x:f>IF($C$4="London",Assumptions!D211,Assumptions!F211)</x:f>
        <x:v>2021</x:v>
      </x:c>
      <x:c r="F202" s="8">
        <x:v>44742</x:v>
      </x:c>
      <x:c r="G202" s="30">
        <x:f t="shared" ref="G202:G265" si="95">MONTH(F202)</x:f>
        <x:v>6</x:v>
      </x:c>
      <x:c r="H202" s="8" t="str">
        <x:v>0347</x:v>
      </x:c>
      <x:c r="I202" s="8" t="str">
        <x:v>2021</x:v>
      </x:c>
      <x:c r="J202" s="30">
        <x:f t="shared" ref="J202:J265" si="96">VALUE(LEFT(H202,2))</x:f>
        <x:v>3</x:v>
      </x:c>
      <x:c r="K202" s="30">
        <x:f t="shared" ref="K202:K265" si="97">VALUE(RIGHT(H202,2))</x:f>
        <x:v>47</x:v>
      </x:c>
      <x:c r="L202" s="30">
        <x:f t="shared" ref="L202:L265" si="98">VALUE(LEFT(I202,2))</x:f>
        <x:v>20</x:v>
      </x:c>
      <x:c r="M202" s="30">
        <x:f t="shared" ref="M202:M265" si="99">VALUE(RIGHT(I202,2))</x:f>
        <x:v>21</x:v>
      </x:c>
      <x:c r="N202" s="30">
        <x:f t="shared" ref="N202:N265" si="100">IF(L202&lt;J202,L202+24,L202)</x:f>
        <x:v>20</x:v>
      </x:c>
      <x:c r="O202" s="30">
        <x:f t="shared" ref="O202:O265" si="101">N202-J202+(M202-K202)/60</x:f>
        <x:v>16.566666666666666</x:v>
      </x:c>
      <x:c r="P202" s="30" t="str" cm="1">
        <x:f t="array" ref="P202">INDEX($C$12:$N$12,G202)</x:f>
        <x:v>1.6″</x:v>
      </x:c>
      <x:c r="Q202" s="30" t="str" cm="1">
        <x:f t="array" ref="Q202">INDEX($C$11:$N$11,G202)</x:f>
        <x:v>69°F</x:v>
      </x:c>
      <x:c r="R202" s="30" cm="1">
        <x:f t="array" ref="R202">INDEX($C$13:$N$13,G202)</x:f>
        <x:v>30</x:v>
      </x:c>
      <x:c r="S202" s="30">
        <x:f t="shared" ref="S202:S265" si="102">VALUE(SUBSTITUTE(P202,"″",""))/R202</x:f>
        <x:v>5.3333333333333337E-2</x:v>
      </x:c>
      <x:c r="T202" s="30">
        <x:f t="shared" ref="T202:T265" si="103">VALUE(_xlfn.TEXTBEFORE(Q202,"°"))</x:f>
        <x:v>69</x:v>
      </x:c>
      <x:c r="U202" s="32">
        <x:f t="shared" ref="U202:U265" si="104">MAX(MIN(U201+S202-$C$20,1),0)</x:f>
        <x:v>1</x:v>
      </x:c>
      <x:c r="V202" s="31">
        <x:f t="shared" si="71"/>
        <x:v>0.1</x:v>
      </x:c>
      <x:c r="W202" s="31">
        <x:f t="shared" si="72"/>
        <x:v>65</x:v>
      </x:c>
      <x:c r="X202" s="32">
        <x:f t="shared" si="73"/>
        <x:v>0.25</x:v>
      </x:c>
      <x:c r="Y202" s="30">
        <x:f t="shared" ref="Y202:Y265" si="105">IF(U202&gt;X202,1,IF(U202&lt;X202/2,0,(U202/X202)^2))</x:f>
        <x:v>1</x:v>
      </x:c>
      <x:c r="Z202" s="33">
        <x:f t="shared" ref="Z202:Z265" si="106">1-((T202-W202)/50)^2</x:f>
        <x:v>0.99360000000000004</x:v>
      </x:c>
      <x:c r="AA202" s="31">
        <x:f t="shared" ref="AA202:AA265" si="107">AE201</x:f>
        <x:v>70.706526866666678</x:v>
      </x:c>
      <x:c r="AB202" s="32">
        <x:f t="shared" si="77"/>
        <x:v>2.9461052861111114</x:v>
      </x:c>
      <x:c r="AC202" s="31">
        <x:f t="shared" si="78"/>
        <x:v>0.25</x:v>
      </x:c>
      <x:c r="AD202" s="30">
        <x:f t="shared" ref="AD202:AD265" si="108">V202*O202*Y202*Z202*AC202</x:f>
        <x:v>0.41151600000000005</x:v>
      </x:c>
      <x:c r="AE202" s="31">
        <x:f t="shared" ref="AE202:AE265" si="109">AA202+AD202</x:f>
        <x:v>71.118042866666684</x:v>
      </x:c>
    </x:row>
    <x:row r="203" spans="2:32" x14ac:dyDescent="0.35">
      <x:c r="B203" s="27">
        <x:f t="shared" si="81"/>
        <x:v>44742</x:v>
      </x:c>
      <x:c r="C203" s="22" t="str">
        <x:f>IF($C$4="London",Assumptions!C212,Assumptions!E212)</x:f>
        <x:v>0347</x:v>
      </x:c>
      <x:c r="D203" s="22" t="str">
        <x:f>IF($C$4="London",Assumptions!D212,Assumptions!F212)</x:f>
        <x:v>2021</x:v>
      </x:c>
      <x:c r="F203" s="8">
        <x:v>44743</x:v>
      </x:c>
      <x:c r="G203" s="30">
        <x:f t="shared" si="95"/>
        <x:v>7</x:v>
      </x:c>
      <x:c r="H203" s="8" t="str">
        <x:v>0348</x:v>
      </x:c>
      <x:c r="I203" s="8" t="str">
        <x:v>2021</x:v>
      </x:c>
      <x:c r="J203" s="30">
        <x:f t="shared" si="96"/>
        <x:v>3</x:v>
      </x:c>
      <x:c r="K203" s="30">
        <x:f t="shared" si="97"/>
        <x:v>48</x:v>
      </x:c>
      <x:c r="L203" s="30">
        <x:f t="shared" si="98"/>
        <x:v>20</x:v>
      </x:c>
      <x:c r="M203" s="30">
        <x:f t="shared" si="99"/>
        <x:v>21</x:v>
      </x:c>
      <x:c r="N203" s="30">
        <x:f t="shared" si="100"/>
        <x:v>20</x:v>
      </x:c>
      <x:c r="O203" s="30">
        <x:f t="shared" si="101"/>
        <x:v>16.55</x:v>
      </x:c>
      <x:c r="P203" s="30" t="str" cm="1">
        <x:f t="array" ref="P203">INDEX($C$12:$N$12,G203)</x:f>
        <x:v>1.4″</x:v>
      </x:c>
      <x:c r="Q203" s="30" t="str" cm="1">
        <x:f t="array" ref="Q203">INDEX($C$11:$N$11,G203)</x:f>
        <x:v>73°F</x:v>
      </x:c>
      <x:c r="R203" s="30" cm="1">
        <x:f t="array" ref="R203">INDEX($C$13:$N$13,G203)</x:f>
        <x:v>31</x:v>
      </x:c>
      <x:c r="S203" s="30">
        <x:f t="shared" si="102"/>
        <x:v>4.5161290322580643E-2</x:v>
      </x:c>
      <x:c r="T203" s="30">
        <x:f t="shared" si="103"/>
        <x:v>73</x:v>
      </x:c>
      <x:c r="U203" s="32">
        <x:f t="shared" si="104"/>
        <x:v>1</x:v>
      </x:c>
      <x:c r="V203" s="31">
        <x:f t="shared" si="71"/>
        <x:v>0.1</x:v>
      </x:c>
      <x:c r="W203" s="31">
        <x:f t="shared" si="72"/>
        <x:v>65</x:v>
      </x:c>
      <x:c r="X203" s="32">
        <x:f t="shared" si="73"/>
        <x:v>0.25</x:v>
      </x:c>
      <x:c r="Y203" s="30">
        <x:f t="shared" si="105"/>
        <x:v>1</x:v>
      </x:c>
      <x:c r="Z203" s="33">
        <x:f t="shared" si="106"/>
        <x:v>0.97440000000000004</x:v>
      </x:c>
      <x:c r="AA203" s="31">
        <x:f t="shared" si="107"/>
        <x:v>71.118042866666684</x:v>
      </x:c>
      <x:c r="AB203" s="32">
        <x:f t="shared" si="77"/>
        <x:v>2.9632517861111118</x:v>
      </x:c>
      <x:c r="AC203" s="31">
        <x:f t="shared" si="78"/>
        <x:v>0.25</x:v>
      </x:c>
      <x:c r="AD203" s="30">
        <x:f t="shared" si="108"/>
        <x:v>0.40315800000000007</x:v>
      </x:c>
      <x:c r="AE203" s="31">
        <x:f t="shared" si="109"/>
        <x:v>71.521200866666689</x:v>
      </x:c>
    </x:row>
    <x:row r="204" spans="2:32" x14ac:dyDescent="0.35">
      <x:c r="B204" s="27">
        <x:f t="shared" si="81"/>
        <x:v>44743</x:v>
      </x:c>
      <x:c r="C204" s="22" t="str">
        <x:f>IF($C$4="London",Assumptions!C213,Assumptions!E213)</x:f>
        <x:v>0348</x:v>
      </x:c>
      <x:c r="D204" s="22" t="str">
        <x:f>IF($C$4="London",Assumptions!D213,Assumptions!F213)</x:f>
        <x:v>2021</x:v>
      </x:c>
      <x:c r="F204" s="8">
        <x:v>44744</x:v>
      </x:c>
      <x:c r="G204" s="30">
        <x:f t="shared" si="95"/>
        <x:v>7</x:v>
      </x:c>
      <x:c r="H204" s="8" t="str">
        <x:v>0348</x:v>
      </x:c>
      <x:c r="I204" s="8" t="str">
        <x:v>2020</x:v>
      </x:c>
      <x:c r="J204" s="30">
        <x:f t="shared" si="96"/>
        <x:v>3</x:v>
      </x:c>
      <x:c r="K204" s="30">
        <x:f t="shared" si="97"/>
        <x:v>48</x:v>
      </x:c>
      <x:c r="L204" s="30">
        <x:f t="shared" si="98"/>
        <x:v>20</x:v>
      </x:c>
      <x:c r="M204" s="30">
        <x:f t="shared" si="99"/>
        <x:v>20</x:v>
      </x:c>
      <x:c r="N204" s="30">
        <x:f t="shared" si="100"/>
        <x:v>20</x:v>
      </x:c>
      <x:c r="O204" s="30">
        <x:f t="shared" si="101"/>
        <x:v>16.533333333333335</x:v>
      </x:c>
      <x:c r="P204" s="30" t="str" cm="1">
        <x:f t="array" ref="P204">INDEX($C$12:$N$12,G204)</x:f>
        <x:v>1.4″</x:v>
      </x:c>
      <x:c r="Q204" s="30" t="str" cm="1">
        <x:f t="array" ref="Q204">INDEX($C$11:$N$11,G204)</x:f>
        <x:v>73°F</x:v>
      </x:c>
      <x:c r="R204" s="30" cm="1">
        <x:f t="array" ref="R204">INDEX($C$13:$N$13,G204)</x:f>
        <x:v>31</x:v>
      </x:c>
      <x:c r="S204" s="30">
        <x:f t="shared" si="102"/>
        <x:v>4.5161290322580643E-2</x:v>
      </x:c>
      <x:c r="T204" s="30">
        <x:f t="shared" si="103"/>
        <x:v>73</x:v>
      </x:c>
      <x:c r="U204" s="32">
        <x:f t="shared" si="104"/>
        <x:v>1</x:v>
      </x:c>
      <x:c r="V204" s="31">
        <x:f t="shared" si="71"/>
        <x:v>0.1</x:v>
      </x:c>
      <x:c r="W204" s="31">
        <x:f t="shared" si="72"/>
        <x:v>65</x:v>
      </x:c>
      <x:c r="X204" s="32">
        <x:f t="shared" si="73"/>
        <x:v>0.25</x:v>
      </x:c>
      <x:c r="Y204" s="30">
        <x:f t="shared" si="105"/>
        <x:v>1</x:v>
      </x:c>
      <x:c r="Z204" s="33">
        <x:f t="shared" si="106"/>
        <x:v>0.97440000000000004</x:v>
      </x:c>
      <x:c r="AA204" s="31">
        <x:f t="shared" si="107"/>
        <x:v>71.521200866666689</x:v>
      </x:c>
      <x:c r="AB204" s="32">
        <x:f t="shared" si="77"/>
        <x:v>2.9800500361111122</x:v>
      </x:c>
      <x:c r="AC204" s="31">
        <x:f t="shared" si="78"/>
        <x:v>0.25</x:v>
      </x:c>
      <x:c r="AD204" s="30">
        <x:f t="shared" si="108"/>
        <x:v>0.40275200000000005</x:v>
      </x:c>
      <x:c r="AE204" s="31">
        <x:f t="shared" si="109"/>
        <x:v>71.923952866666696</x:v>
      </x:c>
    </x:row>
    <x:row r="205" spans="2:32" x14ac:dyDescent="0.35">
      <x:c r="B205" s="27">
        <x:f t="shared" si="81"/>
        <x:v>44744</x:v>
      </x:c>
      <x:c r="C205" s="22" t="str">
        <x:f>IF($C$4="London",Assumptions!C214,Assumptions!E214)</x:f>
        <x:v>0348</x:v>
      </x:c>
      <x:c r="D205" s="22" t="str">
        <x:f>IF($C$4="London",Assumptions!D214,Assumptions!F214)</x:f>
        <x:v>2020</x:v>
      </x:c>
      <x:c r="F205" s="8">
        <x:v>44745</x:v>
      </x:c>
      <x:c r="G205" s="30">
        <x:f t="shared" si="95"/>
        <x:v>7</x:v>
      </x:c>
      <x:c r="H205" s="8" t="str">
        <x:v>0349</x:v>
      </x:c>
      <x:c r="I205" s="8" t="str">
        <x:v>2020</x:v>
      </x:c>
      <x:c r="J205" s="30">
        <x:f t="shared" si="96"/>
        <x:v>3</x:v>
      </x:c>
      <x:c r="K205" s="30">
        <x:f t="shared" si="97"/>
        <x:v>49</x:v>
      </x:c>
      <x:c r="L205" s="30">
        <x:f t="shared" si="98"/>
        <x:v>20</x:v>
      </x:c>
      <x:c r="M205" s="30">
        <x:f t="shared" si="99"/>
        <x:v>20</x:v>
      </x:c>
      <x:c r="N205" s="30">
        <x:f t="shared" si="100"/>
        <x:v>20</x:v>
      </x:c>
      <x:c r="O205" s="30">
        <x:f t="shared" si="101"/>
        <x:v>16.516666666666666</x:v>
      </x:c>
      <x:c r="P205" s="30" t="str" cm="1">
        <x:f t="array" ref="P205">INDEX($C$12:$N$12,G205)</x:f>
        <x:v>1.4″</x:v>
      </x:c>
      <x:c r="Q205" s="30" t="str" cm="1">
        <x:f t="array" ref="Q205">INDEX($C$11:$N$11,G205)</x:f>
        <x:v>73°F</x:v>
      </x:c>
      <x:c r="R205" s="30" cm="1">
        <x:f t="array" ref="R205">INDEX($C$13:$N$13,G205)</x:f>
        <x:v>31</x:v>
      </x:c>
      <x:c r="S205" s="30">
        <x:f t="shared" si="102"/>
        <x:v>4.5161290322580643E-2</x:v>
      </x:c>
      <x:c r="T205" s="30">
        <x:f t="shared" si="103"/>
        <x:v>73</x:v>
      </x:c>
      <x:c r="U205" s="32">
        <x:f t="shared" si="104"/>
        <x:v>1</x:v>
      </x:c>
      <x:c r="V205" s="31">
        <x:f t="shared" si="71"/>
        <x:v>0.1</x:v>
      </x:c>
      <x:c r="W205" s="31">
        <x:f t="shared" si="72"/>
        <x:v>65</x:v>
      </x:c>
      <x:c r="X205" s="32">
        <x:f t="shared" si="73"/>
        <x:v>0.25</x:v>
      </x:c>
      <x:c r="Y205" s="30">
        <x:f t="shared" si="105"/>
        <x:v>1</x:v>
      </x:c>
      <x:c r="Z205" s="33">
        <x:f t="shared" si="106"/>
        <x:v>0.97440000000000004</x:v>
      </x:c>
      <x:c r="AA205" s="31">
        <x:f t="shared" si="107"/>
        <x:v>71.923952866666696</x:v>
      </x:c>
      <x:c r="AB205" s="32">
        <x:f t="shared" si="77"/>
        <x:v>2.9968313694444455</x:v>
      </x:c>
      <x:c r="AC205" s="31">
        <x:f t="shared" si="78"/>
        <x:v>0.25</x:v>
      </x:c>
      <x:c r="AD205" s="30">
        <x:f t="shared" si="108"/>
        <x:v>0.40234599999999998</x:v>
      </x:c>
      <x:c r="AE205" s="31">
        <x:f t="shared" si="109"/>
        <x:v>72.32629886666669</x:v>
      </x:c>
    </x:row>
    <x:row r="206" spans="2:32" x14ac:dyDescent="0.35">
      <x:c r="B206" s="27">
        <x:f t="shared" si="81"/>
        <x:v>44745</x:v>
      </x:c>
      <x:c r="C206" s="22" t="str">
        <x:f>IF($C$4="London",Assumptions!C215,Assumptions!E215)</x:f>
        <x:v>0349</x:v>
      </x:c>
      <x:c r="D206" s="22" t="str">
        <x:f>IF($C$4="London",Assumptions!D215,Assumptions!F215)</x:f>
        <x:v>2020</x:v>
      </x:c>
      <x:c r="F206" s="8">
        <x:v>44746</x:v>
      </x:c>
      <x:c r="G206" s="30">
        <x:f t="shared" si="95"/>
        <x:v>7</x:v>
      </x:c>
      <x:c r="H206" s="8" t="str">
        <x:v>0350</x:v>
      </x:c>
      <x:c r="I206" s="8" t="str">
        <x:v>2020</x:v>
      </x:c>
      <x:c r="J206" s="30">
        <x:f t="shared" si="96"/>
        <x:v>3</x:v>
      </x:c>
      <x:c r="K206" s="30">
        <x:f t="shared" si="97"/>
        <x:v>50</x:v>
      </x:c>
      <x:c r="L206" s="30">
        <x:f t="shared" si="98"/>
        <x:v>20</x:v>
      </x:c>
      <x:c r="M206" s="30">
        <x:f t="shared" si="99"/>
        <x:v>20</x:v>
      </x:c>
      <x:c r="N206" s="30">
        <x:f t="shared" si="100"/>
        <x:v>20</x:v>
      </x:c>
      <x:c r="O206" s="30">
        <x:f t="shared" si="101"/>
        <x:v>16.5</x:v>
      </x:c>
      <x:c r="P206" s="30" t="str" cm="1">
        <x:f t="array" ref="P206">INDEX($C$12:$N$12,G206)</x:f>
        <x:v>1.4″</x:v>
      </x:c>
      <x:c r="Q206" s="30" t="str" cm="1">
        <x:f t="array" ref="Q206">INDEX($C$11:$N$11,G206)</x:f>
        <x:v>73°F</x:v>
      </x:c>
      <x:c r="R206" s="30" cm="1">
        <x:f t="array" ref="R206">INDEX($C$13:$N$13,G206)</x:f>
        <x:v>31</x:v>
      </x:c>
      <x:c r="S206" s="30">
        <x:f t="shared" si="102"/>
        <x:v>4.5161290322580643E-2</x:v>
      </x:c>
      <x:c r="T206" s="30">
        <x:f t="shared" si="103"/>
        <x:v>73</x:v>
      </x:c>
      <x:c r="U206" s="32">
        <x:f t="shared" si="104"/>
        <x:v>1</x:v>
      </x:c>
      <x:c r="V206" s="31">
        <x:f t="shared" si="71"/>
        <x:v>0.1</x:v>
      </x:c>
      <x:c r="W206" s="31">
        <x:f t="shared" si="72"/>
        <x:v>65</x:v>
      </x:c>
      <x:c r="X206" s="32">
        <x:f t="shared" si="73"/>
        <x:v>0.25</x:v>
      </x:c>
      <x:c r="Y206" s="30">
        <x:f t="shared" si="105"/>
        <x:v>1</x:v>
      </x:c>
      <x:c r="Z206" s="33">
        <x:f t="shared" si="106"/>
        <x:v>0.97440000000000004</x:v>
      </x:c>
      <x:c r="AA206" s="31">
        <x:f t="shared" si="107"/>
        <x:v>72.32629886666669</x:v>
      </x:c>
      <x:c r="AB206" s="32">
        <x:f t="shared" si="77"/>
        <x:v>3.0135957861111122</x:v>
      </x:c>
      <x:c r="AC206" s="31">
        <x:f t="shared" si="78"/>
        <x:v>0.25</x:v>
      </x:c>
      <x:c r="AD206" s="30">
        <x:f t="shared" si="108"/>
        <x:v>0.40194000000000007</x:v>
      </x:c>
      <x:c r="AE206" s="31">
        <x:f t="shared" si="109"/>
        <x:v>72.728238866666686</x:v>
      </x:c>
    </x:row>
    <x:row r="207" spans="2:32" x14ac:dyDescent="0.35">
      <x:c r="B207" s="27">
        <x:f t="shared" si="81"/>
        <x:v>44746</x:v>
      </x:c>
      <x:c r="C207" s="22" t="str">
        <x:f>IF($C$4="London",Assumptions!C216,Assumptions!E216)</x:f>
        <x:v>0350</x:v>
      </x:c>
      <x:c r="D207" s="22" t="str">
        <x:f>IF($C$4="London",Assumptions!D216,Assumptions!F216)</x:f>
        <x:v>2020</x:v>
      </x:c>
      <x:c r="F207" s="8">
        <x:v>44747</x:v>
      </x:c>
      <x:c r="G207" s="30">
        <x:f t="shared" si="95"/>
        <x:v>7</x:v>
      </x:c>
      <x:c r="H207" s="8" t="str">
        <x:v>0351</x:v>
      </x:c>
      <x:c r="I207" s="8" t="str">
        <x:v>2019</x:v>
      </x:c>
      <x:c r="J207" s="30">
        <x:f t="shared" si="96"/>
        <x:v>3</x:v>
      </x:c>
      <x:c r="K207" s="30">
        <x:f t="shared" si="97"/>
        <x:v>51</x:v>
      </x:c>
      <x:c r="L207" s="30">
        <x:f t="shared" si="98"/>
        <x:v>20</x:v>
      </x:c>
      <x:c r="M207" s="30">
        <x:f t="shared" si="99"/>
        <x:v>19</x:v>
      </x:c>
      <x:c r="N207" s="30">
        <x:f t="shared" si="100"/>
        <x:v>20</x:v>
      </x:c>
      <x:c r="O207" s="30">
        <x:f t="shared" si="101"/>
        <x:v>16.466666666666665</x:v>
      </x:c>
      <x:c r="P207" s="30" t="str" cm="1">
        <x:f t="array" ref="P207">INDEX($C$12:$N$12,G207)</x:f>
        <x:v>1.4″</x:v>
      </x:c>
      <x:c r="Q207" s="30" t="str" cm="1">
        <x:f t="array" ref="Q207">INDEX($C$11:$N$11,G207)</x:f>
        <x:v>73°F</x:v>
      </x:c>
      <x:c r="R207" s="30" cm="1">
        <x:f t="array" ref="R207">INDEX($C$13:$N$13,G207)</x:f>
        <x:v>31</x:v>
      </x:c>
      <x:c r="S207" s="30">
        <x:f t="shared" si="102"/>
        <x:v>4.5161290322580643E-2</x:v>
      </x:c>
      <x:c r="T207" s="30">
        <x:f t="shared" si="103"/>
        <x:v>73</x:v>
      </x:c>
      <x:c r="U207" s="32">
        <x:f t="shared" si="104"/>
        <x:v>1</x:v>
      </x:c>
      <x:c r="V207" s="31">
        <x:f t="shared" si="71"/>
        <x:v>0.1</x:v>
      </x:c>
      <x:c r="W207" s="31">
        <x:f t="shared" si="72"/>
        <x:v>65</x:v>
      </x:c>
      <x:c r="X207" s="32">
        <x:f t="shared" si="73"/>
        <x:v>0.25</x:v>
      </x:c>
      <x:c r="Y207" s="30">
        <x:f t="shared" si="105"/>
        <x:v>1</x:v>
      </x:c>
      <x:c r="Z207" s="33">
        <x:f t="shared" si="106"/>
        <x:v>0.97440000000000004</x:v>
      </x:c>
      <x:c r="AA207" s="31">
        <x:f t="shared" si="107"/>
        <x:v>72.728238866666686</x:v>
      </x:c>
      <x:c r="AB207" s="32">
        <x:f t="shared" si="77"/>
        <x:v>3.0303432861111119</x:v>
      </x:c>
      <x:c r="AC207" s="31">
        <x:f t="shared" si="78"/>
        <x:v>0.25</x:v>
      </x:c>
      <x:c r="AD207" s="30">
        <x:f t="shared" si="108"/>
        <x:v>0.40112799999999998</x:v>
      </x:c>
      <x:c r="AE207" s="31">
        <x:f t="shared" si="109"/>
        <x:v>73.129366866666686</x:v>
      </x:c>
    </x:row>
    <x:row r="208" spans="2:32" x14ac:dyDescent="0.35">
      <x:c r="B208" s="27">
        <x:f t="shared" si="81"/>
        <x:v>44747</x:v>
      </x:c>
      <x:c r="C208" s="22" t="str">
        <x:f>IF($C$4="London",Assumptions!C217,Assumptions!E217)</x:f>
        <x:v>0351</x:v>
      </x:c>
      <x:c r="D208" s="22" t="str">
        <x:f>IF($C$4="London",Assumptions!D217,Assumptions!F217)</x:f>
        <x:v>2019</x:v>
      </x:c>
      <x:c r="F208" s="8">
        <x:v>44748</x:v>
      </x:c>
      <x:c r="G208" s="30">
        <x:f t="shared" si="95"/>
        <x:v>7</x:v>
      </x:c>
      <x:c r="H208" s="24" t="str">
        <x:v>0352</x:v>
      </x:c>
      <x:c r="I208" s="24" t="str">
        <x:v>2019</x:v>
      </x:c>
      <x:c r="J208" s="30">
        <x:f t="shared" si="96"/>
        <x:v>3</x:v>
      </x:c>
      <x:c r="K208" s="30">
        <x:f t="shared" si="97"/>
        <x:v>52</x:v>
      </x:c>
      <x:c r="L208" s="30">
        <x:f t="shared" si="98"/>
        <x:v>20</x:v>
      </x:c>
      <x:c r="M208" s="30">
        <x:f t="shared" si="99"/>
        <x:v>19</x:v>
      </x:c>
      <x:c r="N208" s="30">
        <x:f t="shared" si="100"/>
        <x:v>20</x:v>
      </x:c>
      <x:c r="O208" s="30">
        <x:f t="shared" si="101"/>
        <x:v>16.45</x:v>
      </x:c>
      <x:c r="P208" s="30" t="str" cm="1">
        <x:f t="array" ref="P208">INDEX($C$12:$N$12,G208)</x:f>
        <x:v>1.4″</x:v>
      </x:c>
      <x:c r="Q208" s="30" t="str" cm="1">
        <x:f t="array" ref="Q208">INDEX($C$11:$N$11,G208)</x:f>
        <x:v>73°F</x:v>
      </x:c>
      <x:c r="R208" s="30" cm="1">
        <x:f t="array" ref="R208">INDEX($C$13:$N$13,G208)</x:f>
        <x:v>31</x:v>
      </x:c>
      <x:c r="S208" s="30">
        <x:f t="shared" si="102"/>
        <x:v>4.5161290322580643E-2</x:v>
      </x:c>
      <x:c r="T208" s="30">
        <x:f t="shared" si="103"/>
        <x:v>73</x:v>
      </x:c>
      <x:c r="U208" s="32">
        <x:f t="shared" si="104"/>
        <x:v>1</x:v>
      </x:c>
      <x:c r="V208" s="31">
        <x:f t="shared" si="71"/>
        <x:v>0.1</x:v>
      </x:c>
      <x:c r="W208" s="31">
        <x:f t="shared" si="72"/>
        <x:v>65</x:v>
      </x:c>
      <x:c r="X208" s="32">
        <x:f t="shared" si="73"/>
        <x:v>0.25</x:v>
      </x:c>
      <x:c r="Y208" s="30">
        <x:f t="shared" si="105"/>
        <x:v>1</x:v>
      </x:c>
      <x:c r="Z208" s="33">
        <x:f t="shared" si="106"/>
        <x:v>0.97440000000000004</x:v>
      </x:c>
      <x:c r="AA208" s="31">
        <x:f t="shared" si="107"/>
        <x:v>73.129366866666686</x:v>
      </x:c>
      <x:c r="AB208" s="32">
        <x:f t="shared" si="77"/>
        <x:v>3.0470569527777784</x:v>
      </x:c>
      <x:c r="AC208" s="31">
        <x:f t="shared" si="78"/>
        <x:v>0.25</x:v>
      </x:c>
      <x:c r="AD208" s="30">
        <x:f t="shared" si="108"/>
        <x:v>0.40072200000000002</x:v>
      </x:c>
      <x:c r="AE208" s="31">
        <x:f t="shared" si="109"/>
        <x:v>73.530088866666688</x:v>
      </x:c>
      <x:c r="AF208" s="24"/>
    </x:row>
    <x:row r="209" spans="2:32" x14ac:dyDescent="0.35">
      <x:c r="B209" s="27">
        <x:f t="shared" si="81"/>
        <x:v>44748</x:v>
      </x:c>
      <x:c r="C209" s="22" t="str">
        <x:f>IF($C$4="London",Assumptions!C218,Assumptions!E218)</x:f>
        <x:v>0352</x:v>
      </x:c>
      <x:c r="D209" s="22" t="str">
        <x:f>IF($C$4="London",Assumptions!D218,Assumptions!F218)</x:f>
        <x:v>2019</x:v>
      </x:c>
      <x:c r="F209" s="8">
        <x:v>44749</x:v>
      </x:c>
      <x:c r="G209" s="30">
        <x:f t="shared" si="95"/>
        <x:v>7</x:v>
      </x:c>
      <x:c r="H209" s="24" t="str">
        <x:v>0353</x:v>
      </x:c>
      <x:c r="I209" s="24" t="str">
        <x:v>2018</x:v>
      </x:c>
      <x:c r="J209" s="30">
        <x:f t="shared" si="96"/>
        <x:v>3</x:v>
      </x:c>
      <x:c r="K209" s="30">
        <x:f t="shared" si="97"/>
        <x:v>53</x:v>
      </x:c>
      <x:c r="L209" s="30">
        <x:f t="shared" si="98"/>
        <x:v>20</x:v>
      </x:c>
      <x:c r="M209" s="30">
        <x:f t="shared" si="99"/>
        <x:v>18</x:v>
      </x:c>
      <x:c r="N209" s="30">
        <x:f t="shared" si="100"/>
        <x:v>20</x:v>
      </x:c>
      <x:c r="O209" s="30">
        <x:f t="shared" si="101"/>
        <x:v>16.416666666666668</x:v>
      </x:c>
      <x:c r="P209" s="30" t="str" cm="1">
        <x:f t="array" ref="P209">INDEX($C$12:$N$12,G209)</x:f>
        <x:v>1.4″</x:v>
      </x:c>
      <x:c r="Q209" s="30" t="str" cm="1">
        <x:f t="array" ref="Q209">INDEX($C$11:$N$11,G209)</x:f>
        <x:v>73°F</x:v>
      </x:c>
      <x:c r="R209" s="30" cm="1">
        <x:f t="array" ref="R209">INDEX($C$13:$N$13,G209)</x:f>
        <x:v>31</x:v>
      </x:c>
      <x:c r="S209" s="30">
        <x:f t="shared" si="102"/>
        <x:v>4.5161290322580643E-2</x:v>
      </x:c>
      <x:c r="T209" s="30">
        <x:f t="shared" si="103"/>
        <x:v>73</x:v>
      </x:c>
      <x:c r="U209" s="32">
        <x:f t="shared" si="104"/>
        <x:v>1</x:v>
      </x:c>
      <x:c r="V209" s="31">
        <x:f t="shared" si="71"/>
        <x:v>0.1</x:v>
      </x:c>
      <x:c r="W209" s="31">
        <x:f t="shared" si="72"/>
        <x:v>65</x:v>
      </x:c>
      <x:c r="X209" s="32">
        <x:f t="shared" si="73"/>
        <x:v>0.25</x:v>
      </x:c>
      <x:c r="Y209" s="30">
        <x:f t="shared" si="105"/>
        <x:v>1</x:v>
      </x:c>
      <x:c r="Z209" s="33">
        <x:f t="shared" si="106"/>
        <x:v>0.97440000000000004</x:v>
      </x:c>
      <x:c r="AA209" s="31">
        <x:f t="shared" si="107"/>
        <x:v>73.530088866666688</x:v>
      </x:c>
      <x:c r="AB209" s="32">
        <x:f t="shared" si="77"/>
        <x:v>3.0637537027777788</x:v>
      </x:c>
      <x:c r="AC209" s="31">
        <x:f t="shared" si="78"/>
        <x:v>0.25</x:v>
      </x:c>
      <x:c r="AD209" s="30">
        <x:f t="shared" si="108"/>
        <x:v>0.39991000000000004</x:v>
      </x:c>
      <x:c r="AE209" s="31">
        <x:f t="shared" si="109"/>
        <x:v>73.929998866666693</x:v>
      </x:c>
      <x:c r="AF209" s="24"/>
    </x:row>
    <x:row r="210" spans="2:32" x14ac:dyDescent="0.35">
      <x:c r="B210" s="27">
        <x:f t="shared" si="81"/>
        <x:v>44749</x:v>
      </x:c>
      <x:c r="C210" s="22" t="str">
        <x:f>IF($C$4="London",Assumptions!C219,Assumptions!E219)</x:f>
        <x:v>0353</x:v>
      </x:c>
      <x:c r="D210" s="22" t="str">
        <x:f>IF($C$4="London",Assumptions!D219,Assumptions!F219)</x:f>
        <x:v>2018</x:v>
      </x:c>
      <x:c r="F210" s="8">
        <x:v>44750</x:v>
      </x:c>
      <x:c r="G210" s="30">
        <x:f t="shared" si="95"/>
        <x:v>7</x:v>
      </x:c>
      <x:c r="H210" s="24" t="str">
        <x:v>0353</x:v>
      </x:c>
      <x:c r="I210" s="24" t="str">
        <x:v>2017</x:v>
      </x:c>
      <x:c r="J210" s="30">
        <x:f t="shared" si="96"/>
        <x:v>3</x:v>
      </x:c>
      <x:c r="K210" s="30">
        <x:f t="shared" si="97"/>
        <x:v>53</x:v>
      </x:c>
      <x:c r="L210" s="30">
        <x:f t="shared" si="98"/>
        <x:v>20</x:v>
      </x:c>
      <x:c r="M210" s="30">
        <x:f t="shared" si="99"/>
        <x:v>17</x:v>
      </x:c>
      <x:c r="N210" s="30">
        <x:f t="shared" si="100"/>
        <x:v>20</x:v>
      </x:c>
      <x:c r="O210" s="30">
        <x:f t="shared" si="101"/>
        <x:v>16.399999999999999</x:v>
      </x:c>
      <x:c r="P210" s="30" t="str" cm="1">
        <x:f t="array" ref="P210">INDEX($C$12:$N$12,G210)</x:f>
        <x:v>1.4″</x:v>
      </x:c>
      <x:c r="Q210" s="30" t="str" cm="1">
        <x:f t="array" ref="Q210">INDEX($C$11:$N$11,G210)</x:f>
        <x:v>73°F</x:v>
      </x:c>
      <x:c r="R210" s="30" cm="1">
        <x:f t="array" ref="R210">INDEX($C$13:$N$13,G210)</x:f>
        <x:v>31</x:v>
      </x:c>
      <x:c r="S210" s="30">
        <x:f t="shared" si="102"/>
        <x:v>4.5161290322580643E-2</x:v>
      </x:c>
      <x:c r="T210" s="30">
        <x:f t="shared" si="103"/>
        <x:v>73</x:v>
      </x:c>
      <x:c r="U210" s="32">
        <x:f t="shared" si="104"/>
        <x:v>1</x:v>
      </x:c>
      <x:c r="V210" s="31">
        <x:f t="shared" si="71"/>
        <x:v>0.1</x:v>
      </x:c>
      <x:c r="W210" s="31">
        <x:f t="shared" si="72"/>
        <x:v>65</x:v>
      </x:c>
      <x:c r="X210" s="32">
        <x:f t="shared" si="73"/>
        <x:v>0.25</x:v>
      </x:c>
      <x:c r="Y210" s="30">
        <x:f t="shared" si="105"/>
        <x:v>1</x:v>
      </x:c>
      <x:c r="Z210" s="33">
        <x:f t="shared" si="106"/>
        <x:v>0.97440000000000004</x:v>
      </x:c>
      <x:c r="AA210" s="31">
        <x:f t="shared" si="107"/>
        <x:v>73.929998866666693</x:v>
      </x:c>
      <x:c r="AB210" s="32">
        <x:f t="shared" si="77"/>
        <x:v>3.0804166194444456</x:v>
      </x:c>
      <x:c r="AC210" s="31">
        <x:f t="shared" si="78"/>
        <x:v>0.25</x:v>
      </x:c>
      <x:c r="AD210" s="30">
        <x:f t="shared" si="108"/>
        <x:v>0.39950399999999997</x:v>
      </x:c>
      <x:c r="AE210" s="31">
        <x:f t="shared" si="109"/>
        <x:v>74.329502866666687</x:v>
      </x:c>
      <x:c r="AF210" s="24"/>
    </x:row>
    <x:row r="211" spans="2:32" x14ac:dyDescent="0.35">
      <x:c r="B211" s="27">
        <x:f t="shared" si="81"/>
        <x:v>44750</x:v>
      </x:c>
      <x:c r="C211" s="22" t="str">
        <x:f>IF($C$4="London",Assumptions!C220,Assumptions!E220)</x:f>
        <x:v>0353</x:v>
      </x:c>
      <x:c r="D211" s="22" t="str">
        <x:f>IF($C$4="London",Assumptions!D220,Assumptions!F220)</x:f>
        <x:v>2017</x:v>
      </x:c>
      <x:c r="F211" s="8">
        <x:v>44751</x:v>
      </x:c>
      <x:c r="G211" s="30">
        <x:f t="shared" si="95"/>
        <x:v>7</x:v>
      </x:c>
      <x:c r="H211" s="24" t="str">
        <x:v>0354</x:v>
      </x:c>
      <x:c r="I211" s="24" t="str">
        <x:v>2017</x:v>
      </x:c>
      <x:c r="J211" s="30">
        <x:f t="shared" si="96"/>
        <x:v>3</x:v>
      </x:c>
      <x:c r="K211" s="30">
        <x:f t="shared" si="97"/>
        <x:v>54</x:v>
      </x:c>
      <x:c r="L211" s="30">
        <x:f t="shared" si="98"/>
        <x:v>20</x:v>
      </x:c>
      <x:c r="M211" s="30">
        <x:f t="shared" si="99"/>
        <x:v>17</x:v>
      </x:c>
      <x:c r="N211" s="30">
        <x:f t="shared" si="100"/>
        <x:v>20</x:v>
      </x:c>
      <x:c r="O211" s="30">
        <x:f t="shared" si="101"/>
        <x:v>16.383333333333333</x:v>
      </x:c>
      <x:c r="P211" s="30" t="str" cm="1">
        <x:f t="array" ref="P211">INDEX($C$12:$N$12,G211)</x:f>
        <x:v>1.4″</x:v>
      </x:c>
      <x:c r="Q211" s="30" t="str" cm="1">
        <x:f t="array" ref="Q211">INDEX($C$11:$N$11,G211)</x:f>
        <x:v>73°F</x:v>
      </x:c>
      <x:c r="R211" s="30" cm="1">
        <x:f t="array" ref="R211">INDEX($C$13:$N$13,G211)</x:f>
        <x:v>31</x:v>
      </x:c>
      <x:c r="S211" s="30">
        <x:f t="shared" si="102"/>
        <x:v>4.5161290322580643E-2</x:v>
      </x:c>
      <x:c r="T211" s="30">
        <x:f t="shared" si="103"/>
        <x:v>73</x:v>
      </x:c>
      <x:c r="U211" s="32">
        <x:f t="shared" si="104"/>
        <x:v>1</x:v>
      </x:c>
      <x:c r="V211" s="31">
        <x:f t="shared" si="71"/>
        <x:v>0.1</x:v>
      </x:c>
      <x:c r="W211" s="31">
        <x:f t="shared" si="72"/>
        <x:v>65</x:v>
      </x:c>
      <x:c r="X211" s="32">
        <x:f t="shared" si="73"/>
        <x:v>0.25</x:v>
      </x:c>
      <x:c r="Y211" s="30">
        <x:f t="shared" si="105"/>
        <x:v>1</x:v>
      </x:c>
      <x:c r="Z211" s="33">
        <x:f t="shared" si="106"/>
        <x:v>0.97440000000000004</x:v>
      </x:c>
      <x:c r="AA211" s="31">
        <x:f t="shared" si="107"/>
        <x:v>74.329502866666687</x:v>
      </x:c>
      <x:c r="AB211" s="32">
        <x:f t="shared" si="77"/>
        <x:v>3.0970626194444453</x:v>
      </x:c>
      <x:c r="AC211" s="31">
        <x:f t="shared" si="78"/>
        <x:v>0.25</x:v>
      </x:c>
      <x:c r="AD211" s="30">
        <x:f t="shared" si="108"/>
        <x:v>0.39909800000000006</x:v>
      </x:c>
      <x:c r="AE211" s="31">
        <x:f t="shared" si="109"/>
        <x:v>74.728600866666682</x:v>
      </x:c>
      <x:c r="AF211" s="24"/>
    </x:row>
    <x:row r="212" spans="2:32" x14ac:dyDescent="0.35">
      <x:c r="B212" s="27">
        <x:f t="shared" si="81"/>
        <x:v>44751</x:v>
      </x:c>
      <x:c r="C212" s="22" t="str">
        <x:f>IF($C$4="London",Assumptions!C221,Assumptions!E221)</x:f>
        <x:v>0354</x:v>
      </x:c>
      <x:c r="D212" s="22" t="str">
        <x:f>IF($C$4="London",Assumptions!D221,Assumptions!F221)</x:f>
        <x:v>2017</x:v>
      </x:c>
      <x:c r="F212" s="8">
        <x:v>44752</x:v>
      </x:c>
      <x:c r="G212" s="30">
        <x:f t="shared" si="95"/>
        <x:v>7</x:v>
      </x:c>
      <x:c r="H212" s="24" t="str">
        <x:v>0355</x:v>
      </x:c>
      <x:c r="I212" s="24" t="str">
        <x:v>2016</x:v>
      </x:c>
      <x:c r="J212" s="30">
        <x:f t="shared" si="96"/>
        <x:v>3</x:v>
      </x:c>
      <x:c r="K212" s="30">
        <x:f t="shared" si="97"/>
        <x:v>55</x:v>
      </x:c>
      <x:c r="L212" s="30">
        <x:f t="shared" si="98"/>
        <x:v>20</x:v>
      </x:c>
      <x:c r="M212" s="30">
        <x:f t="shared" si="99"/>
        <x:v>16</x:v>
      </x:c>
      <x:c r="N212" s="30">
        <x:f t="shared" si="100"/>
        <x:v>20</x:v>
      </x:c>
      <x:c r="O212" s="30">
        <x:f t="shared" si="101"/>
        <x:v>16.350000000000001</x:v>
      </x:c>
      <x:c r="P212" s="30" t="str" cm="1">
        <x:f t="array" ref="P212">INDEX($C$12:$N$12,G212)</x:f>
        <x:v>1.4″</x:v>
      </x:c>
      <x:c r="Q212" s="30" t="str" cm="1">
        <x:f t="array" ref="Q212">INDEX($C$11:$N$11,G212)</x:f>
        <x:v>73°F</x:v>
      </x:c>
      <x:c r="R212" s="30" cm="1">
        <x:f t="array" ref="R212">INDEX($C$13:$N$13,G212)</x:f>
        <x:v>31</x:v>
      </x:c>
      <x:c r="S212" s="30">
        <x:f t="shared" si="102"/>
        <x:v>4.5161290322580643E-2</x:v>
      </x:c>
      <x:c r="T212" s="30">
        <x:f t="shared" si="103"/>
        <x:v>73</x:v>
      </x:c>
      <x:c r="U212" s="32">
        <x:f t="shared" si="104"/>
        <x:v>1</x:v>
      </x:c>
      <x:c r="V212" s="31">
        <x:f t="shared" si="71"/>
        <x:v>0.1</x:v>
      </x:c>
      <x:c r="W212" s="31">
        <x:f t="shared" si="72"/>
        <x:v>65</x:v>
      </x:c>
      <x:c r="X212" s="32">
        <x:f t="shared" si="73"/>
        <x:v>0.25</x:v>
      </x:c>
      <x:c r="Y212" s="30">
        <x:f t="shared" si="105"/>
        <x:v>1</x:v>
      </x:c>
      <x:c r="Z212" s="33">
        <x:f t="shared" si="106"/>
        <x:v>0.97440000000000004</x:v>
      </x:c>
      <x:c r="AA212" s="31">
        <x:f t="shared" si="107"/>
        <x:v>74.728600866666682</x:v>
      </x:c>
      <x:c r="AB212" s="32">
        <x:f t="shared" si="77"/>
        <x:v>3.1136917027777784</x:v>
      </x:c>
      <x:c r="AC212" s="31">
        <x:f t="shared" si="78"/>
        <x:v>0.25</x:v>
      </x:c>
      <x:c r="AD212" s="30">
        <x:f t="shared" si="108"/>
        <x:v>0.39828600000000008</x:v>
      </x:c>
      <x:c r="AE212" s="31">
        <x:f t="shared" si="109"/>
        <x:v>75.12688686666668</x:v>
      </x:c>
      <x:c r="AF212" s="24"/>
    </x:row>
    <x:row r="213" spans="2:32" x14ac:dyDescent="0.35">
      <x:c r="B213" s="27">
        <x:f t="shared" si="81"/>
        <x:v>44752</x:v>
      </x:c>
      <x:c r="C213" s="22" t="str">
        <x:f>IF($C$4="London",Assumptions!C222,Assumptions!E222)</x:f>
        <x:v>0355</x:v>
      </x:c>
      <x:c r="D213" s="22" t="str">
        <x:f>IF($C$4="London",Assumptions!D222,Assumptions!F222)</x:f>
        <x:v>2016</x:v>
      </x:c>
      <x:c r="F213" s="8">
        <x:v>44753</x:v>
      </x:c>
      <x:c r="G213" s="30">
        <x:f t="shared" si="95"/>
        <x:v>7</x:v>
      </x:c>
      <x:c r="H213" s="24" t="str">
        <x:v>0356</x:v>
      </x:c>
      <x:c r="I213" s="24" t="str">
        <x:v>2015</x:v>
      </x:c>
      <x:c r="J213" s="30">
        <x:f t="shared" si="96"/>
        <x:v>3</x:v>
      </x:c>
      <x:c r="K213" s="30">
        <x:f t="shared" si="97"/>
        <x:v>56</x:v>
      </x:c>
      <x:c r="L213" s="30">
        <x:f t="shared" si="98"/>
        <x:v>20</x:v>
      </x:c>
      <x:c r="M213" s="30">
        <x:f t="shared" si="99"/>
        <x:v>15</x:v>
      </x:c>
      <x:c r="N213" s="30">
        <x:f t="shared" si="100"/>
        <x:v>20</x:v>
      </x:c>
      <x:c r="O213" s="30">
        <x:f t="shared" si="101"/>
        <x:v>16.316666666666666</x:v>
      </x:c>
      <x:c r="P213" s="30" t="str" cm="1">
        <x:f t="array" ref="P213">INDEX($C$12:$N$12,G213)</x:f>
        <x:v>1.4″</x:v>
      </x:c>
      <x:c r="Q213" s="30" t="str" cm="1">
        <x:f t="array" ref="Q213">INDEX($C$11:$N$11,G213)</x:f>
        <x:v>73°F</x:v>
      </x:c>
      <x:c r="R213" s="30" cm="1">
        <x:f t="array" ref="R213">INDEX($C$13:$N$13,G213)</x:f>
        <x:v>31</x:v>
      </x:c>
      <x:c r="S213" s="30">
        <x:f t="shared" si="102"/>
        <x:v>4.5161290322580643E-2</x:v>
      </x:c>
      <x:c r="T213" s="30">
        <x:f t="shared" si="103"/>
        <x:v>73</x:v>
      </x:c>
      <x:c r="U213" s="32">
        <x:f t="shared" si="104"/>
        <x:v>1</x:v>
      </x:c>
      <x:c r="V213" s="31">
        <x:f t="shared" si="71"/>
        <x:v>0.1</x:v>
      </x:c>
      <x:c r="W213" s="31">
        <x:f t="shared" si="72"/>
        <x:v>65</x:v>
      </x:c>
      <x:c r="X213" s="32">
        <x:f t="shared" si="73"/>
        <x:v>0.25</x:v>
      </x:c>
      <x:c r="Y213" s="30">
        <x:f t="shared" si="105"/>
        <x:v>1</x:v>
      </x:c>
      <x:c r="Z213" s="33">
        <x:f t="shared" si="106"/>
        <x:v>0.97440000000000004</x:v>
      </x:c>
      <x:c r="AA213" s="31">
        <x:f t="shared" si="107"/>
        <x:v>75.12688686666668</x:v>
      </x:c>
      <x:c r="AB213" s="32">
        <x:f t="shared" si="77"/>
        <x:v>3.1302869527777784</x:v>
      </x:c>
      <x:c r="AC213" s="31">
        <x:f t="shared" si="78"/>
        <x:v>0.25</x:v>
      </x:c>
      <x:c r="AD213" s="30">
        <x:f t="shared" si="108"/>
        <x:v>0.39747400000000005</x:v>
      </x:c>
      <x:c r="AE213" s="31">
        <x:f t="shared" si="109"/>
        <x:v>75.524360866666683</x:v>
      </x:c>
      <x:c r="AF213" s="24"/>
    </x:row>
    <x:row r="214" spans="2:32" x14ac:dyDescent="0.35">
      <x:c r="B214" s="27">
        <x:f t="shared" si="81"/>
        <x:v>44753</x:v>
      </x:c>
      <x:c r="C214" s="22" t="str">
        <x:f>IF($C$4="London",Assumptions!C223,Assumptions!E223)</x:f>
        <x:v>0356</x:v>
      </x:c>
      <x:c r="D214" s="22" t="str">
        <x:f>IF($C$4="London",Assumptions!D223,Assumptions!F223)</x:f>
        <x:v>2015</x:v>
      </x:c>
      <x:c r="F214" s="8">
        <x:v>44754</x:v>
      </x:c>
      <x:c r="G214" s="30">
        <x:f t="shared" si="95"/>
        <x:v>7</x:v>
      </x:c>
      <x:c r="H214" s="24" t="str">
        <x:v>0358</x:v>
      </x:c>
      <x:c r="I214" s="24" t="str">
        <x:v>2014</x:v>
      </x:c>
      <x:c r="J214" s="30">
        <x:f t="shared" si="96"/>
        <x:v>3</x:v>
      </x:c>
      <x:c r="K214" s="30">
        <x:f t="shared" si="97"/>
        <x:v>58</x:v>
      </x:c>
      <x:c r="L214" s="30">
        <x:f t="shared" si="98"/>
        <x:v>20</x:v>
      </x:c>
      <x:c r="M214" s="30">
        <x:f t="shared" si="99"/>
        <x:v>14</x:v>
      </x:c>
      <x:c r="N214" s="30">
        <x:f t="shared" si="100"/>
        <x:v>20</x:v>
      </x:c>
      <x:c r="O214" s="30">
        <x:f t="shared" si="101"/>
        <x:v>16.266666666666666</x:v>
      </x:c>
      <x:c r="P214" s="30" t="str" cm="1">
        <x:f t="array" ref="P214">INDEX($C$12:$N$12,G214)</x:f>
        <x:v>1.4″</x:v>
      </x:c>
      <x:c r="Q214" s="30" t="str" cm="1">
        <x:f t="array" ref="Q214">INDEX($C$11:$N$11,G214)</x:f>
        <x:v>73°F</x:v>
      </x:c>
      <x:c r="R214" s="30" cm="1">
        <x:f t="array" ref="R214">INDEX($C$13:$N$13,G214)</x:f>
        <x:v>31</x:v>
      </x:c>
      <x:c r="S214" s="30">
        <x:f t="shared" si="102"/>
        <x:v>4.5161290322580643E-2</x:v>
      </x:c>
      <x:c r="T214" s="30">
        <x:f t="shared" si="103"/>
        <x:v>73</x:v>
      </x:c>
      <x:c r="U214" s="32">
        <x:f t="shared" si="104"/>
        <x:v>1</x:v>
      </x:c>
      <x:c r="V214" s="31">
        <x:f t="shared" si="71"/>
        <x:v>0.1</x:v>
      </x:c>
      <x:c r="W214" s="31">
        <x:f t="shared" si="72"/>
        <x:v>65</x:v>
      </x:c>
      <x:c r="X214" s="32">
        <x:f t="shared" si="73"/>
        <x:v>0.25</x:v>
      </x:c>
      <x:c r="Y214" s="30">
        <x:f t="shared" si="105"/>
        <x:v>1</x:v>
      </x:c>
      <x:c r="Z214" s="33">
        <x:f t="shared" si="106"/>
        <x:v>0.97440000000000004</x:v>
      </x:c>
      <x:c r="AA214" s="31">
        <x:f t="shared" si="107"/>
        <x:v>75.524360866666683</x:v>
      </x:c>
      <x:c r="AB214" s="32">
        <x:f t="shared" si="77"/>
        <x:v>3.1468483694444451</x:v>
      </x:c>
      <x:c r="AC214" s="31">
        <x:f t="shared" si="78"/>
        <x:v>0.25</x:v>
      </x:c>
      <x:c r="AD214" s="30">
        <x:f t="shared" si="108"/>
        <x:v>0.39625600000000005</x:v>
      </x:c>
      <x:c r="AE214" s="31">
        <x:f t="shared" si="109"/>
        <x:v>75.920616866666677</x:v>
      </x:c>
      <x:c r="AF214" s="24"/>
    </x:row>
    <x:row r="215" spans="2:32" x14ac:dyDescent="0.35">
      <x:c r="B215" s="27">
        <x:f t="shared" si="81"/>
        <x:v>44754</x:v>
      </x:c>
      <x:c r="C215" s="22" t="str">
        <x:f>IF($C$4="London",Assumptions!C224,Assumptions!E224)</x:f>
        <x:v>0358</x:v>
      </x:c>
      <x:c r="D215" s="22" t="str">
        <x:f>IF($C$4="London",Assumptions!D224,Assumptions!F224)</x:f>
        <x:v>2014</x:v>
      </x:c>
      <x:c r="F215" s="8">
        <x:v>44755</x:v>
      </x:c>
      <x:c r="G215" s="30">
        <x:f t="shared" si="95"/>
        <x:v>7</x:v>
      </x:c>
      <x:c r="H215" s="24" t="str">
        <x:v>0359</x:v>
      </x:c>
      <x:c r="I215" s="24" t="str">
        <x:v>2013</x:v>
      </x:c>
      <x:c r="J215" s="30">
        <x:f t="shared" si="96"/>
        <x:v>3</x:v>
      </x:c>
      <x:c r="K215" s="30">
        <x:f t="shared" si="97"/>
        <x:v>59</x:v>
      </x:c>
      <x:c r="L215" s="30">
        <x:f t="shared" si="98"/>
        <x:v>20</x:v>
      </x:c>
      <x:c r="M215" s="30">
        <x:f t="shared" si="99"/>
        <x:v>13</x:v>
      </x:c>
      <x:c r="N215" s="30">
        <x:f t="shared" si="100"/>
        <x:v>20</x:v>
      </x:c>
      <x:c r="O215" s="30">
        <x:f t="shared" si="101"/>
        <x:v>16.233333333333334</x:v>
      </x:c>
      <x:c r="P215" s="30" t="str" cm="1">
        <x:f t="array" ref="P215">INDEX($C$12:$N$12,G215)</x:f>
        <x:v>1.4″</x:v>
      </x:c>
      <x:c r="Q215" s="30" t="str" cm="1">
        <x:f t="array" ref="Q215">INDEX($C$11:$N$11,G215)</x:f>
        <x:v>73°F</x:v>
      </x:c>
      <x:c r="R215" s="30" cm="1">
        <x:f t="array" ref="R215">INDEX($C$13:$N$13,G215)</x:f>
        <x:v>31</x:v>
      </x:c>
      <x:c r="S215" s="30">
        <x:f t="shared" si="102"/>
        <x:v>4.5161290322580643E-2</x:v>
      </x:c>
      <x:c r="T215" s="30">
        <x:f t="shared" si="103"/>
        <x:v>73</x:v>
      </x:c>
      <x:c r="U215" s="32">
        <x:f t="shared" si="104"/>
        <x:v>1</x:v>
      </x:c>
      <x:c r="V215" s="31">
        <x:f t="shared" si="71"/>
        <x:v>0.1</x:v>
      </x:c>
      <x:c r="W215" s="31">
        <x:f t="shared" si="72"/>
        <x:v>65</x:v>
      </x:c>
      <x:c r="X215" s="32">
        <x:f t="shared" si="73"/>
        <x:v>0.25</x:v>
      </x:c>
      <x:c r="Y215" s="30">
        <x:f t="shared" si="105"/>
        <x:v>1</x:v>
      </x:c>
      <x:c r="Z215" s="33">
        <x:f t="shared" si="106"/>
        <x:v>0.97440000000000004</x:v>
      </x:c>
      <x:c r="AA215" s="31">
        <x:f t="shared" si="107"/>
        <x:v>75.920616866666677</x:v>
      </x:c>
      <x:c r="AB215" s="32">
        <x:f t="shared" si="77"/>
        <x:v>3.1633590361111117</x:v>
      </x:c>
      <x:c r="AC215" s="31">
        <x:f t="shared" si="78"/>
        <x:v>0.25</x:v>
      </x:c>
      <x:c r="AD215" s="30">
        <x:f t="shared" si="108"/>
        <x:v>0.39544400000000007</x:v>
      </x:c>
      <x:c r="AE215" s="31">
        <x:f t="shared" si="109"/>
        <x:v>76.316060866666675</x:v>
      </x:c>
      <x:c r="AF215" s="24"/>
    </x:row>
    <x:row r="216" spans="2:32" x14ac:dyDescent="0.35">
      <x:c r="B216" s="27">
        <x:f t="shared" si="81"/>
        <x:v>44755</x:v>
      </x:c>
      <x:c r="C216" s="22" t="str">
        <x:f>IF($C$4="London",Assumptions!C225,Assumptions!E225)</x:f>
        <x:v>0359</x:v>
      </x:c>
      <x:c r="D216" s="22" t="str">
        <x:f>IF($C$4="London",Assumptions!D225,Assumptions!F225)</x:f>
        <x:v>2013</x:v>
      </x:c>
      <x:c r="F216" s="8">
        <x:v>44756</x:v>
      </x:c>
      <x:c r="G216" s="30">
        <x:f t="shared" si="95"/>
        <x:v>7</x:v>
      </x:c>
      <x:c r="H216" s="24" t="str">
        <x:v>0400</x:v>
      </x:c>
      <x:c r="I216" s="24" t="str">
        <x:v>2012</x:v>
      </x:c>
      <x:c r="J216" s="30">
        <x:f t="shared" si="96"/>
        <x:v>4</x:v>
      </x:c>
      <x:c r="K216" s="30">
        <x:f t="shared" si="97"/>
        <x:v>0</x:v>
      </x:c>
      <x:c r="L216" s="30">
        <x:f t="shared" si="98"/>
        <x:v>20</x:v>
      </x:c>
      <x:c r="M216" s="30">
        <x:f t="shared" si="99"/>
        <x:v>12</x:v>
      </x:c>
      <x:c r="N216" s="30">
        <x:f t="shared" si="100"/>
        <x:v>20</x:v>
      </x:c>
      <x:c r="O216" s="30">
        <x:f t="shared" si="101"/>
        <x:v>16.2</x:v>
      </x:c>
      <x:c r="P216" s="30" t="str" cm="1">
        <x:f t="array" ref="P216">INDEX($C$12:$N$12,G216)</x:f>
        <x:v>1.4″</x:v>
      </x:c>
      <x:c r="Q216" s="30" t="str" cm="1">
        <x:f t="array" ref="Q216">INDEX($C$11:$N$11,G216)</x:f>
        <x:v>73°F</x:v>
      </x:c>
      <x:c r="R216" s="30" cm="1">
        <x:f t="array" ref="R216">INDEX($C$13:$N$13,G216)</x:f>
        <x:v>31</x:v>
      </x:c>
      <x:c r="S216" s="30">
        <x:f t="shared" si="102"/>
        <x:v>4.5161290322580643E-2</x:v>
      </x:c>
      <x:c r="T216" s="30">
        <x:f t="shared" si="103"/>
        <x:v>73</x:v>
      </x:c>
      <x:c r="U216" s="32">
        <x:f t="shared" si="104"/>
        <x:v>1</x:v>
      </x:c>
      <x:c r="V216" s="31">
        <x:f t="shared" si="71"/>
        <x:v>0.1</x:v>
      </x:c>
      <x:c r="W216" s="31">
        <x:f t="shared" si="72"/>
        <x:v>65</x:v>
      </x:c>
      <x:c r="X216" s="32">
        <x:f t="shared" si="73"/>
        <x:v>0.25</x:v>
      </x:c>
      <x:c r="Y216" s="30">
        <x:f t="shared" si="105"/>
        <x:v>1</x:v>
      </x:c>
      <x:c r="Z216" s="33">
        <x:f t="shared" si="106"/>
        <x:v>0.97440000000000004</x:v>
      </x:c>
      <x:c r="AA216" s="31">
        <x:f t="shared" si="107"/>
        <x:v>76.316060866666675</x:v>
      </x:c>
      <x:c r="AB216" s="32">
        <x:f t="shared" si="77"/>
        <x:v>3.1798358694444446</x:v>
      </x:c>
      <x:c r="AC216" s="31">
        <x:f t="shared" si="78"/>
        <x:v>0.25</x:v>
      </x:c>
      <x:c r="AD216" s="30">
        <x:f t="shared" si="108"/>
        <x:v>0.39463200000000004</x:v>
      </x:c>
      <x:c r="AE216" s="31">
        <x:f t="shared" si="109"/>
        <x:v>76.710692866666676</x:v>
      </x:c>
      <x:c r="AF216" s="24"/>
    </x:row>
    <x:row r="217" spans="2:32" x14ac:dyDescent="0.35">
      <x:c r="B217" s="27">
        <x:f t="shared" ref="B217:B280" si="110">B216+1</x:f>
        <x:v>44756</x:v>
      </x:c>
      <x:c r="C217" s="22" t="str">
        <x:f>IF($C$4="London",Assumptions!C226,Assumptions!E226)</x:f>
        <x:v>0400</x:v>
      </x:c>
      <x:c r="D217" s="22" t="str">
        <x:f>IF($C$4="London",Assumptions!D226,Assumptions!F226)</x:f>
        <x:v>2012</x:v>
      </x:c>
      <x:c r="F217" s="8">
        <x:v>44757</x:v>
      </x:c>
      <x:c r="G217" s="30">
        <x:f t="shared" si="95"/>
        <x:v>7</x:v>
      </x:c>
      <x:c r="H217" s="24" t="str">
        <x:v>0401</x:v>
      </x:c>
      <x:c r="I217" s="24" t="str">
        <x:v>2011</x:v>
      </x:c>
      <x:c r="J217" s="30">
        <x:f t="shared" si="96"/>
        <x:v>4</x:v>
      </x:c>
      <x:c r="K217" s="30">
        <x:f t="shared" si="97"/>
        <x:v>1</x:v>
      </x:c>
      <x:c r="L217" s="30">
        <x:f t="shared" si="98"/>
        <x:v>20</x:v>
      </x:c>
      <x:c r="M217" s="30">
        <x:f t="shared" si="99"/>
        <x:v>11</x:v>
      </x:c>
      <x:c r="N217" s="30">
        <x:f t="shared" si="100"/>
        <x:v>20</x:v>
      </x:c>
      <x:c r="O217" s="30">
        <x:f t="shared" si="101"/>
        <x:v>16.166666666666668</x:v>
      </x:c>
      <x:c r="P217" s="30" t="str" cm="1">
        <x:f t="array" ref="P217">INDEX($C$12:$N$12,G217)</x:f>
        <x:v>1.4″</x:v>
      </x:c>
      <x:c r="Q217" s="30" t="str" cm="1">
        <x:f t="array" ref="Q217">INDEX($C$11:$N$11,G217)</x:f>
        <x:v>73°F</x:v>
      </x:c>
      <x:c r="R217" s="30" cm="1">
        <x:f t="array" ref="R217">INDEX($C$13:$N$13,G217)</x:f>
        <x:v>31</x:v>
      </x:c>
      <x:c r="S217" s="30">
        <x:f t="shared" si="102"/>
        <x:v>4.5161290322580643E-2</x:v>
      </x:c>
      <x:c r="T217" s="30">
        <x:f t="shared" si="103"/>
        <x:v>73</x:v>
      </x:c>
      <x:c r="U217" s="32">
        <x:f t="shared" si="104"/>
        <x:v>1</x:v>
      </x:c>
      <x:c r="V217" s="31">
        <x:f t="shared" si="71"/>
        <x:v>0.1</x:v>
      </x:c>
      <x:c r="W217" s="31">
        <x:f t="shared" si="72"/>
        <x:v>65</x:v>
      </x:c>
      <x:c r="X217" s="32">
        <x:f t="shared" si="73"/>
        <x:v>0.25</x:v>
      </x:c>
      <x:c r="Y217" s="30">
        <x:f t="shared" si="105"/>
        <x:v>1</x:v>
      </x:c>
      <x:c r="Z217" s="33">
        <x:f t="shared" si="106"/>
        <x:v>0.97440000000000004</x:v>
      </x:c>
      <x:c r="AA217" s="31">
        <x:f t="shared" si="107"/>
        <x:v>76.710692866666676</x:v>
      </x:c>
      <x:c r="AB217" s="32">
        <x:f t="shared" si="77"/>
        <x:v>3.1962788694444448</x:v>
      </x:c>
      <x:c r="AC217" s="31">
        <x:f t="shared" si="78"/>
        <x:v>0.25</x:v>
      </x:c>
      <x:c r="AD217" s="30">
        <x:f t="shared" si="108"/>
        <x:v>0.39382000000000006</x:v>
      </x:c>
      <x:c r="AE217" s="31">
        <x:f t="shared" si="109"/>
        <x:v>77.104512866666681</x:v>
      </x:c>
      <x:c r="AF217" s="24"/>
    </x:row>
    <x:row r="218" spans="2:32" x14ac:dyDescent="0.35">
      <x:c r="B218" s="27">
        <x:f t="shared" si="110"/>
        <x:v>44757</x:v>
      </x:c>
      <x:c r="C218" s="22" t="str">
        <x:f>IF($C$4="London",Assumptions!C227,Assumptions!E227)</x:f>
        <x:v>0401</x:v>
      </x:c>
      <x:c r="D218" s="22" t="str">
        <x:f>IF($C$4="London",Assumptions!D227,Assumptions!F227)</x:f>
        <x:v>2011</x:v>
      </x:c>
      <x:c r="F218" s="8">
        <x:v>44758</x:v>
      </x:c>
      <x:c r="G218" s="30">
        <x:f t="shared" si="95"/>
        <x:v>7</x:v>
      </x:c>
      <x:c r="H218" s="8" t="str">
        <x:v>0402</x:v>
      </x:c>
      <x:c r="I218" s="8" t="str">
        <x:v>2010</x:v>
      </x:c>
      <x:c r="J218" s="30">
        <x:f t="shared" si="96"/>
        <x:v>4</x:v>
      </x:c>
      <x:c r="K218" s="30">
        <x:f t="shared" si="97"/>
        <x:v>2</x:v>
      </x:c>
      <x:c r="L218" s="30">
        <x:f t="shared" si="98"/>
        <x:v>20</x:v>
      </x:c>
      <x:c r="M218" s="30">
        <x:f t="shared" si="99"/>
        <x:v>10</x:v>
      </x:c>
      <x:c r="N218" s="30">
        <x:f t="shared" si="100"/>
        <x:v>20</x:v>
      </x:c>
      <x:c r="O218" s="30">
        <x:f t="shared" si="101"/>
        <x:v>16.133333333333333</x:v>
      </x:c>
      <x:c r="P218" s="30" t="str" cm="1">
        <x:f t="array" ref="P218">INDEX($C$12:$N$12,G218)</x:f>
        <x:v>1.4″</x:v>
      </x:c>
      <x:c r="Q218" s="30" t="str" cm="1">
        <x:f t="array" ref="Q218">INDEX($C$11:$N$11,G218)</x:f>
        <x:v>73°F</x:v>
      </x:c>
      <x:c r="R218" s="30" cm="1">
        <x:f t="array" ref="R218">INDEX($C$13:$N$13,G218)</x:f>
        <x:v>31</x:v>
      </x:c>
      <x:c r="S218" s="30">
        <x:f t="shared" si="102"/>
        <x:v>4.5161290322580643E-2</x:v>
      </x:c>
      <x:c r="T218" s="30">
        <x:f t="shared" si="103"/>
        <x:v>73</x:v>
      </x:c>
      <x:c r="U218" s="32">
        <x:f t="shared" si="104"/>
        <x:v>1</x:v>
      </x:c>
      <x:c r="V218" s="31">
        <x:f t="shared" si="71"/>
        <x:v>0.1</x:v>
      </x:c>
      <x:c r="W218" s="31">
        <x:f t="shared" si="72"/>
        <x:v>65</x:v>
      </x:c>
      <x:c r="X218" s="32">
        <x:f t="shared" si="73"/>
        <x:v>0.25</x:v>
      </x:c>
      <x:c r="Y218" s="30">
        <x:f t="shared" si="105"/>
        <x:v>1</x:v>
      </x:c>
      <x:c r="Z218" s="33">
        <x:f t="shared" si="106"/>
        <x:v>0.97440000000000004</x:v>
      </x:c>
      <x:c r="AA218" s="31">
        <x:f t="shared" si="107"/>
        <x:v>77.104512866666681</x:v>
      </x:c>
      <x:c r="AB218" s="32">
        <x:f t="shared" si="77"/>
        <x:v>3.2126880361111119</x:v>
      </x:c>
      <x:c r="AC218" s="31">
        <x:f t="shared" si="78"/>
        <x:v>0.25</x:v>
      </x:c>
      <x:c r="AD218" s="30">
        <x:f t="shared" si="108"/>
        <x:v>0.39300800000000002</x:v>
      </x:c>
      <x:c r="AE218" s="31">
        <x:f t="shared" si="109"/>
        <x:v>77.497520866666676</x:v>
      </x:c>
    </x:row>
    <x:row r="219" spans="2:32" x14ac:dyDescent="0.35">
      <x:c r="B219" s="27">
        <x:f t="shared" si="110"/>
        <x:v>44758</x:v>
      </x:c>
      <x:c r="C219" s="22" t="str">
        <x:f>IF($C$4="London",Assumptions!C228,Assumptions!E228)</x:f>
        <x:v>0402</x:v>
      </x:c>
      <x:c r="D219" s="22" t="str">
        <x:f>IF($C$4="London",Assumptions!D228,Assumptions!F228)</x:f>
        <x:v>2010</x:v>
      </x:c>
      <x:c r="F219" s="8">
        <x:v>44759</x:v>
      </x:c>
      <x:c r="G219" s="30">
        <x:f t="shared" si="95"/>
        <x:v>7</x:v>
      </x:c>
      <x:c r="H219" s="8" t="str">
        <x:v>0403</x:v>
      </x:c>
      <x:c r="I219" s="8" t="str">
        <x:v>2009</x:v>
      </x:c>
      <x:c r="J219" s="30">
        <x:f t="shared" si="96"/>
        <x:v>4</x:v>
      </x:c>
      <x:c r="K219" s="30">
        <x:f t="shared" si="97"/>
        <x:v>3</x:v>
      </x:c>
      <x:c r="L219" s="30">
        <x:f t="shared" si="98"/>
        <x:v>20</x:v>
      </x:c>
      <x:c r="M219" s="30">
        <x:f t="shared" si="99"/>
        <x:v>9</x:v>
      </x:c>
      <x:c r="N219" s="30">
        <x:f t="shared" si="100"/>
        <x:v>20</x:v>
      </x:c>
      <x:c r="O219" s="30">
        <x:f t="shared" si="101"/>
        <x:v>16.100000000000001</x:v>
      </x:c>
      <x:c r="P219" s="30" t="str" cm="1">
        <x:f t="array" ref="P219">INDEX($C$12:$N$12,G219)</x:f>
        <x:v>1.4″</x:v>
      </x:c>
      <x:c r="Q219" s="30" t="str" cm="1">
        <x:f t="array" ref="Q219">INDEX($C$11:$N$11,G219)</x:f>
        <x:v>73°F</x:v>
      </x:c>
      <x:c r="R219" s="30" cm="1">
        <x:f t="array" ref="R219">INDEX($C$13:$N$13,G219)</x:f>
        <x:v>31</x:v>
      </x:c>
      <x:c r="S219" s="30">
        <x:f t="shared" si="102"/>
        <x:v>4.5161290322580643E-2</x:v>
      </x:c>
      <x:c r="T219" s="30">
        <x:f t="shared" si="103"/>
        <x:v>73</x:v>
      </x:c>
      <x:c r="U219" s="32">
        <x:f t="shared" si="104"/>
        <x:v>1</x:v>
      </x:c>
      <x:c r="V219" s="31">
        <x:f t="shared" si="71"/>
        <x:v>0.1</x:v>
      </x:c>
      <x:c r="W219" s="31">
        <x:f t="shared" si="72"/>
        <x:v>65</x:v>
      </x:c>
      <x:c r="X219" s="32">
        <x:f t="shared" si="73"/>
        <x:v>0.25</x:v>
      </x:c>
      <x:c r="Y219" s="30">
        <x:f t="shared" si="105"/>
        <x:v>1</x:v>
      </x:c>
      <x:c r="Z219" s="33">
        <x:f t="shared" si="106"/>
        <x:v>0.97440000000000004</x:v>
      </x:c>
      <x:c r="AA219" s="31">
        <x:f t="shared" si="107"/>
        <x:v>77.497520866666676</x:v>
      </x:c>
      <x:c r="AB219" s="32">
        <x:f t="shared" si="77"/>
        <x:v>3.2290633694444448</x:v>
      </x:c>
      <x:c r="AC219" s="31">
        <x:f t="shared" si="78"/>
        <x:v>0.25</x:v>
      </x:c>
      <x:c r="AD219" s="30">
        <x:f t="shared" si="108"/>
        <x:v>0.3921960000000001</x:v>
      </x:c>
      <x:c r="AE219" s="31">
        <x:f t="shared" si="109"/>
        <x:v>77.889716866666674</x:v>
      </x:c>
    </x:row>
    <x:row r="220" spans="2:32" x14ac:dyDescent="0.35">
      <x:c r="B220" s="27">
        <x:f t="shared" si="110"/>
        <x:v>44759</x:v>
      </x:c>
      <x:c r="C220" s="22" t="str">
        <x:f>IF($C$4="London",Assumptions!C229,Assumptions!E229)</x:f>
        <x:v>0403</x:v>
      </x:c>
      <x:c r="D220" s="22" t="str">
        <x:f>IF($C$4="London",Assumptions!D229,Assumptions!F229)</x:f>
        <x:v>2009</x:v>
      </x:c>
      <x:c r="F220" s="8">
        <x:v>44760</x:v>
      </x:c>
      <x:c r="G220" s="30">
        <x:f t="shared" si="95"/>
        <x:v>7</x:v>
      </x:c>
      <x:c r="H220" s="8" t="str">
        <x:v>0405</x:v>
      </x:c>
      <x:c r="I220" s="8" t="str">
        <x:v>2008</x:v>
      </x:c>
      <x:c r="J220" s="30">
        <x:f t="shared" si="96"/>
        <x:v>4</x:v>
      </x:c>
      <x:c r="K220" s="30">
        <x:f t="shared" si="97"/>
        <x:v>5</x:v>
      </x:c>
      <x:c r="L220" s="30">
        <x:f t="shared" si="98"/>
        <x:v>20</x:v>
      </x:c>
      <x:c r="M220" s="30">
        <x:f t="shared" si="99"/>
        <x:v>8</x:v>
      </x:c>
      <x:c r="N220" s="30">
        <x:f t="shared" si="100"/>
        <x:v>20</x:v>
      </x:c>
      <x:c r="O220" s="30">
        <x:f t="shared" si="101"/>
        <x:v>16.05</x:v>
      </x:c>
      <x:c r="P220" s="30" t="str" cm="1">
        <x:f t="array" ref="P220">INDEX($C$12:$N$12,G220)</x:f>
        <x:v>1.4″</x:v>
      </x:c>
      <x:c r="Q220" s="30" t="str" cm="1">
        <x:f t="array" ref="Q220">INDEX($C$11:$N$11,G220)</x:f>
        <x:v>73°F</x:v>
      </x:c>
      <x:c r="R220" s="30" cm="1">
        <x:f t="array" ref="R220">INDEX($C$13:$N$13,G220)</x:f>
        <x:v>31</x:v>
      </x:c>
      <x:c r="S220" s="30">
        <x:f t="shared" si="102"/>
        <x:v>4.5161290322580643E-2</x:v>
      </x:c>
      <x:c r="T220" s="30">
        <x:f t="shared" si="103"/>
        <x:v>73</x:v>
      </x:c>
      <x:c r="U220" s="32">
        <x:f t="shared" si="104"/>
        <x:v>1</x:v>
      </x:c>
      <x:c r="V220" s="31">
        <x:f t="shared" si="71"/>
        <x:v>0.1</x:v>
      </x:c>
      <x:c r="W220" s="31">
        <x:f t="shared" si="72"/>
        <x:v>65</x:v>
      </x:c>
      <x:c r="X220" s="32">
        <x:f t="shared" si="73"/>
        <x:v>0.25</x:v>
      </x:c>
      <x:c r="Y220" s="30">
        <x:f t="shared" si="105"/>
        <x:v>1</x:v>
      </x:c>
      <x:c r="Z220" s="33">
        <x:f t="shared" si="106"/>
        <x:v>0.97440000000000004</x:v>
      </x:c>
      <x:c r="AA220" s="31">
        <x:f t="shared" si="107"/>
        <x:v>77.889716866666674</x:v>
      </x:c>
      <x:c r="AB220" s="32">
        <x:f t="shared" si="77"/>
        <x:v>3.2454048694444446</x:v>
      </x:c>
      <x:c r="AC220" s="31">
        <x:f t="shared" si="78"/>
        <x:v>0.25</x:v>
      </x:c>
      <x:c r="AD220" s="30">
        <x:f t="shared" si="108"/>
        <x:v>0.39097800000000005</x:v>
      </x:c>
      <x:c r="AE220" s="31">
        <x:f t="shared" si="109"/>
        <x:v>78.280694866666678</x:v>
      </x:c>
    </x:row>
    <x:row r="221" spans="2:32" x14ac:dyDescent="0.35">
      <x:c r="B221" s="27">
        <x:f t="shared" si="110"/>
        <x:v>44760</x:v>
      </x:c>
      <x:c r="C221" s="22" t="str">
        <x:f>IF($C$4="London",Assumptions!C230,Assumptions!E230)</x:f>
        <x:v>0405</x:v>
      </x:c>
      <x:c r="D221" s="22" t="str">
        <x:f>IF($C$4="London",Assumptions!D230,Assumptions!F230)</x:f>
        <x:v>2008</x:v>
      </x:c>
      <x:c r="F221" s="8">
        <x:v>44761</x:v>
      </x:c>
      <x:c r="G221" s="30">
        <x:f t="shared" si="95"/>
        <x:v>7</x:v>
      </x:c>
      <x:c r="H221" s="8" t="str">
        <x:v>0406</x:v>
      </x:c>
      <x:c r="I221" s="8" t="str">
        <x:v>2007</x:v>
      </x:c>
      <x:c r="J221" s="30">
        <x:f t="shared" si="96"/>
        <x:v>4</x:v>
      </x:c>
      <x:c r="K221" s="30">
        <x:f t="shared" si="97"/>
        <x:v>6</x:v>
      </x:c>
      <x:c r="L221" s="30">
        <x:f t="shared" si="98"/>
        <x:v>20</x:v>
      </x:c>
      <x:c r="M221" s="30">
        <x:f t="shared" si="99"/>
        <x:v>7</x:v>
      </x:c>
      <x:c r="N221" s="30">
        <x:f t="shared" si="100"/>
        <x:v>20</x:v>
      </x:c>
      <x:c r="O221" s="30">
        <x:f t="shared" si="101"/>
        <x:v>16.016666666666666</x:v>
      </x:c>
      <x:c r="P221" s="30" t="str" cm="1">
        <x:f t="array" ref="P221">INDEX($C$12:$N$12,G221)</x:f>
        <x:v>1.4″</x:v>
      </x:c>
      <x:c r="Q221" s="30" t="str" cm="1">
        <x:f t="array" ref="Q221">INDEX($C$11:$N$11,G221)</x:f>
        <x:v>73°F</x:v>
      </x:c>
      <x:c r="R221" s="30" cm="1">
        <x:f t="array" ref="R221">INDEX($C$13:$N$13,G221)</x:f>
        <x:v>31</x:v>
      </x:c>
      <x:c r="S221" s="30">
        <x:f t="shared" si="102"/>
        <x:v>4.5161290322580643E-2</x:v>
      </x:c>
      <x:c r="T221" s="30">
        <x:f t="shared" si="103"/>
        <x:v>73</x:v>
      </x:c>
      <x:c r="U221" s="32">
        <x:f t="shared" si="104"/>
        <x:v>1</x:v>
      </x:c>
      <x:c r="V221" s="31">
        <x:f t="shared" si="71"/>
        <x:v>0.1</x:v>
      </x:c>
      <x:c r="W221" s="31">
        <x:f t="shared" si="72"/>
        <x:v>65</x:v>
      </x:c>
      <x:c r="X221" s="32">
        <x:f t="shared" si="73"/>
        <x:v>0.25</x:v>
      </x:c>
      <x:c r="Y221" s="30">
        <x:f t="shared" si="105"/>
        <x:v>1</x:v>
      </x:c>
      <x:c r="Z221" s="33">
        <x:f t="shared" si="106"/>
        <x:v>0.97440000000000004</x:v>
      </x:c>
      <x:c r="AA221" s="31">
        <x:f t="shared" si="107"/>
        <x:v>78.280694866666678</x:v>
      </x:c>
      <x:c r="AB221" s="32">
        <x:f t="shared" si="77"/>
        <x:v>3.2616956194444451</x:v>
      </x:c>
      <x:c r="AC221" s="31">
        <x:f t="shared" si="78"/>
        <x:v>0.25</x:v>
      </x:c>
      <x:c r="AD221" s="30">
        <x:f t="shared" si="108"/>
        <x:v>0.39016600000000001</x:v>
      </x:c>
      <x:c r="AE221" s="31">
        <x:f t="shared" si="109"/>
        <x:v>78.670860866666672</x:v>
      </x:c>
    </x:row>
    <x:row r="222" spans="2:32" x14ac:dyDescent="0.35">
      <x:c r="B222" s="27">
        <x:f t="shared" si="110"/>
        <x:v>44761</x:v>
      </x:c>
      <x:c r="C222" s="22" t="str">
        <x:f>IF($C$4="London",Assumptions!C231,Assumptions!E231)</x:f>
        <x:v>0406</x:v>
      </x:c>
      <x:c r="D222" s="22" t="str">
        <x:f>IF($C$4="London",Assumptions!D231,Assumptions!F231)</x:f>
        <x:v>2007</x:v>
      </x:c>
      <x:c r="F222" s="8">
        <x:v>44762</x:v>
      </x:c>
      <x:c r="G222" s="30">
        <x:f t="shared" si="95"/>
        <x:v>7</x:v>
      </x:c>
      <x:c r="H222" s="8" t="str">
        <x:v>0407</x:v>
      </x:c>
      <x:c r="I222" s="8" t="str">
        <x:v>2006</x:v>
      </x:c>
      <x:c r="J222" s="30">
        <x:f t="shared" si="96"/>
        <x:v>4</x:v>
      </x:c>
      <x:c r="K222" s="30">
        <x:f t="shared" si="97"/>
        <x:v>7</x:v>
      </x:c>
      <x:c r="L222" s="30">
        <x:f t="shared" si="98"/>
        <x:v>20</x:v>
      </x:c>
      <x:c r="M222" s="30">
        <x:f t="shared" si="99"/>
        <x:v>6</x:v>
      </x:c>
      <x:c r="N222" s="30">
        <x:f t="shared" si="100"/>
        <x:v>20</x:v>
      </x:c>
      <x:c r="O222" s="30">
        <x:f t="shared" si="101"/>
        <x:v>15.983333333333333</x:v>
      </x:c>
      <x:c r="P222" s="30" t="str" cm="1">
        <x:f t="array" ref="P222">INDEX($C$12:$N$12,G222)</x:f>
        <x:v>1.4″</x:v>
      </x:c>
      <x:c r="Q222" s="30" t="str" cm="1">
        <x:f t="array" ref="Q222">INDEX($C$11:$N$11,G222)</x:f>
        <x:v>73°F</x:v>
      </x:c>
      <x:c r="R222" s="30" cm="1">
        <x:f t="array" ref="R222">INDEX($C$13:$N$13,G222)</x:f>
        <x:v>31</x:v>
      </x:c>
      <x:c r="S222" s="30">
        <x:f t="shared" si="102"/>
        <x:v>4.5161290322580643E-2</x:v>
      </x:c>
      <x:c r="T222" s="30">
        <x:f t="shared" si="103"/>
        <x:v>73</x:v>
      </x:c>
      <x:c r="U222" s="32">
        <x:f t="shared" si="104"/>
        <x:v>1</x:v>
      </x:c>
      <x:c r="V222" s="31">
        <x:f t="shared" si="71"/>
        <x:v>0.1</x:v>
      </x:c>
      <x:c r="W222" s="31">
        <x:f t="shared" si="72"/>
        <x:v>65</x:v>
      </x:c>
      <x:c r="X222" s="32">
        <x:f t="shared" si="73"/>
        <x:v>0.25</x:v>
      </x:c>
      <x:c r="Y222" s="30">
        <x:f t="shared" si="105"/>
        <x:v>1</x:v>
      </x:c>
      <x:c r="Z222" s="33">
        <x:f t="shared" si="106"/>
        <x:v>0.97440000000000004</x:v>
      </x:c>
      <x:c r="AA222" s="31">
        <x:f t="shared" si="107"/>
        <x:v>78.670860866666672</x:v>
      </x:c>
      <x:c r="AB222" s="32">
        <x:f t="shared" si="77"/>
        <x:v>3.2779525361111115</x:v>
      </x:c>
      <x:c r="AC222" s="31">
        <x:f t="shared" si="78"/>
        <x:v>0.25</x:v>
      </x:c>
      <x:c r="AD222" s="30">
        <x:f t="shared" si="108"/>
        <x:v>0.38935400000000003</x:v>
      </x:c>
      <x:c r="AE222" s="31">
        <x:f t="shared" si="109"/>
        <x:v>79.060214866666669</x:v>
      </x:c>
    </x:row>
    <x:row r="223" spans="2:32" x14ac:dyDescent="0.35">
      <x:c r="B223" s="27">
        <x:f t="shared" si="110"/>
        <x:v>44762</x:v>
      </x:c>
      <x:c r="C223" s="22" t="str">
        <x:f>IF($C$4="London",Assumptions!C232,Assumptions!E232)</x:f>
        <x:v>0407</x:v>
      </x:c>
      <x:c r="D223" s="22" t="str">
        <x:f>IF($C$4="London",Assumptions!D232,Assumptions!F232)</x:f>
        <x:v>2006</x:v>
      </x:c>
      <x:c r="F223" s="8">
        <x:v>44763</x:v>
      </x:c>
      <x:c r="G223" s="30">
        <x:f t="shared" si="95"/>
        <x:v>7</x:v>
      </x:c>
      <x:c r="H223" s="8" t="str">
        <x:v>0408</x:v>
      </x:c>
      <x:c r="I223" s="8" t="str">
        <x:v>2005</x:v>
      </x:c>
      <x:c r="J223" s="30">
        <x:f t="shared" si="96"/>
        <x:v>4</x:v>
      </x:c>
      <x:c r="K223" s="30">
        <x:f t="shared" si="97"/>
        <x:v>8</x:v>
      </x:c>
      <x:c r="L223" s="30">
        <x:f t="shared" si="98"/>
        <x:v>20</x:v>
      </x:c>
      <x:c r="M223" s="30">
        <x:f t="shared" si="99"/>
        <x:v>5</x:v>
      </x:c>
      <x:c r="N223" s="30">
        <x:f t="shared" si="100"/>
        <x:v>20</x:v>
      </x:c>
      <x:c r="O223" s="30">
        <x:f t="shared" si="101"/>
        <x:v>15.95</x:v>
      </x:c>
      <x:c r="P223" s="30" t="str" cm="1">
        <x:f t="array" ref="P223">INDEX($C$12:$N$12,G223)</x:f>
        <x:v>1.4″</x:v>
      </x:c>
      <x:c r="Q223" s="30" t="str" cm="1">
        <x:f t="array" ref="Q223">INDEX($C$11:$N$11,G223)</x:f>
        <x:v>73°F</x:v>
      </x:c>
      <x:c r="R223" s="30" cm="1">
        <x:f t="array" ref="R223">INDEX($C$13:$N$13,G223)</x:f>
        <x:v>31</x:v>
      </x:c>
      <x:c r="S223" s="30">
        <x:f t="shared" si="102"/>
        <x:v>4.5161290322580643E-2</x:v>
      </x:c>
      <x:c r="T223" s="30">
        <x:f t="shared" si="103"/>
        <x:v>73</x:v>
      </x:c>
      <x:c r="U223" s="32">
        <x:f t="shared" si="104"/>
        <x:v>1</x:v>
      </x:c>
      <x:c r="V223" s="31">
        <x:f t="shared" si="71"/>
        <x:v>0.1</x:v>
      </x:c>
      <x:c r="W223" s="31">
        <x:f t="shared" si="72"/>
        <x:v>65</x:v>
      </x:c>
      <x:c r="X223" s="32">
        <x:f t="shared" si="73"/>
        <x:v>0.25</x:v>
      </x:c>
      <x:c r="Y223" s="30">
        <x:f t="shared" si="105"/>
        <x:v>1</x:v>
      </x:c>
      <x:c r="Z223" s="33">
        <x:f t="shared" si="106"/>
        <x:v>0.97440000000000004</x:v>
      </x:c>
      <x:c r="AA223" s="31">
        <x:f t="shared" si="107"/>
        <x:v>79.060214866666669</x:v>
      </x:c>
      <x:c r="AB223" s="32">
        <x:f t="shared" si="77"/>
        <x:v>3.2941756194444447</x:v>
      </x:c>
      <x:c r="AC223" s="31">
        <x:f t="shared" si="78"/>
        <x:v>0.25</x:v>
      </x:c>
      <x:c r="AD223" s="30">
        <x:f t="shared" si="108"/>
        <x:v>0.388542</x:v>
      </x:c>
      <x:c r="AE223" s="31">
        <x:f t="shared" si="109"/>
        <x:v>79.44875686666667</x:v>
      </x:c>
    </x:row>
    <x:row r="224" spans="2:32" x14ac:dyDescent="0.35">
      <x:c r="B224" s="27">
        <x:f t="shared" si="110"/>
        <x:v>44763</x:v>
      </x:c>
      <x:c r="C224" s="22" t="str">
        <x:f>IF($C$4="London",Assumptions!C233,Assumptions!E233)</x:f>
        <x:v>0408</x:v>
      </x:c>
      <x:c r="D224" s="22" t="str">
        <x:f>IF($C$4="London",Assumptions!D233,Assumptions!F233)</x:f>
        <x:v>2005</x:v>
      </x:c>
      <x:c r="F224" s="8">
        <x:v>44764</x:v>
      </x:c>
      <x:c r="G224" s="30">
        <x:f t="shared" si="95"/>
        <x:v>7</x:v>
      </x:c>
      <x:c r="H224" s="8" t="str">
        <x:v>0410</x:v>
      </x:c>
      <x:c r="I224" s="8" t="str">
        <x:v>2003</x:v>
      </x:c>
      <x:c r="J224" s="30">
        <x:f t="shared" si="96"/>
        <x:v>4</x:v>
      </x:c>
      <x:c r="K224" s="30">
        <x:f t="shared" si="97"/>
        <x:v>10</x:v>
      </x:c>
      <x:c r="L224" s="30">
        <x:f t="shared" si="98"/>
        <x:v>20</x:v>
      </x:c>
      <x:c r="M224" s="30">
        <x:f t="shared" si="99"/>
        <x:v>3</x:v>
      </x:c>
      <x:c r="N224" s="30">
        <x:f t="shared" si="100"/>
        <x:v>20</x:v>
      </x:c>
      <x:c r="O224" s="30">
        <x:f t="shared" si="101"/>
        <x:v>15.883333333333333</x:v>
      </x:c>
      <x:c r="P224" s="30" t="str" cm="1">
        <x:f t="array" ref="P224">INDEX($C$12:$N$12,G224)</x:f>
        <x:v>1.4″</x:v>
      </x:c>
      <x:c r="Q224" s="30" t="str" cm="1">
        <x:f t="array" ref="Q224">INDEX($C$11:$N$11,G224)</x:f>
        <x:v>73°F</x:v>
      </x:c>
      <x:c r="R224" s="30" cm="1">
        <x:f t="array" ref="R224">INDEX($C$13:$N$13,G224)</x:f>
        <x:v>31</x:v>
      </x:c>
      <x:c r="S224" s="30">
        <x:f t="shared" si="102"/>
        <x:v>4.5161290322580643E-2</x:v>
      </x:c>
      <x:c r="T224" s="30">
        <x:f t="shared" si="103"/>
        <x:v>73</x:v>
      </x:c>
      <x:c r="U224" s="32">
        <x:f t="shared" si="104"/>
        <x:v>1</x:v>
      </x:c>
      <x:c r="V224" s="31">
        <x:f t="shared" si="71"/>
        <x:v>0.1</x:v>
      </x:c>
      <x:c r="W224" s="31">
        <x:f t="shared" si="72"/>
        <x:v>65</x:v>
      </x:c>
      <x:c r="X224" s="32">
        <x:f t="shared" si="73"/>
        <x:v>0.25</x:v>
      </x:c>
      <x:c r="Y224" s="30">
        <x:f t="shared" si="105"/>
        <x:v>1</x:v>
      </x:c>
      <x:c r="Z224" s="33">
        <x:f t="shared" si="106"/>
        <x:v>0.97440000000000004</x:v>
      </x:c>
      <x:c r="AA224" s="31">
        <x:f t="shared" si="107"/>
        <x:v>79.44875686666667</x:v>
      </x:c>
      <x:c r="AB224" s="32">
        <x:f t="shared" si="77"/>
        <x:v>3.3103648694444447</x:v>
      </x:c>
      <x:c r="AC224" s="31">
        <x:f t="shared" si="78"/>
        <x:v>0.25</x:v>
      </x:c>
      <x:c r="AD224" s="30">
        <x:f t="shared" si="108"/>
        <x:v>0.38691800000000004</x:v>
      </x:c>
      <x:c r="AE224" s="31">
        <x:f t="shared" si="109"/>
        <x:v>79.835674866666665</x:v>
      </x:c>
    </x:row>
    <x:row r="225" spans="2:38" x14ac:dyDescent="0.35">
      <x:c r="B225" s="27">
        <x:f t="shared" si="110"/>
        <x:v>44764</x:v>
      </x:c>
      <x:c r="C225" s="22" t="str">
        <x:f>IF($C$4="London",Assumptions!C234,Assumptions!E234)</x:f>
        <x:v>0410</x:v>
      </x:c>
      <x:c r="D225" s="22" t="str">
        <x:f>IF($C$4="London",Assumptions!D234,Assumptions!F234)</x:f>
        <x:v>2003</x:v>
      </x:c>
      <x:c r="F225" s="8">
        <x:v>44765</x:v>
      </x:c>
      <x:c r="G225" s="30">
        <x:f t="shared" si="95"/>
        <x:v>7</x:v>
      </x:c>
      <x:c r="H225" s="8" t="str">
        <x:v>0411</x:v>
      </x:c>
      <x:c r="I225" s="8" t="str">
        <x:v>2002</x:v>
      </x:c>
      <x:c r="J225" s="30">
        <x:f t="shared" si="96"/>
        <x:v>4</x:v>
      </x:c>
      <x:c r="K225" s="30">
        <x:f t="shared" si="97"/>
        <x:v>11</x:v>
      </x:c>
      <x:c r="L225" s="30">
        <x:f t="shared" si="98"/>
        <x:v>20</x:v>
      </x:c>
      <x:c r="M225" s="30">
        <x:f t="shared" si="99"/>
        <x:v>2</x:v>
      </x:c>
      <x:c r="N225" s="30">
        <x:f t="shared" si="100"/>
        <x:v>20</x:v>
      </x:c>
      <x:c r="O225" s="30">
        <x:f t="shared" si="101"/>
        <x:v>15.85</x:v>
      </x:c>
      <x:c r="P225" s="30" t="str" cm="1">
        <x:f t="array" ref="P225">INDEX($C$12:$N$12,G225)</x:f>
        <x:v>1.4″</x:v>
      </x:c>
      <x:c r="Q225" s="30" t="str" cm="1">
        <x:f t="array" ref="Q225">INDEX($C$11:$N$11,G225)</x:f>
        <x:v>73°F</x:v>
      </x:c>
      <x:c r="R225" s="30" cm="1">
        <x:f t="array" ref="R225">INDEX($C$13:$N$13,G225)</x:f>
        <x:v>31</x:v>
      </x:c>
      <x:c r="S225" s="30">
        <x:f t="shared" si="102"/>
        <x:v>4.5161290322580643E-2</x:v>
      </x:c>
      <x:c r="T225" s="30">
        <x:f t="shared" si="103"/>
        <x:v>73</x:v>
      </x:c>
      <x:c r="U225" s="32">
        <x:f t="shared" si="104"/>
        <x:v>1</x:v>
      </x:c>
      <x:c r="V225" s="31">
        <x:f t="shared" si="71"/>
        <x:v>0.1</x:v>
      </x:c>
      <x:c r="W225" s="31">
        <x:f t="shared" si="72"/>
        <x:v>65</x:v>
      </x:c>
      <x:c r="X225" s="32">
        <x:f t="shared" si="73"/>
        <x:v>0.25</x:v>
      </x:c>
      <x:c r="Y225" s="30">
        <x:f t="shared" si="105"/>
        <x:v>1</x:v>
      </x:c>
      <x:c r="Z225" s="33">
        <x:f t="shared" si="106"/>
        <x:v>0.97440000000000004</x:v>
      </x:c>
      <x:c r="AA225" s="31">
        <x:f t="shared" si="107"/>
        <x:v>79.835674866666665</x:v>
      </x:c>
      <x:c r="AB225" s="32">
        <x:f t="shared" si="77"/>
        <x:v>3.3264864527777775</x:v>
      </x:c>
      <x:c r="AC225" s="31">
        <x:f t="shared" si="78"/>
        <x:v>0.25</x:v>
      </x:c>
      <x:c r="AD225" s="30">
        <x:f t="shared" si="108"/>
        <x:v>0.386106</x:v>
      </x:c>
      <x:c r="AE225" s="31">
        <x:f t="shared" si="109"/>
        <x:v>80.221780866666663</x:v>
      </x:c>
    </x:row>
    <x:row r="226" spans="2:38" x14ac:dyDescent="0.35">
      <x:c r="B226" s="27">
        <x:f t="shared" si="110"/>
        <x:v>44765</x:v>
      </x:c>
      <x:c r="C226" s="22" t="str">
        <x:f>IF($C$4="London",Assumptions!C235,Assumptions!E235)</x:f>
        <x:v>0411</x:v>
      </x:c>
      <x:c r="D226" s="22" t="str">
        <x:f>IF($C$4="London",Assumptions!D235,Assumptions!F235)</x:f>
        <x:v>2002</x:v>
      </x:c>
      <x:c r="F226" s="8">
        <x:v>44766</x:v>
      </x:c>
      <x:c r="G226" s="30">
        <x:f t="shared" si="95"/>
        <x:v>7</x:v>
      </x:c>
      <x:c r="H226" s="8" t="str">
        <x:v>0413</x:v>
      </x:c>
      <x:c r="I226" s="8" t="str">
        <x:v>2001</x:v>
      </x:c>
      <x:c r="J226" s="30">
        <x:f t="shared" si="96"/>
        <x:v>4</x:v>
      </x:c>
      <x:c r="K226" s="30">
        <x:f t="shared" si="97"/>
        <x:v>13</x:v>
      </x:c>
      <x:c r="L226" s="30">
        <x:f t="shared" si="98"/>
        <x:v>20</x:v>
      </x:c>
      <x:c r="M226" s="30">
        <x:f t="shared" si="99"/>
        <x:v>1</x:v>
      </x:c>
      <x:c r="N226" s="30">
        <x:f t="shared" si="100"/>
        <x:v>20</x:v>
      </x:c>
      <x:c r="O226" s="30">
        <x:f t="shared" si="101"/>
        <x:v>15.8</x:v>
      </x:c>
      <x:c r="P226" s="30" t="str" cm="1">
        <x:f t="array" ref="P226">INDEX($C$12:$N$12,G226)</x:f>
        <x:v>1.4″</x:v>
      </x:c>
      <x:c r="Q226" s="30" t="str" cm="1">
        <x:f t="array" ref="Q226">INDEX($C$11:$N$11,G226)</x:f>
        <x:v>73°F</x:v>
      </x:c>
      <x:c r="R226" s="30" cm="1">
        <x:f t="array" ref="R226">INDEX($C$13:$N$13,G226)</x:f>
        <x:v>31</x:v>
      </x:c>
      <x:c r="S226" s="30">
        <x:f t="shared" si="102"/>
        <x:v>4.5161290322580643E-2</x:v>
      </x:c>
      <x:c r="T226" s="30">
        <x:f t="shared" si="103"/>
        <x:v>73</x:v>
      </x:c>
      <x:c r="U226" s="32">
        <x:f t="shared" si="104"/>
        <x:v>1</x:v>
      </x:c>
      <x:c r="V226" s="31">
        <x:f t="shared" si="71"/>
        <x:v>0.1</x:v>
      </x:c>
      <x:c r="W226" s="31">
        <x:f t="shared" si="72"/>
        <x:v>65</x:v>
      </x:c>
      <x:c r="X226" s="32">
        <x:f t="shared" si="73"/>
        <x:v>0.25</x:v>
      </x:c>
      <x:c r="Y226" s="30">
        <x:f t="shared" si="105"/>
        <x:v>1</x:v>
      </x:c>
      <x:c r="Z226" s="33">
        <x:f t="shared" si="106"/>
        <x:v>0.97440000000000004</x:v>
      </x:c>
      <x:c r="AA226" s="31">
        <x:f t="shared" si="107"/>
        <x:v>80.221780866666663</x:v>
      </x:c>
      <x:c r="AB226" s="32">
        <x:f t="shared" si="77"/>
        <x:v>3.3425742027777776</x:v>
      </x:c>
      <x:c r="AC226" s="31">
        <x:f t="shared" si="78"/>
        <x:v>0.25</x:v>
      </x:c>
      <x:c r="AD226" s="30">
        <x:f t="shared" si="108"/>
        <x:v>0.38488800000000001</x:v>
      </x:c>
      <x:c r="AE226" s="31">
        <x:f t="shared" si="109"/>
        <x:v>80.606668866666666</x:v>
      </x:c>
    </x:row>
    <x:row r="227" spans="2:38" x14ac:dyDescent="0.35">
      <x:c r="B227" s="27">
        <x:f t="shared" si="110"/>
        <x:v>44766</x:v>
      </x:c>
      <x:c r="C227" s="22" t="str">
        <x:f>IF($C$4="London",Assumptions!C236,Assumptions!E236)</x:f>
        <x:v>0413</x:v>
      </x:c>
      <x:c r="D227" s="22" t="str">
        <x:f>IF($C$4="London",Assumptions!D236,Assumptions!F236)</x:f>
        <x:v>2001</x:v>
      </x:c>
      <x:c r="F227" s="8">
        <x:v>44767</x:v>
      </x:c>
      <x:c r="G227" s="30">
        <x:f t="shared" si="95"/>
        <x:v>7</x:v>
      </x:c>
      <x:c r="H227" s="8" t="str">
        <x:v>0414</x:v>
      </x:c>
      <x:c r="I227" s="8" t="str">
        <x:v>1959</x:v>
      </x:c>
      <x:c r="J227" s="30">
        <x:f t="shared" si="96"/>
        <x:v>4</x:v>
      </x:c>
      <x:c r="K227" s="30">
        <x:f t="shared" si="97"/>
        <x:v>14</x:v>
      </x:c>
      <x:c r="L227" s="30">
        <x:f t="shared" si="98"/>
        <x:v>19</x:v>
      </x:c>
      <x:c r="M227" s="30">
        <x:f t="shared" si="99"/>
        <x:v>59</x:v>
      </x:c>
      <x:c r="N227" s="30">
        <x:f t="shared" si="100"/>
        <x:v>19</x:v>
      </x:c>
      <x:c r="O227" s="30">
        <x:f t="shared" si="101"/>
        <x:v>15.75</x:v>
      </x:c>
      <x:c r="P227" s="30" t="str" cm="1">
        <x:f t="array" ref="P227">INDEX($C$12:$N$12,G227)</x:f>
        <x:v>1.4″</x:v>
      </x:c>
      <x:c r="Q227" s="30" t="str" cm="1">
        <x:f t="array" ref="Q227">INDEX($C$11:$N$11,G227)</x:f>
        <x:v>73°F</x:v>
      </x:c>
      <x:c r="R227" s="30" cm="1">
        <x:f t="array" ref="R227">INDEX($C$13:$N$13,G227)</x:f>
        <x:v>31</x:v>
      </x:c>
      <x:c r="S227" s="30">
        <x:f t="shared" si="102"/>
        <x:v>4.5161290322580643E-2</x:v>
      </x:c>
      <x:c r="T227" s="30">
        <x:f t="shared" si="103"/>
        <x:v>73</x:v>
      </x:c>
      <x:c r="U227" s="32">
        <x:f t="shared" si="104"/>
        <x:v>1</x:v>
      </x:c>
      <x:c r="V227" s="31">
        <x:f t="shared" si="71"/>
        <x:v>0.1</x:v>
      </x:c>
      <x:c r="W227" s="31">
        <x:f t="shared" si="72"/>
        <x:v>65</x:v>
      </x:c>
      <x:c r="X227" s="32">
        <x:f t="shared" si="73"/>
        <x:v>0.25</x:v>
      </x:c>
      <x:c r="Y227" s="30">
        <x:f t="shared" si="105"/>
        <x:v>1</x:v>
      </x:c>
      <x:c r="Z227" s="33">
        <x:f t="shared" si="106"/>
        <x:v>0.97440000000000004</x:v>
      </x:c>
      <x:c r="AA227" s="31">
        <x:f t="shared" si="107"/>
        <x:v>80.606668866666666</x:v>
      </x:c>
      <x:c r="AB227" s="32">
        <x:f t="shared" si="77"/>
        <x:v>3.3586112027777779</x:v>
      </x:c>
      <x:c r="AC227" s="31">
        <x:f t="shared" si="78"/>
        <x:v>0.25</x:v>
      </x:c>
      <x:c r="AD227" s="30">
        <x:f t="shared" si="108"/>
        <x:v>0.38367000000000007</x:v>
      </x:c>
      <x:c r="AE227" s="31">
        <x:f t="shared" si="109"/>
        <x:v>80.990338866666661</x:v>
      </x:c>
    </x:row>
    <x:row r="228" spans="2:38" x14ac:dyDescent="0.35">
      <x:c r="B228" s="27">
        <x:f t="shared" si="110"/>
        <x:v>44767</x:v>
      </x:c>
      <x:c r="C228" s="22" t="str">
        <x:f>IF($C$4="London",Assumptions!C237,Assumptions!E237)</x:f>
        <x:v>0414</x:v>
      </x:c>
      <x:c r="D228" s="22" t="str">
        <x:f>IF($C$4="London",Assumptions!D237,Assumptions!F237)</x:f>
        <x:v>1959</x:v>
      </x:c>
      <x:c r="F228" s="8">
        <x:v>44768</x:v>
      </x:c>
      <x:c r="G228" s="30">
        <x:f t="shared" si="95"/>
        <x:v>7</x:v>
      </x:c>
      <x:c r="H228" s="8" t="str">
        <x:v>0415</x:v>
      </x:c>
      <x:c r="I228" s="8" t="str">
        <x:v>1958</x:v>
      </x:c>
      <x:c r="J228" s="30">
        <x:f t="shared" si="96"/>
        <x:v>4</x:v>
      </x:c>
      <x:c r="K228" s="30">
        <x:f t="shared" si="97"/>
        <x:v>15</x:v>
      </x:c>
      <x:c r="L228" s="30">
        <x:f t="shared" si="98"/>
        <x:v>19</x:v>
      </x:c>
      <x:c r="M228" s="30">
        <x:f t="shared" si="99"/>
        <x:v>58</x:v>
      </x:c>
      <x:c r="N228" s="30">
        <x:f t="shared" si="100"/>
        <x:v>19</x:v>
      </x:c>
      <x:c r="O228" s="30">
        <x:f t="shared" si="101"/>
        <x:v>15.716666666666667</x:v>
      </x:c>
      <x:c r="P228" s="30" t="str" cm="1">
        <x:f t="array" ref="P228">INDEX($C$12:$N$12,G228)</x:f>
        <x:v>1.4″</x:v>
      </x:c>
      <x:c r="Q228" s="30" t="str" cm="1">
        <x:f t="array" ref="Q228">INDEX($C$11:$N$11,G228)</x:f>
        <x:v>73°F</x:v>
      </x:c>
      <x:c r="R228" s="30" cm="1">
        <x:f t="array" ref="R228">INDEX($C$13:$N$13,G228)</x:f>
        <x:v>31</x:v>
      </x:c>
      <x:c r="S228" s="30">
        <x:f t="shared" si="102"/>
        <x:v>4.5161290322580643E-2</x:v>
      </x:c>
      <x:c r="T228" s="30">
        <x:f t="shared" si="103"/>
        <x:v>73</x:v>
      </x:c>
      <x:c r="U228" s="32">
        <x:f t="shared" si="104"/>
        <x:v>1</x:v>
      </x:c>
      <x:c r="V228" s="31">
        <x:f t="shared" si="71"/>
        <x:v>0.1</x:v>
      </x:c>
      <x:c r="W228" s="31">
        <x:f t="shared" si="72"/>
        <x:v>65</x:v>
      </x:c>
      <x:c r="X228" s="32">
        <x:f t="shared" si="73"/>
        <x:v>0.25</x:v>
      </x:c>
      <x:c r="Y228" s="30">
        <x:f t="shared" si="105"/>
        <x:v>1</x:v>
      </x:c>
      <x:c r="Z228" s="33">
        <x:f t="shared" si="106"/>
        <x:v>0.97440000000000004</x:v>
      </x:c>
      <x:c r="AA228" s="31">
        <x:f t="shared" si="107"/>
        <x:v>80.990338866666661</x:v>
      </x:c>
      <x:c r="AB228" s="32">
        <x:f t="shared" si="77"/>
        <x:v>3.3745974527777776</x:v>
      </x:c>
      <x:c r="AC228" s="31">
        <x:f t="shared" si="78"/>
        <x:v>0.25</x:v>
      </x:c>
      <x:c r="AD228" s="30">
        <x:f t="shared" si="108"/>
        <x:v>0.38285800000000003</x:v>
      </x:c>
      <x:c r="AE228" s="31">
        <x:f t="shared" si="109"/>
        <x:v>81.37319686666666</x:v>
      </x:c>
    </x:row>
    <x:row r="229" spans="2:38" x14ac:dyDescent="0.35">
      <x:c r="B229" s="27">
        <x:f t="shared" si="110"/>
        <x:v>44768</x:v>
      </x:c>
      <x:c r="C229" s="22" t="str">
        <x:f>IF($C$4="London",Assumptions!C238,Assumptions!E238)</x:f>
        <x:v>0415</x:v>
      </x:c>
      <x:c r="D229" s="22" t="str">
        <x:f>IF($C$4="London",Assumptions!D238,Assumptions!F238)</x:f>
        <x:v>1958</x:v>
      </x:c>
      <x:c r="F229" s="8">
        <x:v>44769</x:v>
      </x:c>
      <x:c r="G229" s="30">
        <x:f t="shared" si="95"/>
        <x:v>7</x:v>
      </x:c>
      <x:c r="H229" s="8" t="str">
        <x:v>0417</x:v>
      </x:c>
      <x:c r="I229" s="8" t="str">
        <x:v>1956</x:v>
      </x:c>
      <x:c r="J229" s="30">
        <x:f t="shared" si="96"/>
        <x:v>4</x:v>
      </x:c>
      <x:c r="K229" s="30">
        <x:f t="shared" si="97"/>
        <x:v>17</x:v>
      </x:c>
      <x:c r="L229" s="30">
        <x:f t="shared" si="98"/>
        <x:v>19</x:v>
      </x:c>
      <x:c r="M229" s="30">
        <x:f t="shared" si="99"/>
        <x:v>56</x:v>
      </x:c>
      <x:c r="N229" s="30">
        <x:f t="shared" si="100"/>
        <x:v>19</x:v>
      </x:c>
      <x:c r="O229" s="30">
        <x:f t="shared" si="101"/>
        <x:v>15.65</x:v>
      </x:c>
      <x:c r="P229" s="30" t="str" cm="1">
        <x:f t="array" ref="P229">INDEX($C$12:$N$12,G229)</x:f>
        <x:v>1.4″</x:v>
      </x:c>
      <x:c r="Q229" s="30" t="str" cm="1">
        <x:f t="array" ref="Q229">INDEX($C$11:$N$11,G229)</x:f>
        <x:v>73°F</x:v>
      </x:c>
      <x:c r="R229" s="30" cm="1">
        <x:f t="array" ref="R229">INDEX($C$13:$N$13,G229)</x:f>
        <x:v>31</x:v>
      </x:c>
      <x:c r="S229" s="30">
        <x:f t="shared" si="102"/>
        <x:v>4.5161290322580643E-2</x:v>
      </x:c>
      <x:c r="T229" s="30">
        <x:f t="shared" si="103"/>
        <x:v>73</x:v>
      </x:c>
      <x:c r="U229" s="32">
        <x:f t="shared" si="104"/>
        <x:v>1</x:v>
      </x:c>
      <x:c r="V229" s="31">
        <x:f t="shared" si="71"/>
        <x:v>0.1</x:v>
      </x:c>
      <x:c r="W229" s="31">
        <x:f t="shared" si="72"/>
        <x:v>65</x:v>
      </x:c>
      <x:c r="X229" s="32">
        <x:f t="shared" si="73"/>
        <x:v>0.25</x:v>
      </x:c>
      <x:c r="Y229" s="30">
        <x:f t="shared" si="105"/>
        <x:v>1</x:v>
      </x:c>
      <x:c r="Z229" s="33">
        <x:f t="shared" si="106"/>
        <x:v>0.97440000000000004</x:v>
      </x:c>
      <x:c r="AA229" s="31">
        <x:f t="shared" si="107"/>
        <x:v>81.37319686666666</x:v>
      </x:c>
      <x:c r="AB229" s="32">
        <x:f t="shared" si="77"/>
        <x:v>3.390549869444444</x:v>
      </x:c>
      <x:c r="AC229" s="31">
        <x:f t="shared" si="78"/>
        <x:v>0.25</x:v>
      </x:c>
      <x:c r="AD229" s="30">
        <x:f t="shared" si="108"/>
        <x:v>0.38123400000000007</x:v>
      </x:c>
      <x:c r="AE229" s="31">
        <x:f t="shared" si="109"/>
        <x:v>81.754430866666667</x:v>
      </x:c>
    </x:row>
    <x:row r="230" spans="2:38" x14ac:dyDescent="0.35">
      <x:c r="B230" s="27">
        <x:f t="shared" si="110"/>
        <x:v>44769</x:v>
      </x:c>
      <x:c r="C230" s="22" t="str">
        <x:f>IF($C$4="London",Assumptions!C239,Assumptions!E239)</x:f>
        <x:v>0417</x:v>
      </x:c>
      <x:c r="D230" s="22" t="str">
        <x:f>IF($C$4="London",Assumptions!D239,Assumptions!F239)</x:f>
        <x:v>1956</x:v>
      </x:c>
      <x:c r="F230" s="8">
        <x:v>44770</x:v>
      </x:c>
      <x:c r="G230" s="30">
        <x:f t="shared" si="95"/>
        <x:v>7</x:v>
      </x:c>
      <x:c r="H230" s="8" t="str">
        <x:v>0418</x:v>
      </x:c>
      <x:c r="I230" s="8" t="str">
        <x:v>1955</x:v>
      </x:c>
      <x:c r="J230" s="30">
        <x:f t="shared" si="96"/>
        <x:v>4</x:v>
      </x:c>
      <x:c r="K230" s="30">
        <x:f t="shared" si="97"/>
        <x:v>18</x:v>
      </x:c>
      <x:c r="L230" s="30">
        <x:f t="shared" si="98"/>
        <x:v>19</x:v>
      </x:c>
      <x:c r="M230" s="30">
        <x:f t="shared" si="99"/>
        <x:v>55</x:v>
      </x:c>
      <x:c r="N230" s="30">
        <x:f t="shared" si="100"/>
        <x:v>19</x:v>
      </x:c>
      <x:c r="O230" s="30">
        <x:f t="shared" si="101"/>
        <x:v>15.616666666666667</x:v>
      </x:c>
      <x:c r="P230" s="30" t="str" cm="1">
        <x:f t="array" ref="P230">INDEX($C$12:$N$12,G230)</x:f>
        <x:v>1.4″</x:v>
      </x:c>
      <x:c r="Q230" s="30" t="str" cm="1">
        <x:f t="array" ref="Q230">INDEX($C$11:$N$11,G230)</x:f>
        <x:v>73°F</x:v>
      </x:c>
      <x:c r="R230" s="30" cm="1">
        <x:f t="array" ref="R230">INDEX($C$13:$N$13,G230)</x:f>
        <x:v>31</x:v>
      </x:c>
      <x:c r="S230" s="30">
        <x:f t="shared" si="102"/>
        <x:v>4.5161290322580643E-2</x:v>
      </x:c>
      <x:c r="T230" s="30">
        <x:f t="shared" si="103"/>
        <x:v>73</x:v>
      </x:c>
      <x:c r="U230" s="32">
        <x:f t="shared" si="104"/>
        <x:v>1</x:v>
      </x:c>
      <x:c r="V230" s="31">
        <x:f t="shared" si="71"/>
        <x:v>0.1</x:v>
      </x:c>
      <x:c r="W230" s="31">
        <x:f t="shared" si="72"/>
        <x:v>65</x:v>
      </x:c>
      <x:c r="X230" s="32">
        <x:f t="shared" si="73"/>
        <x:v>0.25</x:v>
      </x:c>
      <x:c r="Y230" s="30">
        <x:f t="shared" si="105"/>
        <x:v>1</x:v>
      </x:c>
      <x:c r="Z230" s="33">
        <x:f t="shared" si="106"/>
        <x:v>0.97440000000000004</x:v>
      </x:c>
      <x:c r="AA230" s="31">
        <x:f t="shared" si="107"/>
        <x:v>81.754430866666667</x:v>
      </x:c>
      <x:c r="AB230" s="32">
        <x:f t="shared" si="77"/>
        <x:v>3.4064346194444446</x:v>
      </x:c>
      <x:c r="AC230" s="31">
        <x:f t="shared" si="78"/>
        <x:v>0.25</x:v>
      </x:c>
      <x:c r="AD230" s="30">
        <x:f t="shared" si="108"/>
        <x:v>0.38042200000000004</x:v>
      </x:c>
      <x:c r="AE230" s="31">
        <x:f t="shared" si="109"/>
        <x:v>82.134852866666662</x:v>
      </x:c>
    </x:row>
    <x:row r="231" spans="2:38" x14ac:dyDescent="0.35">
      <x:c r="B231" s="27">
        <x:f t="shared" si="110"/>
        <x:v>44770</x:v>
      </x:c>
      <x:c r="C231" s="22" t="str">
        <x:f>IF($C$4="London",Assumptions!C240,Assumptions!E240)</x:f>
        <x:v>0418</x:v>
      </x:c>
      <x:c r="D231" s="22" t="str">
        <x:f>IF($C$4="London",Assumptions!D240,Assumptions!F240)</x:f>
        <x:v>1955</x:v>
      </x:c>
      <x:c r="F231" s="8">
        <x:v>44771</x:v>
      </x:c>
      <x:c r="G231" s="30">
        <x:f t="shared" si="95"/>
        <x:v>7</x:v>
      </x:c>
      <x:c r="H231" s="8" t="str">
        <x:v>0420</x:v>
      </x:c>
      <x:c r="I231" s="8" t="str">
        <x:v>1953</x:v>
      </x:c>
      <x:c r="J231" s="30">
        <x:f t="shared" si="96"/>
        <x:v>4</x:v>
      </x:c>
      <x:c r="K231" s="30">
        <x:f t="shared" si="97"/>
        <x:v>20</x:v>
      </x:c>
      <x:c r="L231" s="30">
        <x:f t="shared" si="98"/>
        <x:v>19</x:v>
      </x:c>
      <x:c r="M231" s="30">
        <x:f t="shared" si="99"/>
        <x:v>53</x:v>
      </x:c>
      <x:c r="N231" s="30">
        <x:f t="shared" si="100"/>
        <x:v>19</x:v>
      </x:c>
      <x:c r="O231" s="30">
        <x:f t="shared" si="101"/>
        <x:v>15.55</x:v>
      </x:c>
      <x:c r="P231" s="30" t="str" cm="1">
        <x:f t="array" ref="P231">INDEX($C$12:$N$12,G231)</x:f>
        <x:v>1.4″</x:v>
      </x:c>
      <x:c r="Q231" s="30" t="str" cm="1">
        <x:f t="array" ref="Q231">INDEX($C$11:$N$11,G231)</x:f>
        <x:v>73°F</x:v>
      </x:c>
      <x:c r="R231" s="30" cm="1">
        <x:f t="array" ref="R231">INDEX($C$13:$N$13,G231)</x:f>
        <x:v>31</x:v>
      </x:c>
      <x:c r="S231" s="30">
        <x:f t="shared" si="102"/>
        <x:v>4.5161290322580643E-2</x:v>
      </x:c>
      <x:c r="T231" s="30">
        <x:f t="shared" si="103"/>
        <x:v>73</x:v>
      </x:c>
      <x:c r="U231" s="32">
        <x:f t="shared" si="104"/>
        <x:v>1</x:v>
      </x:c>
      <x:c r="V231" s="31">
        <x:f t="shared" si="71"/>
        <x:v>0.1</x:v>
      </x:c>
      <x:c r="W231" s="31">
        <x:f t="shared" si="72"/>
        <x:v>65</x:v>
      </x:c>
      <x:c r="X231" s="32">
        <x:f t="shared" si="73"/>
        <x:v>0.25</x:v>
      </x:c>
      <x:c r="Y231" s="30">
        <x:f t="shared" si="105"/>
        <x:v>1</x:v>
      </x:c>
      <x:c r="Z231" s="33">
        <x:f t="shared" si="106"/>
        <x:v>0.97440000000000004</x:v>
      </x:c>
      <x:c r="AA231" s="31">
        <x:f t="shared" si="107"/>
        <x:v>82.134852866666662</x:v>
      </x:c>
      <x:c r="AB231" s="32">
        <x:f t="shared" si="77"/>
        <x:v>3.4222855361111111</x:v>
      </x:c>
      <x:c r="AC231" s="31">
        <x:f t="shared" si="78"/>
        <x:v>0.25</x:v>
      </x:c>
      <x:c r="AD231" s="30">
        <x:f t="shared" si="108"/>
        <x:v>0.37879800000000008</x:v>
      </x:c>
      <x:c r="AE231" s="31">
        <x:f t="shared" si="109"/>
        <x:v>82.513650866666666</x:v>
      </x:c>
    </x:row>
    <x:row r="232" spans="2:38" x14ac:dyDescent="0.35">
      <x:c r="B232" s="27">
        <x:f t="shared" si="110"/>
        <x:v>44771</x:v>
      </x:c>
      <x:c r="C232" s="22" t="str">
        <x:f>IF($C$4="London",Assumptions!C241,Assumptions!E241)</x:f>
        <x:v>0420</x:v>
      </x:c>
      <x:c r="D232" s="22" t="str">
        <x:f>IF($C$4="London",Assumptions!D241,Assumptions!F241)</x:f>
        <x:v>1953</x:v>
      </x:c>
      <x:c r="F232" s="8">
        <x:v>44772</x:v>
      </x:c>
      <x:c r="G232" s="30">
        <x:f t="shared" si="95"/>
        <x:v>7</x:v>
      </x:c>
      <x:c r="H232" s="8" t="str">
        <x:v>0421</x:v>
      </x:c>
      <x:c r="I232" s="8" t="str">
        <x:v>1952</x:v>
      </x:c>
      <x:c r="J232" s="30">
        <x:f t="shared" si="96"/>
        <x:v>4</x:v>
      </x:c>
      <x:c r="K232" s="30">
        <x:f t="shared" si="97"/>
        <x:v>21</x:v>
      </x:c>
      <x:c r="L232" s="30">
        <x:f t="shared" si="98"/>
        <x:v>19</x:v>
      </x:c>
      <x:c r="M232" s="30">
        <x:f t="shared" si="99"/>
        <x:v>52</x:v>
      </x:c>
      <x:c r="N232" s="30">
        <x:f t="shared" si="100"/>
        <x:v>19</x:v>
      </x:c>
      <x:c r="O232" s="30">
        <x:f t="shared" si="101"/>
        <x:v>15.516666666666667</x:v>
      </x:c>
      <x:c r="P232" s="30" t="str" cm="1">
        <x:f t="array" ref="P232">INDEX($C$12:$N$12,G232)</x:f>
        <x:v>1.4″</x:v>
      </x:c>
      <x:c r="Q232" s="30" t="str" cm="1">
        <x:f t="array" ref="Q232">INDEX($C$11:$N$11,G232)</x:f>
        <x:v>73°F</x:v>
      </x:c>
      <x:c r="R232" s="30" cm="1">
        <x:f t="array" ref="R232">INDEX($C$13:$N$13,G232)</x:f>
        <x:v>31</x:v>
      </x:c>
      <x:c r="S232" s="30">
        <x:f t="shared" si="102"/>
        <x:v>4.5161290322580643E-2</x:v>
      </x:c>
      <x:c r="T232" s="30">
        <x:f t="shared" si="103"/>
        <x:v>73</x:v>
      </x:c>
      <x:c r="U232" s="32">
        <x:f t="shared" si="104"/>
        <x:v>1</x:v>
      </x:c>
      <x:c r="V232" s="31">
        <x:f t="shared" si="71"/>
        <x:v>0.1</x:v>
      </x:c>
      <x:c r="W232" s="31">
        <x:f t="shared" si="72"/>
        <x:v>65</x:v>
      </x:c>
      <x:c r="X232" s="32">
        <x:f t="shared" si="73"/>
        <x:v>0.25</x:v>
      </x:c>
      <x:c r="Y232" s="30">
        <x:f t="shared" si="105"/>
        <x:v>1</x:v>
      </x:c>
      <x:c r="Z232" s="33">
        <x:f t="shared" si="106"/>
        <x:v>0.97440000000000004</x:v>
      </x:c>
      <x:c r="AA232" s="31">
        <x:f t="shared" si="107"/>
        <x:v>82.513650866666666</x:v>
      </x:c>
      <x:c r="AB232" s="32">
        <x:f t="shared" si="77"/>
        <x:v>3.4380687861111112</x:v>
      </x:c>
      <x:c r="AC232" s="31">
        <x:f t="shared" si="78"/>
        <x:v>0.25</x:v>
      </x:c>
      <x:c r="AD232" s="30">
        <x:f t="shared" si="108"/>
        <x:v>0.37798600000000004</x:v>
      </x:c>
      <x:c r="AE232" s="31">
        <x:f t="shared" si="109"/>
        <x:v>82.891636866666673</x:v>
      </x:c>
    </x:row>
    <x:row r="233" spans="2:38" x14ac:dyDescent="0.35">
      <x:c r="B233" s="27">
        <x:f t="shared" si="110"/>
        <x:v>44772</x:v>
      </x:c>
      <x:c r="C233" s="22" t="str">
        <x:f>IF($C$4="London",Assumptions!C242,Assumptions!E242)</x:f>
        <x:v>0421</x:v>
      </x:c>
      <x:c r="D233" s="22" t="str">
        <x:f>IF($C$4="London",Assumptions!D242,Assumptions!F242)</x:f>
        <x:v>1952</x:v>
      </x:c>
      <x:c r="F233" s="8">
        <x:v>44773</x:v>
      </x:c>
      <x:c r="G233" s="30">
        <x:f t="shared" si="95"/>
        <x:v>7</x:v>
      </x:c>
      <x:c r="H233" s="8" t="str">
        <x:v>0423</x:v>
      </x:c>
      <x:c r="I233" s="8" t="str">
        <x:v>1950</x:v>
      </x:c>
      <x:c r="J233" s="30">
        <x:f t="shared" si="96"/>
        <x:v>4</x:v>
      </x:c>
      <x:c r="K233" s="30">
        <x:f t="shared" si="97"/>
        <x:v>23</x:v>
      </x:c>
      <x:c r="L233" s="30">
        <x:f t="shared" si="98"/>
        <x:v>19</x:v>
      </x:c>
      <x:c r="M233" s="30">
        <x:f t="shared" si="99"/>
        <x:v>50</x:v>
      </x:c>
      <x:c r="N233" s="30">
        <x:f t="shared" si="100"/>
        <x:v>19</x:v>
      </x:c>
      <x:c r="O233" s="30">
        <x:f t="shared" si="101"/>
        <x:v>15.45</x:v>
      </x:c>
      <x:c r="P233" s="30" t="str" cm="1">
        <x:f t="array" ref="P233">INDEX($C$12:$N$12,G233)</x:f>
        <x:v>1.4″</x:v>
      </x:c>
      <x:c r="Q233" s="30" t="str" cm="1">
        <x:f t="array" ref="Q233">INDEX($C$11:$N$11,G233)</x:f>
        <x:v>73°F</x:v>
      </x:c>
      <x:c r="R233" s="30" cm="1">
        <x:f t="array" ref="R233">INDEX($C$13:$N$13,G233)</x:f>
        <x:v>31</x:v>
      </x:c>
      <x:c r="S233" s="30">
        <x:f t="shared" si="102"/>
        <x:v>4.5161290322580643E-2</x:v>
      </x:c>
      <x:c r="T233" s="30">
        <x:f t="shared" si="103"/>
        <x:v>73</x:v>
      </x:c>
      <x:c r="U233" s="32">
        <x:f t="shared" si="104"/>
        <x:v>1</x:v>
      </x:c>
      <x:c r="V233" s="31">
        <x:f t="shared" si="71"/>
        <x:v>0.1</x:v>
      </x:c>
      <x:c r="W233" s="31">
        <x:f t="shared" si="72"/>
        <x:v>65</x:v>
      </x:c>
      <x:c r="X233" s="32">
        <x:f t="shared" si="73"/>
        <x:v>0.25</x:v>
      </x:c>
      <x:c r="Y233" s="30">
        <x:f t="shared" si="105"/>
        <x:v>1</x:v>
      </x:c>
      <x:c r="Z233" s="33">
        <x:f t="shared" si="106"/>
        <x:v>0.97440000000000004</x:v>
      </x:c>
      <x:c r="AA233" s="31">
        <x:f t="shared" si="107"/>
        <x:v>82.891636866666673</x:v>
      </x:c>
      <x:c r="AB233" s="32">
        <x:f t="shared" si="77"/>
        <x:v>3.4538182027777782</x:v>
      </x:c>
      <x:c r="AC233" s="31">
        <x:f t="shared" si="78"/>
        <x:v>0.25</x:v>
      </x:c>
      <x:c r="AD233" s="30">
        <x:f t="shared" si="108"/>
        <x:v>0.37636199999999997</x:v>
      </x:c>
      <x:c r="AE233" s="31">
        <x:f t="shared" si="109"/>
        <x:v>83.267998866666673</x:v>
      </x:c>
    </x:row>
    <x:row r="234" spans="2:38" x14ac:dyDescent="0.35">
      <x:c r="B234" s="27">
        <x:f t="shared" si="110"/>
        <x:v>44773</x:v>
      </x:c>
      <x:c r="C234" s="22" t="str">
        <x:f>IF($C$4="London",Assumptions!C243,Assumptions!E243)</x:f>
        <x:v>0423</x:v>
      </x:c>
      <x:c r="D234" s="22" t="str">
        <x:f>IF($C$4="London",Assumptions!D243,Assumptions!F243)</x:f>
        <x:v>1950</x:v>
      </x:c>
      <x:c r="F234" s="8">
        <x:v>44774</x:v>
      </x:c>
      <x:c r="G234" s="30">
        <x:f t="shared" si="95"/>
        <x:v>8</x:v>
      </x:c>
      <x:c r="H234" s="8" t="str">
        <x:v>0424</x:v>
      </x:c>
      <x:c r="I234" s="8" t="str">
        <x:v>1949</x:v>
      </x:c>
      <x:c r="J234" s="30">
        <x:f t="shared" si="96"/>
        <x:v>4</x:v>
      </x:c>
      <x:c r="K234" s="30">
        <x:f t="shared" si="97"/>
        <x:v>24</x:v>
      </x:c>
      <x:c r="L234" s="30">
        <x:f t="shared" si="98"/>
        <x:v>19</x:v>
      </x:c>
      <x:c r="M234" s="30">
        <x:f t="shared" si="99"/>
        <x:v>49</x:v>
      </x:c>
      <x:c r="N234" s="30">
        <x:f t="shared" si="100"/>
        <x:v>19</x:v>
      </x:c>
      <x:c r="O234" s="30">
        <x:f t="shared" si="101"/>
        <x:v>15.416666666666666</x:v>
      </x:c>
      <x:c r="P234" s="30" t="str" cm="1">
        <x:f t="array" ref="P234">INDEX($C$12:$N$12,G234)</x:f>
        <x:v>1.5″</x:v>
      </x:c>
      <x:c r="Q234" s="30" t="str" cm="1">
        <x:f t="array" ref="Q234">INDEX($C$11:$N$11,G234)</x:f>
        <x:v>72°F</x:v>
      </x:c>
      <x:c r="R234" s="30" cm="1">
        <x:f t="array" ref="R234">INDEX($C$13:$N$13,G234)</x:f>
        <x:v>31</x:v>
      </x:c>
      <x:c r="S234" s="30">
        <x:f t="shared" si="102"/>
        <x:v>4.8387096774193547E-2</x:v>
      </x:c>
      <x:c r="T234" s="30">
        <x:f t="shared" si="103"/>
        <x:v>72</x:v>
      </x:c>
      <x:c r="U234" s="32">
        <x:f t="shared" si="104"/>
        <x:v>1</x:v>
      </x:c>
      <x:c r="V234" s="31">
        <x:f t="shared" si="71"/>
        <x:v>0.1</x:v>
      </x:c>
      <x:c r="W234" s="31">
        <x:f t="shared" si="72"/>
        <x:v>65</x:v>
      </x:c>
      <x:c r="X234" s="32">
        <x:f t="shared" si="73"/>
        <x:v>0.25</x:v>
      </x:c>
      <x:c r="Y234" s="30">
        <x:f t="shared" si="105"/>
        <x:v>1</x:v>
      </x:c>
      <x:c r="Z234" s="33">
        <x:f t="shared" si="106"/>
        <x:v>0.98040000000000005</x:v>
      </x:c>
      <x:c r="AA234" s="31">
        <x:f t="shared" si="107"/>
        <x:v>83.267998866666673</x:v>
      </x:c>
      <x:c r="AB234" s="32">
        <x:f t="shared" si="77"/>
        <x:v>3.4694999527777779</x:v>
      </x:c>
      <x:c r="AC234" s="31">
        <x:f t="shared" si="78"/>
        <x:v>0.25</x:v>
      </x:c>
      <x:c r="AD234" s="30">
        <x:f t="shared" si="108"/>
        <x:v>0.37786250000000005</x:v>
      </x:c>
      <x:c r="AE234" s="31">
        <x:f t="shared" si="109"/>
        <x:v>83.645861366666679</x:v>
      </x:c>
    </x:row>
    <x:row r="235" spans="2:38" x14ac:dyDescent="0.35">
      <x:c r="B235" s="27">
        <x:f t="shared" si="110"/>
        <x:v>44774</x:v>
      </x:c>
      <x:c r="C235" s="22" t="str">
        <x:f>IF($C$4="London",Assumptions!C244,Assumptions!E244)</x:f>
        <x:v>0424</x:v>
      </x:c>
      <x:c r="D235" s="22" t="str">
        <x:f>IF($C$4="London",Assumptions!D244,Assumptions!F244)</x:f>
        <x:v>1949</x:v>
      </x:c>
      <x:c r="F235" s="8">
        <x:v>44775</x:v>
      </x:c>
      <x:c r="G235" s="30">
        <x:f t="shared" si="95"/>
        <x:v>8</x:v>
      </x:c>
      <x:c r="H235" s="8" t="str">
        <x:v>0426</x:v>
      </x:c>
      <x:c r="I235" s="8" t="str">
        <x:v>1947</x:v>
      </x:c>
      <x:c r="J235" s="30">
        <x:f t="shared" si="96"/>
        <x:v>4</x:v>
      </x:c>
      <x:c r="K235" s="30">
        <x:f t="shared" si="97"/>
        <x:v>26</x:v>
      </x:c>
      <x:c r="L235" s="30">
        <x:f t="shared" si="98"/>
        <x:v>19</x:v>
      </x:c>
      <x:c r="M235" s="30">
        <x:f t="shared" si="99"/>
        <x:v>47</x:v>
      </x:c>
      <x:c r="N235" s="30">
        <x:f t="shared" si="100"/>
        <x:v>19</x:v>
      </x:c>
      <x:c r="O235" s="30">
        <x:f t="shared" si="101"/>
        <x:v>15.35</x:v>
      </x:c>
      <x:c r="P235" s="30" t="str" cm="1">
        <x:f t="array" ref="P235">INDEX($C$12:$N$12,G235)</x:f>
        <x:v>1.5″</x:v>
      </x:c>
      <x:c r="Q235" s="30" t="str" cm="1">
        <x:f t="array" ref="Q235">INDEX($C$11:$N$11,G235)</x:f>
        <x:v>72°F</x:v>
      </x:c>
      <x:c r="R235" s="30" cm="1">
        <x:f t="array" ref="R235">INDEX($C$13:$N$13,G235)</x:f>
        <x:v>31</x:v>
      </x:c>
      <x:c r="S235" s="30">
        <x:f t="shared" si="102"/>
        <x:v>4.8387096774193547E-2</x:v>
      </x:c>
      <x:c r="T235" s="30">
        <x:f t="shared" si="103"/>
        <x:v>72</x:v>
      </x:c>
      <x:c r="U235" s="32">
        <x:f t="shared" si="104"/>
        <x:v>1</x:v>
      </x:c>
      <x:c r="V235" s="31">
        <x:f t="shared" si="71"/>
        <x:v>0.1</x:v>
      </x:c>
      <x:c r="W235" s="31">
        <x:f t="shared" si="72"/>
        <x:v>65</x:v>
      </x:c>
      <x:c r="X235" s="32">
        <x:f t="shared" si="73"/>
        <x:v>0.25</x:v>
      </x:c>
      <x:c r="Y235" s="30">
        <x:f t="shared" si="105"/>
        <x:v>1</x:v>
      </x:c>
      <x:c r="Z235" s="33">
        <x:f t="shared" si="106"/>
        <x:v>0.98040000000000005</x:v>
      </x:c>
      <x:c r="AA235" s="31">
        <x:f t="shared" si="107"/>
        <x:v>83.645861366666679</x:v>
      </x:c>
      <x:c r="AB235" s="32">
        <x:f t="shared" si="77"/>
        <x:v>3.4852442236111116</x:v>
      </x:c>
      <x:c r="AC235" s="31">
        <x:f t="shared" si="78"/>
        <x:v>0.25</x:v>
      </x:c>
      <x:c r="AD235" s="30">
        <x:f t="shared" si="108"/>
        <x:v>0.37622850000000008</x:v>
      </x:c>
      <x:c r="AE235" s="31">
        <x:f t="shared" si="109"/>
        <x:v>84.022089866666676</x:v>
      </x:c>
    </x:row>
    <x:row r="236" spans="2:38" x14ac:dyDescent="0.35">
      <x:c r="B236" s="27">
        <x:f t="shared" si="110"/>
        <x:v>44775</x:v>
      </x:c>
      <x:c r="C236" s="22" t="str">
        <x:f>IF($C$4="London",Assumptions!C245,Assumptions!E245)</x:f>
        <x:v>0426</x:v>
      </x:c>
      <x:c r="D236" s="22" t="str">
        <x:f>IF($C$4="London",Assumptions!D245,Assumptions!F245)</x:f>
        <x:v>1947</x:v>
      </x:c>
      <x:c r="F236" s="8">
        <x:v>44776</x:v>
      </x:c>
      <x:c r="G236" s="30">
        <x:f t="shared" si="95"/>
        <x:v>8</x:v>
      </x:c>
      <x:c r="H236" s="8" t="str">
        <x:v>0427</x:v>
      </x:c>
      <x:c r="I236" s="8" t="str">
        <x:v>1945</x:v>
      </x:c>
      <x:c r="J236" s="30">
        <x:f t="shared" si="96"/>
        <x:v>4</x:v>
      </x:c>
      <x:c r="K236" s="30">
        <x:f t="shared" si="97"/>
        <x:v>27</x:v>
      </x:c>
      <x:c r="L236" s="30">
        <x:f t="shared" si="98"/>
        <x:v>19</x:v>
      </x:c>
      <x:c r="M236" s="30">
        <x:f t="shared" si="99"/>
        <x:v>45</x:v>
      </x:c>
      <x:c r="N236" s="30">
        <x:f t="shared" si="100"/>
        <x:v>19</x:v>
      </x:c>
      <x:c r="O236" s="30">
        <x:f t="shared" si="101"/>
        <x:v>15.3</x:v>
      </x:c>
      <x:c r="P236" s="30" t="str" cm="1">
        <x:f t="array" ref="P236">INDEX($C$12:$N$12,G236)</x:f>
        <x:v>1.5″</x:v>
      </x:c>
      <x:c r="Q236" s="30" t="str" cm="1">
        <x:f t="array" ref="Q236">INDEX($C$11:$N$11,G236)</x:f>
        <x:v>72°F</x:v>
      </x:c>
      <x:c r="R236" s="30" cm="1">
        <x:f t="array" ref="R236">INDEX($C$13:$N$13,G236)</x:f>
        <x:v>31</x:v>
      </x:c>
      <x:c r="S236" s="30">
        <x:f t="shared" si="102"/>
        <x:v>4.8387096774193547E-2</x:v>
      </x:c>
      <x:c r="T236" s="30">
        <x:f t="shared" si="103"/>
        <x:v>72</x:v>
      </x:c>
      <x:c r="U236" s="32">
        <x:f t="shared" si="104"/>
        <x:v>1</x:v>
      </x:c>
      <x:c r="V236" s="31">
        <x:f t="shared" si="71"/>
        <x:v>0.1</x:v>
      </x:c>
      <x:c r="W236" s="31">
        <x:f t="shared" si="72"/>
        <x:v>65</x:v>
      </x:c>
      <x:c r="X236" s="32">
        <x:f t="shared" si="73"/>
        <x:v>0.25</x:v>
      </x:c>
      <x:c r="Y236" s="30">
        <x:f t="shared" si="105"/>
        <x:v>1</x:v>
      </x:c>
      <x:c r="Z236" s="33">
        <x:f t="shared" si="106"/>
        <x:v>0.98040000000000005</x:v>
      </x:c>
      <x:c r="AA236" s="31">
        <x:f t="shared" si="107"/>
        <x:v>84.022089866666676</x:v>
      </x:c>
      <x:c r="AB236" s="32">
        <x:f t="shared" si="77"/>
        <x:v>3.5009204111111116</x:v>
      </x:c>
      <x:c r="AC236" s="31">
        <x:f t="shared" si="78"/>
        <x:v>0.25</x:v>
      </x:c>
      <x:c r="AD236" s="30">
        <x:f t="shared" si="108"/>
        <x:v>0.37500300000000009</x:v>
      </x:c>
      <x:c r="AE236" s="31">
        <x:f t="shared" si="109"/>
        <x:v>84.397092866666682</x:v>
      </x:c>
    </x:row>
    <x:row r="237" spans="2:38" x14ac:dyDescent="0.35">
      <x:c r="B237" s="27">
        <x:f t="shared" si="110"/>
        <x:v>44776</x:v>
      </x:c>
      <x:c r="C237" s="22" t="str">
        <x:f>IF($C$4="London",Assumptions!C246,Assumptions!E246)</x:f>
        <x:v>0427</x:v>
      </x:c>
      <x:c r="D237" s="22" t="str">
        <x:f>IF($C$4="London",Assumptions!D246,Assumptions!F246)</x:f>
        <x:v>1945</x:v>
      </x:c>
      <x:c r="F237" s="8">
        <x:v>44777</x:v>
      </x:c>
      <x:c r="G237" s="30">
        <x:f t="shared" si="95"/>
        <x:v>8</x:v>
      </x:c>
      <x:c r="H237" s="8" t="str">
        <x:v>0429</x:v>
      </x:c>
      <x:c r="I237" s="8" t="str">
        <x:v>1944</x:v>
      </x:c>
      <x:c r="J237" s="30">
        <x:f t="shared" si="96"/>
        <x:v>4</x:v>
      </x:c>
      <x:c r="K237" s="30">
        <x:f t="shared" si="97"/>
        <x:v>29</x:v>
      </x:c>
      <x:c r="L237" s="30">
        <x:f t="shared" si="98"/>
        <x:v>19</x:v>
      </x:c>
      <x:c r="M237" s="30">
        <x:f t="shared" si="99"/>
        <x:v>44</x:v>
      </x:c>
      <x:c r="N237" s="30">
        <x:f t="shared" si="100"/>
        <x:v>19</x:v>
      </x:c>
      <x:c r="O237" s="30">
        <x:f t="shared" si="101"/>
        <x:v>15.25</x:v>
      </x:c>
      <x:c r="P237" s="30" t="str" cm="1">
        <x:f t="array" ref="P237">INDEX($C$12:$N$12,G237)</x:f>
        <x:v>1.5″</x:v>
      </x:c>
      <x:c r="Q237" s="30" t="str" cm="1">
        <x:f t="array" ref="Q237">INDEX($C$11:$N$11,G237)</x:f>
        <x:v>72°F</x:v>
      </x:c>
      <x:c r="R237" s="30" cm="1">
        <x:f t="array" ref="R237">INDEX($C$13:$N$13,G237)</x:f>
        <x:v>31</x:v>
      </x:c>
      <x:c r="S237" s="30">
        <x:f t="shared" si="102"/>
        <x:v>4.8387096774193547E-2</x:v>
      </x:c>
      <x:c r="T237" s="30">
        <x:f t="shared" si="103"/>
        <x:v>72</x:v>
      </x:c>
      <x:c r="U237" s="32">
        <x:f t="shared" si="104"/>
        <x:v>1</x:v>
      </x:c>
      <x:c r="V237" s="31">
        <x:f t="shared" si="71"/>
        <x:v>0.1</x:v>
      </x:c>
      <x:c r="W237" s="31">
        <x:f t="shared" si="72"/>
        <x:v>65</x:v>
      </x:c>
      <x:c r="X237" s="32">
        <x:f t="shared" si="73"/>
        <x:v>0.25</x:v>
      </x:c>
      <x:c r="Y237" s="30">
        <x:f t="shared" si="105"/>
        <x:v>1</x:v>
      </x:c>
      <x:c r="Z237" s="33">
        <x:f t="shared" si="106"/>
        <x:v>0.98040000000000005</x:v>
      </x:c>
      <x:c r="AA237" s="31">
        <x:f t="shared" si="107"/>
        <x:v>84.397092866666682</x:v>
      </x:c>
      <x:c r="AB237" s="32">
        <x:f t="shared" si="77"/>
        <x:v>3.5165455361111118</x:v>
      </x:c>
      <x:c r="AC237" s="31">
        <x:f t="shared" si="78"/>
        <x:v>0.25</x:v>
      </x:c>
      <x:c r="AD237" s="30">
        <x:f t="shared" si="108"/>
        <x:v>0.37377750000000004</x:v>
      </x:c>
      <x:c r="AE237" s="31">
        <x:f t="shared" si="109"/>
        <x:v>84.770870366666685</x:v>
      </x:c>
    </x:row>
    <x:row r="238" spans="2:38" x14ac:dyDescent="0.35">
      <x:c r="B238" s="27">
        <x:f t="shared" si="110"/>
        <x:v>44777</x:v>
      </x:c>
      <x:c r="C238" s="22" t="str">
        <x:f>IF($C$4="London",Assumptions!C247,Assumptions!E247)</x:f>
        <x:v>0429</x:v>
      </x:c>
      <x:c r="D238" s="22" t="str">
        <x:f>IF($C$4="London",Assumptions!D247,Assumptions!F247)</x:f>
        <x:v>1944</x:v>
      </x:c>
      <x:c r="F238" s="8">
        <x:v>44778</x:v>
      </x:c>
      <x:c r="G238" s="30">
        <x:f t="shared" si="95"/>
        <x:v>8</x:v>
      </x:c>
      <x:c r="H238" s="8" t="str">
        <x:v>0430</x:v>
      </x:c>
      <x:c r="I238" s="8" t="str">
        <x:v>1942</x:v>
      </x:c>
      <x:c r="J238" s="30">
        <x:f t="shared" si="96"/>
        <x:v>4</x:v>
      </x:c>
      <x:c r="K238" s="30">
        <x:f t="shared" si="97"/>
        <x:v>30</x:v>
      </x:c>
      <x:c r="L238" s="30">
        <x:f t="shared" si="98"/>
        <x:v>19</x:v>
      </x:c>
      <x:c r="M238" s="30">
        <x:f t="shared" si="99"/>
        <x:v>42</x:v>
      </x:c>
      <x:c r="N238" s="30">
        <x:f t="shared" si="100"/>
        <x:v>19</x:v>
      </x:c>
      <x:c r="O238" s="30">
        <x:f t="shared" si="101"/>
        <x:v>15.2</x:v>
      </x:c>
      <x:c r="P238" s="30" t="str" cm="1">
        <x:f t="array" ref="P238">INDEX($C$12:$N$12,G238)</x:f>
        <x:v>1.5″</x:v>
      </x:c>
      <x:c r="Q238" s="30" t="str" cm="1">
        <x:f t="array" ref="Q238">INDEX($C$11:$N$11,G238)</x:f>
        <x:v>72°F</x:v>
      </x:c>
      <x:c r="R238" s="30" cm="1">
        <x:f t="array" ref="R238">INDEX($C$13:$N$13,G238)</x:f>
        <x:v>31</x:v>
      </x:c>
      <x:c r="S238" s="30">
        <x:f t="shared" si="102"/>
        <x:v>4.8387096774193547E-2</x:v>
      </x:c>
      <x:c r="T238" s="30">
        <x:f t="shared" si="103"/>
        <x:v>72</x:v>
      </x:c>
      <x:c r="U238" s="32">
        <x:f t="shared" si="104"/>
        <x:v>1</x:v>
      </x:c>
      <x:c r="V238" s="31">
        <x:f t="shared" si="71"/>
        <x:v>0.1</x:v>
      </x:c>
      <x:c r="W238" s="31">
        <x:f t="shared" si="72"/>
        <x:v>65</x:v>
      </x:c>
      <x:c r="X238" s="32">
        <x:f t="shared" si="73"/>
        <x:v>0.25</x:v>
      </x:c>
      <x:c r="Y238" s="30">
        <x:f t="shared" si="105"/>
        <x:v>1</x:v>
      </x:c>
      <x:c r="Z238" s="33">
        <x:f t="shared" si="106"/>
        <x:v>0.98040000000000005</x:v>
      </x:c>
      <x:c r="AA238" s="31">
        <x:f t="shared" si="107"/>
        <x:v>84.770870366666685</x:v>
      </x:c>
      <x:c r="AB238" s="32">
        <x:f t="shared" si="77"/>
        <x:v>3.532119598611112</x:v>
      </x:c>
      <x:c r="AC238" s="31">
        <x:f t="shared" si="78"/>
        <x:v>0.25</x:v>
      </x:c>
      <x:c r="AD238" s="30">
        <x:f t="shared" si="108"/>
        <x:v>0.37255200000000005</x:v>
      </x:c>
      <x:c r="AE238" s="31">
        <x:f t="shared" si="109"/>
        <x:v>85.143422366666684</x:v>
      </x:c>
      <x:c r="AG238" s="26"/>
      <x:c r="AH238" s="24"/>
      <x:c r="AI238" s="24"/>
      <x:c r="AJ238" s="24"/>
      <x:c r="AL238" s="24"/>
    </x:row>
    <x:row r="239" spans="2:38" x14ac:dyDescent="0.35">
      <x:c r="B239" s="27">
        <x:f t="shared" si="110"/>
        <x:v>44778</x:v>
      </x:c>
      <x:c r="C239" s="22" t="str">
        <x:f>IF($C$4="London",Assumptions!C248,Assumptions!E248)</x:f>
        <x:v>0430</x:v>
      </x:c>
      <x:c r="D239" s="22" t="str">
        <x:f>IF($C$4="London",Assumptions!D248,Assumptions!F248)</x:f>
        <x:v>1942</x:v>
      </x:c>
      <x:c r="F239" s="8">
        <x:v>44779</x:v>
      </x:c>
      <x:c r="G239" s="30">
        <x:f t="shared" si="95"/>
        <x:v>8</x:v>
      </x:c>
      <x:c r="H239" s="8" t="str">
        <x:v>0432</x:v>
      </x:c>
      <x:c r="I239" s="8" t="str">
        <x:v>1940</x:v>
      </x:c>
      <x:c r="J239" s="30">
        <x:f t="shared" si="96"/>
        <x:v>4</x:v>
      </x:c>
      <x:c r="K239" s="30">
        <x:f t="shared" si="97"/>
        <x:v>32</x:v>
      </x:c>
      <x:c r="L239" s="30">
        <x:f t="shared" si="98"/>
        <x:v>19</x:v>
      </x:c>
      <x:c r="M239" s="30">
        <x:f t="shared" si="99"/>
        <x:v>40</x:v>
      </x:c>
      <x:c r="N239" s="30">
        <x:f t="shared" si="100"/>
        <x:v>19</x:v>
      </x:c>
      <x:c r="O239" s="30">
        <x:f t="shared" si="101"/>
        <x:v>15.133333333333333</x:v>
      </x:c>
      <x:c r="P239" s="30" t="str" cm="1">
        <x:f t="array" ref="P239">INDEX($C$12:$N$12,G239)</x:f>
        <x:v>1.5″</x:v>
      </x:c>
      <x:c r="Q239" s="30" t="str" cm="1">
        <x:f t="array" ref="Q239">INDEX($C$11:$N$11,G239)</x:f>
        <x:v>72°F</x:v>
      </x:c>
      <x:c r="R239" s="30" cm="1">
        <x:f t="array" ref="R239">INDEX($C$13:$N$13,G239)</x:f>
        <x:v>31</x:v>
      </x:c>
      <x:c r="S239" s="30">
        <x:f t="shared" si="102"/>
        <x:v>4.8387096774193547E-2</x:v>
      </x:c>
      <x:c r="T239" s="30">
        <x:f t="shared" si="103"/>
        <x:v>72</x:v>
      </x:c>
      <x:c r="U239" s="32">
        <x:f t="shared" si="104"/>
        <x:v>1</x:v>
      </x:c>
      <x:c r="V239" s="31">
        <x:f t="shared" si="71"/>
        <x:v>0.1</x:v>
      </x:c>
      <x:c r="W239" s="31">
        <x:f t="shared" si="72"/>
        <x:v>65</x:v>
      </x:c>
      <x:c r="X239" s="32">
        <x:f t="shared" si="73"/>
        <x:v>0.25</x:v>
      </x:c>
      <x:c r="Y239" s="30">
        <x:f t="shared" si="105"/>
        <x:v>1</x:v>
      </x:c>
      <x:c r="Z239" s="33">
        <x:f t="shared" si="106"/>
        <x:v>0.98040000000000005</x:v>
      </x:c>
      <x:c r="AA239" s="31">
        <x:f t="shared" si="107"/>
        <x:v>85.143422366666684</x:v>
      </x:c>
      <x:c r="AB239" s="32">
        <x:f t="shared" si="77"/>
        <x:v>3.547642598611112</x:v>
      </x:c>
      <x:c r="AC239" s="31">
        <x:f t="shared" si="78"/>
        <x:v>0.25</x:v>
      </x:c>
      <x:c r="AD239" s="30">
        <x:f t="shared" si="108"/>
        <x:v>0.37091800000000003</x:v>
      </x:c>
      <x:c r="AE239" s="31">
        <x:f t="shared" si="109"/>
        <x:v>85.514340366666687</x:v>
      </x:c>
      <x:c r="AG239" s="26"/>
      <x:c r="AH239" s="24"/>
      <x:c r="AI239" s="24"/>
      <x:c r="AJ239" s="24"/>
      <x:c r="AL239" s="24"/>
    </x:row>
    <x:row r="240" spans="2:38" x14ac:dyDescent="0.35">
      <x:c r="B240" s="27">
        <x:f t="shared" si="110"/>
        <x:v>44779</x:v>
      </x:c>
      <x:c r="C240" s="22" t="str">
        <x:f>IF($C$4="London",Assumptions!C249,Assumptions!E249)</x:f>
        <x:v>0432</x:v>
      </x:c>
      <x:c r="D240" s="22" t="str">
        <x:f>IF($C$4="London",Assumptions!D249,Assumptions!F249)</x:f>
        <x:v>1940</x:v>
      </x:c>
      <x:c r="F240" s="8">
        <x:v>44780</x:v>
      </x:c>
      <x:c r="G240" s="30">
        <x:f t="shared" si="95"/>
        <x:v>8</x:v>
      </x:c>
      <x:c r="H240" s="8" t="str">
        <x:v>0433</x:v>
      </x:c>
      <x:c r="I240" s="8" t="str">
        <x:v>1938</x:v>
      </x:c>
      <x:c r="J240" s="30">
        <x:f t="shared" si="96"/>
        <x:v>4</x:v>
      </x:c>
      <x:c r="K240" s="30">
        <x:f t="shared" si="97"/>
        <x:v>33</x:v>
      </x:c>
      <x:c r="L240" s="30">
        <x:f t="shared" si="98"/>
        <x:v>19</x:v>
      </x:c>
      <x:c r="M240" s="30">
        <x:f t="shared" si="99"/>
        <x:v>38</x:v>
      </x:c>
      <x:c r="N240" s="30">
        <x:f t="shared" si="100"/>
        <x:v>19</x:v>
      </x:c>
      <x:c r="O240" s="30">
        <x:f t="shared" si="101"/>
        <x:v>15.083333333333334</x:v>
      </x:c>
      <x:c r="P240" s="30" t="str" cm="1">
        <x:f t="array" ref="P240">INDEX($C$12:$N$12,G240)</x:f>
        <x:v>1.5″</x:v>
      </x:c>
      <x:c r="Q240" s="30" t="str" cm="1">
        <x:f t="array" ref="Q240">INDEX($C$11:$N$11,G240)</x:f>
        <x:v>72°F</x:v>
      </x:c>
      <x:c r="R240" s="30" cm="1">
        <x:f t="array" ref="R240">INDEX($C$13:$N$13,G240)</x:f>
        <x:v>31</x:v>
      </x:c>
      <x:c r="S240" s="30">
        <x:f t="shared" si="102"/>
        <x:v>4.8387096774193547E-2</x:v>
      </x:c>
      <x:c r="T240" s="30">
        <x:f t="shared" si="103"/>
        <x:v>72</x:v>
      </x:c>
      <x:c r="U240" s="32">
        <x:f t="shared" si="104"/>
        <x:v>1</x:v>
      </x:c>
      <x:c r="V240" s="31">
        <x:f t="shared" si="71"/>
        <x:v>0.1</x:v>
      </x:c>
      <x:c r="W240" s="31">
        <x:f t="shared" si="72"/>
        <x:v>65</x:v>
      </x:c>
      <x:c r="X240" s="32">
        <x:f t="shared" si="73"/>
        <x:v>0.25</x:v>
      </x:c>
      <x:c r="Y240" s="30">
        <x:f t="shared" si="105"/>
        <x:v>1</x:v>
      </x:c>
      <x:c r="Z240" s="33">
        <x:f t="shared" si="106"/>
        <x:v>0.98040000000000005</x:v>
      </x:c>
      <x:c r="AA240" s="31">
        <x:f t="shared" si="107"/>
        <x:v>85.514340366666687</x:v>
      </x:c>
      <x:c r="AB240" s="32">
        <x:f t="shared" si="77"/>
        <x:v>3.5630975152777786</x:v>
      </x:c>
      <x:c r="AC240" s="31">
        <x:f t="shared" si="78"/>
        <x:v>0.25</x:v>
      </x:c>
      <x:c r="AD240" s="30">
        <x:f t="shared" si="108"/>
        <x:v>0.36969250000000009</x:v>
      </x:c>
      <x:c r="AE240" s="31">
        <x:f t="shared" si="109"/>
        <x:v>85.884032866666686</x:v>
      </x:c>
      <x:c r="AG240" s="26"/>
      <x:c r="AH240" s="24"/>
      <x:c r="AI240" s="24"/>
      <x:c r="AJ240" s="24"/>
      <x:c r="AL240" s="24"/>
    </x:row>
    <x:row r="241" spans="2:38" x14ac:dyDescent="0.35">
      <x:c r="B241" s="27">
        <x:f t="shared" si="110"/>
        <x:v>44780</x:v>
      </x:c>
      <x:c r="C241" s="22" t="str">
        <x:f>IF($C$4="London",Assumptions!C250,Assumptions!E250)</x:f>
        <x:v>0433</x:v>
      </x:c>
      <x:c r="D241" s="22" t="str">
        <x:f>IF($C$4="London",Assumptions!D250,Assumptions!F250)</x:f>
        <x:v>1938</x:v>
      </x:c>
      <x:c r="F241" s="8">
        <x:v>44781</x:v>
      </x:c>
      <x:c r="G241" s="30">
        <x:f t="shared" si="95"/>
        <x:v>8</x:v>
      </x:c>
      <x:c r="H241" s="8" t="str">
        <x:v>0435</x:v>
      </x:c>
      <x:c r="I241" s="8" t="str">
        <x:v>1936</x:v>
      </x:c>
      <x:c r="J241" s="30">
        <x:f t="shared" si="96"/>
        <x:v>4</x:v>
      </x:c>
      <x:c r="K241" s="30">
        <x:f t="shared" si="97"/>
        <x:v>35</x:v>
      </x:c>
      <x:c r="L241" s="30">
        <x:f t="shared" si="98"/>
        <x:v>19</x:v>
      </x:c>
      <x:c r="M241" s="30">
        <x:f t="shared" si="99"/>
        <x:v>36</x:v>
      </x:c>
      <x:c r="N241" s="30">
        <x:f t="shared" si="100"/>
        <x:v>19</x:v>
      </x:c>
      <x:c r="O241" s="30">
        <x:f t="shared" si="101"/>
        <x:v>15.016666666666667</x:v>
      </x:c>
      <x:c r="P241" s="30" t="str" cm="1">
        <x:f t="array" ref="P241">INDEX($C$12:$N$12,G241)</x:f>
        <x:v>1.5″</x:v>
      </x:c>
      <x:c r="Q241" s="30" t="str" cm="1">
        <x:f t="array" ref="Q241">INDEX($C$11:$N$11,G241)</x:f>
        <x:v>72°F</x:v>
      </x:c>
      <x:c r="R241" s="30" cm="1">
        <x:f t="array" ref="R241">INDEX($C$13:$N$13,G241)</x:f>
        <x:v>31</x:v>
      </x:c>
      <x:c r="S241" s="30">
        <x:f t="shared" si="102"/>
        <x:v>4.8387096774193547E-2</x:v>
      </x:c>
      <x:c r="T241" s="30">
        <x:f t="shared" si="103"/>
        <x:v>72</x:v>
      </x:c>
      <x:c r="U241" s="32">
        <x:f t="shared" si="104"/>
        <x:v>1</x:v>
      </x:c>
      <x:c r="V241" s="31">
        <x:f t="shared" si="71"/>
        <x:v>0.1</x:v>
      </x:c>
      <x:c r="W241" s="31">
        <x:f t="shared" si="72"/>
        <x:v>65</x:v>
      </x:c>
      <x:c r="X241" s="32">
        <x:f t="shared" si="73"/>
        <x:v>0.25</x:v>
      </x:c>
      <x:c r="Y241" s="30">
        <x:f t="shared" si="105"/>
        <x:v>1</x:v>
      </x:c>
      <x:c r="Z241" s="33">
        <x:f t="shared" si="106"/>
        <x:v>0.98040000000000005</x:v>
      </x:c>
      <x:c r="AA241" s="31">
        <x:f t="shared" si="107"/>
        <x:v>85.884032866666686</x:v>
      </x:c>
      <x:c r="AB241" s="32">
        <x:f t="shared" si="77"/>
        <x:v>3.5785013694444454</x:v>
      </x:c>
      <x:c r="AC241" s="31">
        <x:f t="shared" si="78"/>
        <x:v>0.25</x:v>
      </x:c>
      <x:c r="AD241" s="30">
        <x:f t="shared" si="108"/>
        <x:v>0.36805850000000007</x:v>
      </x:c>
      <x:c r="AE241" s="31">
        <x:f t="shared" si="109"/>
        <x:v>86.25209136666669</x:v>
      </x:c>
      <x:c r="AG241" s="26"/>
      <x:c r="AH241" s="24"/>
      <x:c r="AI241" s="24"/>
      <x:c r="AJ241" s="24"/>
      <x:c r="AL241" s="24"/>
    </x:row>
    <x:row r="242" spans="2:38" x14ac:dyDescent="0.35">
      <x:c r="B242" s="27">
        <x:f t="shared" si="110"/>
        <x:v>44781</x:v>
      </x:c>
      <x:c r="C242" s="22" t="str">
        <x:f>IF($C$4="London",Assumptions!C251,Assumptions!E251)</x:f>
        <x:v>0435</x:v>
      </x:c>
      <x:c r="D242" s="22" t="str">
        <x:f>IF($C$4="London",Assumptions!D251,Assumptions!F251)</x:f>
        <x:v>1936</x:v>
      </x:c>
      <x:c r="F242" s="8">
        <x:v>44782</x:v>
      </x:c>
      <x:c r="G242" s="30">
        <x:f t="shared" si="95"/>
        <x:v>8</x:v>
      </x:c>
      <x:c r="H242" s="8" t="str">
        <x:v>0436</x:v>
      </x:c>
      <x:c r="I242" s="8" t="str">
        <x:v>1935</x:v>
      </x:c>
      <x:c r="J242" s="30">
        <x:f t="shared" si="96"/>
        <x:v>4</x:v>
      </x:c>
      <x:c r="K242" s="30">
        <x:f t="shared" si="97"/>
        <x:v>36</x:v>
      </x:c>
      <x:c r="L242" s="30">
        <x:f t="shared" si="98"/>
        <x:v>19</x:v>
      </x:c>
      <x:c r="M242" s="30">
        <x:f t="shared" si="99"/>
        <x:v>35</x:v>
      </x:c>
      <x:c r="N242" s="30">
        <x:f t="shared" si="100"/>
        <x:v>19</x:v>
      </x:c>
      <x:c r="O242" s="30">
        <x:f t="shared" si="101"/>
        <x:v>14.983333333333333</x:v>
      </x:c>
      <x:c r="P242" s="30" t="str" cm="1">
        <x:f t="array" ref="P242">INDEX($C$12:$N$12,G242)</x:f>
        <x:v>1.5″</x:v>
      </x:c>
      <x:c r="Q242" s="30" t="str" cm="1">
        <x:f t="array" ref="Q242">INDEX($C$11:$N$11,G242)</x:f>
        <x:v>72°F</x:v>
      </x:c>
      <x:c r="R242" s="30" cm="1">
        <x:f t="array" ref="R242">INDEX($C$13:$N$13,G242)</x:f>
        <x:v>31</x:v>
      </x:c>
      <x:c r="S242" s="30">
        <x:f t="shared" si="102"/>
        <x:v>4.8387096774193547E-2</x:v>
      </x:c>
      <x:c r="T242" s="30">
        <x:f t="shared" si="103"/>
        <x:v>72</x:v>
      </x:c>
      <x:c r="U242" s="32">
        <x:f t="shared" si="104"/>
        <x:v>1</x:v>
      </x:c>
      <x:c r="V242" s="31">
        <x:f t="shared" si="71"/>
        <x:v>0.1</x:v>
      </x:c>
      <x:c r="W242" s="31">
        <x:f t="shared" si="72"/>
        <x:v>65</x:v>
      </x:c>
      <x:c r="X242" s="32">
        <x:f t="shared" si="73"/>
        <x:v>0.25</x:v>
      </x:c>
      <x:c r="Y242" s="30">
        <x:f t="shared" si="105"/>
        <x:v>1</x:v>
      </x:c>
      <x:c r="Z242" s="33">
        <x:f t="shared" si="106"/>
        <x:v>0.98040000000000005</x:v>
      </x:c>
      <x:c r="AA242" s="31">
        <x:f t="shared" si="107"/>
        <x:v>86.25209136666669</x:v>
      </x:c>
      <x:c r="AB242" s="32">
        <x:f t="shared" si="77"/>
        <x:v>3.5938371402777789</x:v>
      </x:c>
      <x:c r="AC242" s="31">
        <x:f t="shared" si="78"/>
        <x:v>0.25</x:v>
      </x:c>
      <x:c r="AD242" s="30">
        <x:f t="shared" si="108"/>
        <x:v>0.3672415</x:v>
      </x:c>
      <x:c r="AE242" s="31">
        <x:f t="shared" si="109"/>
        <x:v>86.619332866666696</x:v>
      </x:c>
      <x:c r="AG242" s="26"/>
      <x:c r="AH242" s="24"/>
      <x:c r="AI242" s="24"/>
      <x:c r="AJ242" s="24"/>
      <x:c r="AL242" s="24"/>
    </x:row>
    <x:row r="243" spans="2:38" x14ac:dyDescent="0.35">
      <x:c r="B243" s="27">
        <x:f t="shared" si="110"/>
        <x:v>44782</x:v>
      </x:c>
      <x:c r="C243" s="22" t="str">
        <x:f>IF($C$4="London",Assumptions!C252,Assumptions!E252)</x:f>
        <x:v>0436</x:v>
      </x:c>
      <x:c r="D243" s="22" t="str">
        <x:f>IF($C$4="London",Assumptions!D252,Assumptions!F252)</x:f>
        <x:v>1935</x:v>
      </x:c>
      <x:c r="F243" s="8">
        <x:v>44783</x:v>
      </x:c>
      <x:c r="G243" s="30">
        <x:f t="shared" si="95"/>
        <x:v>8</x:v>
      </x:c>
      <x:c r="H243" s="8" t="str">
        <x:v>0438</x:v>
      </x:c>
      <x:c r="I243" s="8" t="str">
        <x:v>1933</x:v>
      </x:c>
      <x:c r="J243" s="30">
        <x:f t="shared" si="96"/>
        <x:v>4</x:v>
      </x:c>
      <x:c r="K243" s="30">
        <x:f t="shared" si="97"/>
        <x:v>38</x:v>
      </x:c>
      <x:c r="L243" s="30">
        <x:f t="shared" si="98"/>
        <x:v>19</x:v>
      </x:c>
      <x:c r="M243" s="30">
        <x:f t="shared" si="99"/>
        <x:v>33</x:v>
      </x:c>
      <x:c r="N243" s="30">
        <x:f t="shared" si="100"/>
        <x:v>19</x:v>
      </x:c>
      <x:c r="O243" s="30">
        <x:f t="shared" si="101"/>
        <x:v>14.916666666666666</x:v>
      </x:c>
      <x:c r="P243" s="30" t="str" cm="1">
        <x:f t="array" ref="P243">INDEX($C$12:$N$12,G243)</x:f>
        <x:v>1.5″</x:v>
      </x:c>
      <x:c r="Q243" s="30" t="str" cm="1">
        <x:f t="array" ref="Q243">INDEX($C$11:$N$11,G243)</x:f>
        <x:v>72°F</x:v>
      </x:c>
      <x:c r="R243" s="30" cm="1">
        <x:f t="array" ref="R243">INDEX($C$13:$N$13,G243)</x:f>
        <x:v>31</x:v>
      </x:c>
      <x:c r="S243" s="30">
        <x:f t="shared" si="102"/>
        <x:v>4.8387096774193547E-2</x:v>
      </x:c>
      <x:c r="T243" s="30">
        <x:f t="shared" si="103"/>
        <x:v>72</x:v>
      </x:c>
      <x:c r="U243" s="32">
        <x:f t="shared" si="104"/>
        <x:v>1</x:v>
      </x:c>
      <x:c r="V243" s="31">
        <x:f t="shared" si="71"/>
        <x:v>0.1</x:v>
      </x:c>
      <x:c r="W243" s="31">
        <x:f t="shared" si="72"/>
        <x:v>65</x:v>
      </x:c>
      <x:c r="X243" s="32">
        <x:f t="shared" si="73"/>
        <x:v>0.25</x:v>
      </x:c>
      <x:c r="Y243" s="30">
        <x:f t="shared" si="105"/>
        <x:v>1</x:v>
      </x:c>
      <x:c r="Z243" s="33">
        <x:f t="shared" si="106"/>
        <x:v>0.98040000000000005</x:v>
      </x:c>
      <x:c r="AA243" s="31">
        <x:f t="shared" si="107"/>
        <x:v>86.619332866666696</x:v>
      </x:c>
      <x:c r="AB243" s="32">
        <x:f t="shared" si="77"/>
        <x:v>3.6091388694444455</x:v>
      </x:c>
      <x:c r="AC243" s="31">
        <x:f t="shared" si="78"/>
        <x:v>0.25</x:v>
      </x:c>
      <x:c r="AD243" s="30">
        <x:f t="shared" si="108"/>
        <x:v>0.36560750000000003</x:v>
      </x:c>
      <x:c r="AE243" s="31">
        <x:f t="shared" si="109"/>
        <x:v>86.984940366666692</x:v>
      </x:c>
      <x:c r="AG243" s="26"/>
      <x:c r="AH243" s="24"/>
      <x:c r="AI243" s="24"/>
      <x:c r="AJ243" s="24"/>
      <x:c r="AL243" s="24"/>
    </x:row>
    <x:row r="244" spans="2:38" x14ac:dyDescent="0.35">
      <x:c r="B244" s="27">
        <x:f t="shared" si="110"/>
        <x:v>44783</x:v>
      </x:c>
      <x:c r="C244" s="22" t="str">
        <x:f>IF($C$4="London",Assumptions!C253,Assumptions!E253)</x:f>
        <x:v>0438</x:v>
      </x:c>
      <x:c r="D244" s="22" t="str">
        <x:f>IF($C$4="London",Assumptions!D253,Assumptions!F253)</x:f>
        <x:v>1933</x:v>
      </x:c>
      <x:c r="F244" s="8">
        <x:v>44784</x:v>
      </x:c>
      <x:c r="G244" s="30">
        <x:f t="shared" si="95"/>
        <x:v>8</x:v>
      </x:c>
      <x:c r="H244" s="8" t="str">
        <x:v>0440</x:v>
      </x:c>
      <x:c r="I244" s="8" t="str">
        <x:v>1931</x:v>
      </x:c>
      <x:c r="J244" s="30">
        <x:f t="shared" si="96"/>
        <x:v>4</x:v>
      </x:c>
      <x:c r="K244" s="30">
        <x:f t="shared" si="97"/>
        <x:v>40</x:v>
      </x:c>
      <x:c r="L244" s="30">
        <x:f t="shared" si="98"/>
        <x:v>19</x:v>
      </x:c>
      <x:c r="M244" s="30">
        <x:f t="shared" si="99"/>
        <x:v>31</x:v>
      </x:c>
      <x:c r="N244" s="30">
        <x:f t="shared" si="100"/>
        <x:v>19</x:v>
      </x:c>
      <x:c r="O244" s="30">
        <x:f t="shared" si="101"/>
        <x:v>14.85</x:v>
      </x:c>
      <x:c r="P244" s="30" t="str" cm="1">
        <x:f t="array" ref="P244">INDEX($C$12:$N$12,G244)</x:f>
        <x:v>1.5″</x:v>
      </x:c>
      <x:c r="Q244" s="30" t="str" cm="1">
        <x:f t="array" ref="Q244">INDEX($C$11:$N$11,G244)</x:f>
        <x:v>72°F</x:v>
      </x:c>
      <x:c r="R244" s="30" cm="1">
        <x:f t="array" ref="R244">INDEX($C$13:$N$13,G244)</x:f>
        <x:v>31</x:v>
      </x:c>
      <x:c r="S244" s="30">
        <x:f t="shared" si="102"/>
        <x:v>4.8387096774193547E-2</x:v>
      </x:c>
      <x:c r="T244" s="30">
        <x:f t="shared" si="103"/>
        <x:v>72</x:v>
      </x:c>
      <x:c r="U244" s="32">
        <x:f t="shared" si="104"/>
        <x:v>1</x:v>
      </x:c>
      <x:c r="V244" s="31">
        <x:f t="shared" si="71"/>
        <x:v>0.1</x:v>
      </x:c>
      <x:c r="W244" s="31">
        <x:f t="shared" si="72"/>
        <x:v>65</x:v>
      </x:c>
      <x:c r="X244" s="32">
        <x:f t="shared" si="73"/>
        <x:v>0.25</x:v>
      </x:c>
      <x:c r="Y244" s="30">
        <x:f t="shared" si="105"/>
        <x:v>1</x:v>
      </x:c>
      <x:c r="Z244" s="33">
        <x:f t="shared" si="106"/>
        <x:v>0.98040000000000005</x:v>
      </x:c>
      <x:c r="AA244" s="31">
        <x:f t="shared" si="107"/>
        <x:v>86.984940366666692</x:v>
      </x:c>
      <x:c r="AB244" s="32">
        <x:f t="shared" si="77"/>
        <x:v>3.6243725152777788</x:v>
      </x:c>
      <x:c r="AC244" s="31">
        <x:f t="shared" si="78"/>
        <x:v>0.25</x:v>
      </x:c>
      <x:c r="AD244" s="30">
        <x:f t="shared" si="108"/>
        <x:v>0.36397350000000006</x:v>
      </x:c>
      <x:c r="AE244" s="31">
        <x:f t="shared" si="109"/>
        <x:v>87.348913866666692</x:v>
      </x:c>
      <x:c r="AG244" s="26"/>
      <x:c r="AH244" s="24"/>
      <x:c r="AI244" s="24"/>
      <x:c r="AJ244" s="24"/>
      <x:c r="AL244" s="24"/>
    </x:row>
    <x:row r="245" spans="2:38" x14ac:dyDescent="0.35">
      <x:c r="B245" s="27">
        <x:f t="shared" si="110"/>
        <x:v>44784</x:v>
      </x:c>
      <x:c r="C245" s="22" t="str">
        <x:f>IF($C$4="London",Assumptions!C254,Assumptions!E254)</x:f>
        <x:v>0440</x:v>
      </x:c>
      <x:c r="D245" s="22" t="str">
        <x:f>IF($C$4="London",Assumptions!D254,Assumptions!F254)</x:f>
        <x:v>1931</x:v>
      </x:c>
      <x:c r="F245" s="8">
        <x:v>44785</x:v>
      </x:c>
      <x:c r="G245" s="30">
        <x:f t="shared" si="95"/>
        <x:v>8</x:v>
      </x:c>
      <x:c r="H245" s="8" t="str">
        <x:v>0441</x:v>
      </x:c>
      <x:c r="I245" s="8" t="str">
        <x:v>1929</x:v>
      </x:c>
      <x:c r="J245" s="30">
        <x:f t="shared" si="96"/>
        <x:v>4</x:v>
      </x:c>
      <x:c r="K245" s="30">
        <x:f t="shared" si="97"/>
        <x:v>41</x:v>
      </x:c>
      <x:c r="L245" s="30">
        <x:f t="shared" si="98"/>
        <x:v>19</x:v>
      </x:c>
      <x:c r="M245" s="30">
        <x:f t="shared" si="99"/>
        <x:v>29</x:v>
      </x:c>
      <x:c r="N245" s="30">
        <x:f t="shared" si="100"/>
        <x:v>19</x:v>
      </x:c>
      <x:c r="O245" s="30">
        <x:f t="shared" si="101"/>
        <x:v>14.8</x:v>
      </x:c>
      <x:c r="P245" s="30" t="str" cm="1">
        <x:f t="array" ref="P245">INDEX($C$12:$N$12,G245)</x:f>
        <x:v>1.5″</x:v>
      </x:c>
      <x:c r="Q245" s="30" t="str" cm="1">
        <x:f t="array" ref="Q245">INDEX($C$11:$N$11,G245)</x:f>
        <x:v>72°F</x:v>
      </x:c>
      <x:c r="R245" s="30" cm="1">
        <x:f t="array" ref="R245">INDEX($C$13:$N$13,G245)</x:f>
        <x:v>31</x:v>
      </x:c>
      <x:c r="S245" s="30">
        <x:f t="shared" si="102"/>
        <x:v>4.8387096774193547E-2</x:v>
      </x:c>
      <x:c r="T245" s="30">
        <x:f t="shared" si="103"/>
        <x:v>72</x:v>
      </x:c>
      <x:c r="U245" s="32">
        <x:f t="shared" si="104"/>
        <x:v>1</x:v>
      </x:c>
      <x:c r="V245" s="31">
        <x:f t="shared" si="71"/>
        <x:v>0.1</x:v>
      </x:c>
      <x:c r="W245" s="31">
        <x:f t="shared" si="72"/>
        <x:v>65</x:v>
      </x:c>
      <x:c r="X245" s="32">
        <x:f t="shared" si="73"/>
        <x:v>0.25</x:v>
      </x:c>
      <x:c r="Y245" s="30">
        <x:f t="shared" si="105"/>
        <x:v>1</x:v>
      </x:c>
      <x:c r="Z245" s="33">
        <x:f t="shared" si="106"/>
        <x:v>0.98040000000000005</x:v>
      </x:c>
      <x:c r="AA245" s="31">
        <x:f t="shared" si="107"/>
        <x:v>87.348913866666692</x:v>
      </x:c>
      <x:c r="AB245" s="32">
        <x:f t="shared" si="77"/>
        <x:v>3.6395380777777788</x:v>
      </x:c>
      <x:c r="AC245" s="31">
        <x:f t="shared" si="78"/>
        <x:v>0.25</x:v>
      </x:c>
      <x:c r="AD245" s="30">
        <x:f t="shared" si="108"/>
        <x:v>0.36274800000000007</x:v>
      </x:c>
      <x:c r="AE245" s="31">
        <x:f t="shared" si="109"/>
        <x:v>87.711661866666688</x:v>
      </x:c>
      <x:c r="AG245" s="26"/>
      <x:c r="AH245" s="24"/>
      <x:c r="AI245" s="24"/>
      <x:c r="AJ245" s="24"/>
      <x:c r="AL245" s="24"/>
    </x:row>
    <x:row r="246" spans="2:38" x14ac:dyDescent="0.35">
      <x:c r="B246" s="27">
        <x:f t="shared" si="110"/>
        <x:v>44785</x:v>
      </x:c>
      <x:c r="C246" s="22" t="str">
        <x:f>IF($C$4="London",Assumptions!C255,Assumptions!E255)</x:f>
        <x:v>0441</x:v>
      </x:c>
      <x:c r="D246" s="22" t="str">
        <x:f>IF($C$4="London",Assumptions!D255,Assumptions!F255)</x:f>
        <x:v>1929</x:v>
      </x:c>
      <x:c r="F246" s="8">
        <x:v>44786</x:v>
      </x:c>
      <x:c r="G246" s="30">
        <x:f t="shared" si="95"/>
        <x:v>8</x:v>
      </x:c>
      <x:c r="H246" s="8" t="str">
        <x:v>0443</x:v>
      </x:c>
      <x:c r="I246" s="8" t="str">
        <x:v>1927</x:v>
      </x:c>
      <x:c r="J246" s="30">
        <x:f t="shared" si="96"/>
        <x:v>4</x:v>
      </x:c>
      <x:c r="K246" s="30">
        <x:f t="shared" si="97"/>
        <x:v>43</x:v>
      </x:c>
      <x:c r="L246" s="30">
        <x:f t="shared" si="98"/>
        <x:v>19</x:v>
      </x:c>
      <x:c r="M246" s="30">
        <x:f t="shared" si="99"/>
        <x:v>27</x:v>
      </x:c>
      <x:c r="N246" s="30">
        <x:f t="shared" si="100"/>
        <x:v>19</x:v>
      </x:c>
      <x:c r="O246" s="30">
        <x:f t="shared" si="101"/>
        <x:v>14.733333333333333</x:v>
      </x:c>
      <x:c r="P246" s="30" t="str" cm="1">
        <x:f t="array" ref="P246">INDEX($C$12:$N$12,G246)</x:f>
        <x:v>1.5″</x:v>
      </x:c>
      <x:c r="Q246" s="30" t="str" cm="1">
        <x:f t="array" ref="Q246">INDEX($C$11:$N$11,G246)</x:f>
        <x:v>72°F</x:v>
      </x:c>
      <x:c r="R246" s="30" cm="1">
        <x:f t="array" ref="R246">INDEX($C$13:$N$13,G246)</x:f>
        <x:v>31</x:v>
      </x:c>
      <x:c r="S246" s="30">
        <x:f t="shared" si="102"/>
        <x:v>4.8387096774193547E-2</x:v>
      </x:c>
      <x:c r="T246" s="30">
        <x:f t="shared" si="103"/>
        <x:v>72</x:v>
      </x:c>
      <x:c r="U246" s="32">
        <x:f t="shared" si="104"/>
        <x:v>1</x:v>
      </x:c>
      <x:c r="V246" s="31">
        <x:f t="shared" si="71"/>
        <x:v>0.1</x:v>
      </x:c>
      <x:c r="W246" s="31">
        <x:f t="shared" si="72"/>
        <x:v>65</x:v>
      </x:c>
      <x:c r="X246" s="32">
        <x:f t="shared" si="73"/>
        <x:v>0.25</x:v>
      </x:c>
      <x:c r="Y246" s="30">
        <x:f t="shared" si="105"/>
        <x:v>1</x:v>
      </x:c>
      <x:c r="Z246" s="33">
        <x:f t="shared" si="106"/>
        <x:v>0.98040000000000005</x:v>
      </x:c>
      <x:c r="AA246" s="31">
        <x:f t="shared" si="107"/>
        <x:v>87.711661866666688</x:v>
      </x:c>
      <x:c r="AB246" s="32">
        <x:f t="shared" si="77"/>
        <x:v>3.6546525777777785</x:v>
      </x:c>
      <x:c r="AC246" s="31">
        <x:f t="shared" si="78"/>
        <x:v>0.25</x:v>
      </x:c>
      <x:c r="AD246" s="30">
        <x:f t="shared" si="108"/>
        <x:v>0.36111400000000005</x:v>
      </x:c>
      <x:c r="AE246" s="31">
        <x:f t="shared" si="109"/>
        <x:v>88.072775866666689</x:v>
      </x:c>
      <x:c r="AG246" s="26"/>
      <x:c r="AH246" s="24"/>
      <x:c r="AI246" s="24"/>
      <x:c r="AJ246" s="24"/>
      <x:c r="AL246" s="24"/>
    </x:row>
    <x:row r="247" spans="2:38" x14ac:dyDescent="0.35">
      <x:c r="B247" s="27">
        <x:f t="shared" si="110"/>
        <x:v>44786</x:v>
      </x:c>
      <x:c r="C247" s="22" t="str">
        <x:f>IF($C$4="London",Assumptions!C256,Assumptions!E256)</x:f>
        <x:v>0443</x:v>
      </x:c>
      <x:c r="D247" s="22" t="str">
        <x:f>IF($C$4="London",Assumptions!D256,Assumptions!F256)</x:f>
        <x:v>1927</x:v>
      </x:c>
      <x:c r="F247" s="8">
        <x:v>44787</x:v>
      </x:c>
      <x:c r="G247" s="30">
        <x:f t="shared" si="95"/>
        <x:v>8</x:v>
      </x:c>
      <x:c r="H247" s="8" t="str">
        <x:v>0444</x:v>
      </x:c>
      <x:c r="I247" s="8" t="str">
        <x:v>1925</x:v>
      </x:c>
      <x:c r="J247" s="30">
        <x:f t="shared" si="96"/>
        <x:v>4</x:v>
      </x:c>
      <x:c r="K247" s="30">
        <x:f t="shared" si="97"/>
        <x:v>44</x:v>
      </x:c>
      <x:c r="L247" s="30">
        <x:f t="shared" si="98"/>
        <x:v>19</x:v>
      </x:c>
      <x:c r="M247" s="30">
        <x:f t="shared" si="99"/>
        <x:v>25</x:v>
      </x:c>
      <x:c r="N247" s="30">
        <x:f t="shared" si="100"/>
        <x:v>19</x:v>
      </x:c>
      <x:c r="O247" s="30">
        <x:f t="shared" si="101"/>
        <x:v>14.683333333333334</x:v>
      </x:c>
      <x:c r="P247" s="30" t="str" cm="1">
        <x:f t="array" ref="P247">INDEX($C$12:$N$12,G247)</x:f>
        <x:v>1.5″</x:v>
      </x:c>
      <x:c r="Q247" s="30" t="str" cm="1">
        <x:f t="array" ref="Q247">INDEX($C$11:$N$11,G247)</x:f>
        <x:v>72°F</x:v>
      </x:c>
      <x:c r="R247" s="30" cm="1">
        <x:f t="array" ref="R247">INDEX($C$13:$N$13,G247)</x:f>
        <x:v>31</x:v>
      </x:c>
      <x:c r="S247" s="30">
        <x:f t="shared" si="102"/>
        <x:v>4.8387096774193547E-2</x:v>
      </x:c>
      <x:c r="T247" s="30">
        <x:f t="shared" si="103"/>
        <x:v>72</x:v>
      </x:c>
      <x:c r="U247" s="32">
        <x:f t="shared" si="104"/>
        <x:v>1</x:v>
      </x:c>
      <x:c r="V247" s="31">
        <x:f t="shared" si="71"/>
        <x:v>0.1</x:v>
      </x:c>
      <x:c r="W247" s="31">
        <x:f t="shared" si="72"/>
        <x:v>65</x:v>
      </x:c>
      <x:c r="X247" s="32">
        <x:f t="shared" si="73"/>
        <x:v>0.25</x:v>
      </x:c>
      <x:c r="Y247" s="30">
        <x:f t="shared" si="105"/>
        <x:v>1</x:v>
      </x:c>
      <x:c r="Z247" s="33">
        <x:f t="shared" si="106"/>
        <x:v>0.98040000000000005</x:v>
      </x:c>
      <x:c r="AA247" s="31">
        <x:f t="shared" si="107"/>
        <x:v>88.072775866666689</x:v>
      </x:c>
      <x:c r="AB247" s="32">
        <x:f t="shared" si="77"/>
        <x:v>3.6696989944444454</x:v>
      </x:c>
      <x:c r="AC247" s="31">
        <x:f t="shared" si="78"/>
        <x:v>0.25</x:v>
      </x:c>
      <x:c r="AD247" s="30">
        <x:f t="shared" si="108"/>
        <x:v>0.35988850000000006</x:v>
      </x:c>
      <x:c r="AE247" s="31">
        <x:f t="shared" si="109"/>
        <x:v>88.432664366666685</x:v>
      </x:c>
      <x:c r="AG247" s="26"/>
      <x:c r="AH247" s="24"/>
      <x:c r="AI247" s="24"/>
      <x:c r="AJ247" s="24"/>
      <x:c r="AL247" s="24"/>
    </x:row>
    <x:row r="248" spans="2:38" x14ac:dyDescent="0.35">
      <x:c r="B248" s="27">
        <x:f t="shared" si="110"/>
        <x:v>44787</x:v>
      </x:c>
      <x:c r="C248" s="22" t="str">
        <x:f>IF($C$4="London",Assumptions!C257,Assumptions!E257)</x:f>
        <x:v>0444</x:v>
      </x:c>
      <x:c r="D248" s="22" t="str">
        <x:f>IF($C$4="London",Assumptions!D257,Assumptions!F257)</x:f>
        <x:v>1925</x:v>
      </x:c>
      <x:c r="F248" s="8">
        <x:v>44788</x:v>
      </x:c>
      <x:c r="G248" s="30">
        <x:f t="shared" si="95"/>
        <x:v>8</x:v>
      </x:c>
      <x:c r="H248" s="8" t="str">
        <x:v>0446</x:v>
      </x:c>
      <x:c r="I248" s="8" t="str">
        <x:v>1923</x:v>
      </x:c>
      <x:c r="J248" s="30">
        <x:f t="shared" si="96"/>
        <x:v>4</x:v>
      </x:c>
      <x:c r="K248" s="30">
        <x:f t="shared" si="97"/>
        <x:v>46</x:v>
      </x:c>
      <x:c r="L248" s="30">
        <x:f t="shared" si="98"/>
        <x:v>19</x:v>
      </x:c>
      <x:c r="M248" s="30">
        <x:f t="shared" si="99"/>
        <x:v>23</x:v>
      </x:c>
      <x:c r="N248" s="30">
        <x:f t="shared" si="100"/>
        <x:v>19</x:v>
      </x:c>
      <x:c r="O248" s="30">
        <x:f t="shared" si="101"/>
        <x:v>14.616666666666667</x:v>
      </x:c>
      <x:c r="P248" s="30" t="str" cm="1">
        <x:f t="array" ref="P248">INDEX($C$12:$N$12,G248)</x:f>
        <x:v>1.5″</x:v>
      </x:c>
      <x:c r="Q248" s="30" t="str" cm="1">
        <x:f t="array" ref="Q248">INDEX($C$11:$N$11,G248)</x:f>
        <x:v>72°F</x:v>
      </x:c>
      <x:c r="R248" s="30" cm="1">
        <x:f t="array" ref="R248">INDEX($C$13:$N$13,G248)</x:f>
        <x:v>31</x:v>
      </x:c>
      <x:c r="S248" s="30">
        <x:f t="shared" si="102"/>
        <x:v>4.8387096774193547E-2</x:v>
      </x:c>
      <x:c r="T248" s="30">
        <x:f t="shared" si="103"/>
        <x:v>72</x:v>
      </x:c>
      <x:c r="U248" s="32">
        <x:f t="shared" si="104"/>
        <x:v>1</x:v>
      </x:c>
      <x:c r="V248" s="31">
        <x:f t="shared" si="71"/>
        <x:v>0.1</x:v>
      </x:c>
      <x:c r="W248" s="31">
        <x:f t="shared" si="72"/>
        <x:v>65</x:v>
      </x:c>
      <x:c r="X248" s="32">
        <x:f t="shared" si="73"/>
        <x:v>0.25</x:v>
      </x:c>
      <x:c r="Y248" s="30">
        <x:f t="shared" si="105"/>
        <x:v>1</x:v>
      </x:c>
      <x:c r="Z248" s="33">
        <x:f t="shared" si="106"/>
        <x:v>0.98040000000000005</x:v>
      </x:c>
      <x:c r="AA248" s="31">
        <x:f t="shared" si="107"/>
        <x:v>88.432664366666685</x:v>
      </x:c>
      <x:c r="AB248" s="32">
        <x:f t="shared" si="77"/>
        <x:v>3.6846943486111119</x:v>
      </x:c>
      <x:c r="AC248" s="31">
        <x:f t="shared" si="78"/>
        <x:v>0.25</x:v>
      </x:c>
      <x:c r="AD248" s="30">
        <x:f t="shared" si="108"/>
        <x:v>0.35825450000000009</x:v>
      </x:c>
      <x:c r="AE248" s="31">
        <x:f t="shared" si="109"/>
        <x:v>88.790918866666686</x:v>
      </x:c>
      <x:c r="AG248" s="26"/>
      <x:c r="AH248" s="24"/>
      <x:c r="AI248" s="24"/>
      <x:c r="AJ248" s="24"/>
      <x:c r="AL248" s="24"/>
    </x:row>
    <x:row r="249" spans="2:38" x14ac:dyDescent="0.35">
      <x:c r="B249" s="27">
        <x:f t="shared" si="110"/>
        <x:v>44788</x:v>
      </x:c>
      <x:c r="C249" s="22" t="str">
        <x:f>IF($C$4="London",Assumptions!C258,Assumptions!E258)</x:f>
        <x:v>0446</x:v>
      </x:c>
      <x:c r="D249" s="22" t="str">
        <x:f>IF($C$4="London",Assumptions!D258,Assumptions!F258)</x:f>
        <x:v>1923</x:v>
      </x:c>
      <x:c r="F249" s="8">
        <x:v>44789</x:v>
      </x:c>
      <x:c r="G249" s="30">
        <x:f t="shared" si="95"/>
        <x:v>8</x:v>
      </x:c>
      <x:c r="H249" s="8" t="str">
        <x:v>0448</x:v>
      </x:c>
      <x:c r="I249" s="8" t="str">
        <x:v>1921</x:v>
      </x:c>
      <x:c r="J249" s="30">
        <x:f t="shared" si="96"/>
        <x:v>4</x:v>
      </x:c>
      <x:c r="K249" s="30">
        <x:f t="shared" si="97"/>
        <x:v>48</x:v>
      </x:c>
      <x:c r="L249" s="30">
        <x:f t="shared" si="98"/>
        <x:v>19</x:v>
      </x:c>
      <x:c r="M249" s="30">
        <x:f t="shared" si="99"/>
        <x:v>21</x:v>
      </x:c>
      <x:c r="N249" s="30">
        <x:f t="shared" si="100"/>
        <x:v>19</x:v>
      </x:c>
      <x:c r="O249" s="30">
        <x:f t="shared" si="101"/>
        <x:v>14.55</x:v>
      </x:c>
      <x:c r="P249" s="30" t="str" cm="1">
        <x:f t="array" ref="P249">INDEX($C$12:$N$12,G249)</x:f>
        <x:v>1.5″</x:v>
      </x:c>
      <x:c r="Q249" s="30" t="str" cm="1">
        <x:f t="array" ref="Q249">INDEX($C$11:$N$11,G249)</x:f>
        <x:v>72°F</x:v>
      </x:c>
      <x:c r="R249" s="30" cm="1">
        <x:f t="array" ref="R249">INDEX($C$13:$N$13,G249)</x:f>
        <x:v>31</x:v>
      </x:c>
      <x:c r="S249" s="30">
        <x:f t="shared" si="102"/>
        <x:v>4.8387096774193547E-2</x:v>
      </x:c>
      <x:c r="T249" s="30">
        <x:f t="shared" si="103"/>
        <x:v>72</x:v>
      </x:c>
      <x:c r="U249" s="32">
        <x:f t="shared" si="104"/>
        <x:v>1</x:v>
      </x:c>
      <x:c r="V249" s="31">
        <x:f t="shared" si="71"/>
        <x:v>0.1</x:v>
      </x:c>
      <x:c r="W249" s="31">
        <x:f t="shared" si="72"/>
        <x:v>65</x:v>
      </x:c>
      <x:c r="X249" s="32">
        <x:f t="shared" si="73"/>
        <x:v>0.25</x:v>
      </x:c>
      <x:c r="Y249" s="30">
        <x:f t="shared" si="105"/>
        <x:v>1</x:v>
      </x:c>
      <x:c r="Z249" s="33">
        <x:f t="shared" si="106"/>
        <x:v>0.98040000000000005</x:v>
      </x:c>
      <x:c r="AA249" s="31">
        <x:f t="shared" si="107"/>
        <x:v>88.790918866666686</x:v>
      </x:c>
      <x:c r="AB249" s="32">
        <x:f t="shared" si="77"/>
        <x:v>3.6996216194444451</x:v>
      </x:c>
      <x:c r="AC249" s="31">
        <x:f t="shared" si="78"/>
        <x:v>0.25</x:v>
      </x:c>
      <x:c r="AD249" s="30">
        <x:f t="shared" si="108"/>
        <x:v>0.35662050000000006</x:v>
      </x:c>
      <x:c r="AE249" s="31">
        <x:f t="shared" si="109"/>
        <x:v>89.147539366666692</x:v>
      </x:c>
      <x:c r="AG249" s="26"/>
      <x:c r="AH249" s="24"/>
      <x:c r="AI249" s="24"/>
      <x:c r="AJ249" s="24"/>
      <x:c r="AL249" s="24"/>
    </x:row>
    <x:row r="250" spans="2:38" x14ac:dyDescent="0.35">
      <x:c r="B250" s="27">
        <x:f t="shared" si="110"/>
        <x:v>44789</x:v>
      </x:c>
      <x:c r="C250" s="22" t="str">
        <x:f>IF($C$4="London",Assumptions!C259,Assumptions!E259)</x:f>
        <x:v>0448</x:v>
      </x:c>
      <x:c r="D250" s="22" t="str">
        <x:f>IF($C$4="London",Assumptions!D259,Assumptions!F259)</x:f>
        <x:v>1921</x:v>
      </x:c>
      <x:c r="F250" s="8">
        <x:v>44790</x:v>
      </x:c>
      <x:c r="G250" s="30">
        <x:f t="shared" si="95"/>
        <x:v>8</x:v>
      </x:c>
      <x:c r="H250" s="8" t="str">
        <x:v>0449</x:v>
      </x:c>
      <x:c r="I250" s="8" t="str">
        <x:v>1919</x:v>
      </x:c>
      <x:c r="J250" s="30">
        <x:f t="shared" si="96"/>
        <x:v>4</x:v>
      </x:c>
      <x:c r="K250" s="30">
        <x:f t="shared" si="97"/>
        <x:v>49</x:v>
      </x:c>
      <x:c r="L250" s="30">
        <x:f t="shared" si="98"/>
        <x:v>19</x:v>
      </x:c>
      <x:c r="M250" s="30">
        <x:f t="shared" si="99"/>
        <x:v>19</x:v>
      </x:c>
      <x:c r="N250" s="30">
        <x:f t="shared" si="100"/>
        <x:v>19</x:v>
      </x:c>
      <x:c r="O250" s="30">
        <x:f t="shared" si="101"/>
        <x:v>14.5</x:v>
      </x:c>
      <x:c r="P250" s="30" t="str" cm="1">
        <x:f t="array" ref="P250">INDEX($C$12:$N$12,G250)</x:f>
        <x:v>1.5″</x:v>
      </x:c>
      <x:c r="Q250" s="30" t="str" cm="1">
        <x:f t="array" ref="Q250">INDEX($C$11:$N$11,G250)</x:f>
        <x:v>72°F</x:v>
      </x:c>
      <x:c r="R250" s="30" cm="1">
        <x:f t="array" ref="R250">INDEX($C$13:$N$13,G250)</x:f>
        <x:v>31</x:v>
      </x:c>
      <x:c r="S250" s="30">
        <x:f t="shared" si="102"/>
        <x:v>4.8387096774193547E-2</x:v>
      </x:c>
      <x:c r="T250" s="30">
        <x:f t="shared" si="103"/>
        <x:v>72</x:v>
      </x:c>
      <x:c r="U250" s="32">
        <x:f t="shared" si="104"/>
        <x:v>1</x:v>
      </x:c>
      <x:c r="V250" s="31">
        <x:f t="shared" si="71"/>
        <x:v>0.1</x:v>
      </x:c>
      <x:c r="W250" s="31">
        <x:f t="shared" si="72"/>
        <x:v>65</x:v>
      </x:c>
      <x:c r="X250" s="32">
        <x:f t="shared" si="73"/>
        <x:v>0.25</x:v>
      </x:c>
      <x:c r="Y250" s="30">
        <x:f t="shared" si="105"/>
        <x:v>1</x:v>
      </x:c>
      <x:c r="Z250" s="33">
        <x:f t="shared" si="106"/>
        <x:v>0.98040000000000005</x:v>
      </x:c>
      <x:c r="AA250" s="31">
        <x:f t="shared" si="107"/>
        <x:v>89.147539366666692</x:v>
      </x:c>
      <x:c r="AB250" s="32">
        <x:f t="shared" si="77"/>
        <x:v>3.7144808069444455</x:v>
      </x:c>
      <x:c r="AC250" s="31">
        <x:f t="shared" si="78"/>
        <x:v>0.25</x:v>
      </x:c>
      <x:c r="AD250" s="30">
        <x:f t="shared" si="108"/>
        <x:v>0.35539500000000007</x:v>
      </x:c>
      <x:c r="AE250" s="31">
        <x:f t="shared" si="109"/>
        <x:v>89.502934366666693</x:v>
      </x:c>
      <x:c r="AG250" s="26"/>
      <x:c r="AH250" s="24"/>
      <x:c r="AI250" s="24"/>
      <x:c r="AJ250" s="24"/>
      <x:c r="AL250" s="24"/>
    </x:row>
    <x:row r="251" spans="2:38" x14ac:dyDescent="0.35">
      <x:c r="B251" s="27">
        <x:f t="shared" si="110"/>
        <x:v>44790</x:v>
      </x:c>
      <x:c r="C251" s="22" t="str">
        <x:f>IF($C$4="London",Assumptions!C260,Assumptions!E260)</x:f>
        <x:v>0449</x:v>
      </x:c>
      <x:c r="D251" s="22" t="str">
        <x:f>IF($C$4="London",Assumptions!D260,Assumptions!F260)</x:f>
        <x:v>1919</x:v>
      </x:c>
      <x:c r="F251" s="8">
        <x:v>44791</x:v>
      </x:c>
      <x:c r="G251" s="30">
        <x:f t="shared" si="95"/>
        <x:v>8</x:v>
      </x:c>
      <x:c r="H251" s="8" t="str">
        <x:v>0451</x:v>
      </x:c>
      <x:c r="I251" s="8" t="str">
        <x:v>1917</x:v>
      </x:c>
      <x:c r="J251" s="30">
        <x:f t="shared" si="96"/>
        <x:v>4</x:v>
      </x:c>
      <x:c r="K251" s="30">
        <x:f t="shared" si="97"/>
        <x:v>51</x:v>
      </x:c>
      <x:c r="L251" s="30">
        <x:f t="shared" si="98"/>
        <x:v>19</x:v>
      </x:c>
      <x:c r="M251" s="30">
        <x:f t="shared" si="99"/>
        <x:v>17</x:v>
      </x:c>
      <x:c r="N251" s="30">
        <x:f t="shared" si="100"/>
        <x:v>19</x:v>
      </x:c>
      <x:c r="O251" s="30">
        <x:f t="shared" si="101"/>
        <x:v>14.433333333333334</x:v>
      </x:c>
      <x:c r="P251" s="30" t="str" cm="1">
        <x:f t="array" ref="P251">INDEX($C$12:$N$12,G251)</x:f>
        <x:v>1.5″</x:v>
      </x:c>
      <x:c r="Q251" s="30" t="str" cm="1">
        <x:f t="array" ref="Q251">INDEX($C$11:$N$11,G251)</x:f>
        <x:v>72°F</x:v>
      </x:c>
      <x:c r="R251" s="30" cm="1">
        <x:f t="array" ref="R251">INDEX($C$13:$N$13,G251)</x:f>
        <x:v>31</x:v>
      </x:c>
      <x:c r="S251" s="30">
        <x:f t="shared" si="102"/>
        <x:v>4.8387096774193547E-2</x:v>
      </x:c>
      <x:c r="T251" s="30">
        <x:f t="shared" si="103"/>
        <x:v>72</x:v>
      </x:c>
      <x:c r="U251" s="32">
        <x:f t="shared" si="104"/>
        <x:v>1</x:v>
      </x:c>
      <x:c r="V251" s="31">
        <x:f t="shared" si="71"/>
        <x:v>0.1</x:v>
      </x:c>
      <x:c r="W251" s="31">
        <x:f t="shared" si="72"/>
        <x:v>65</x:v>
      </x:c>
      <x:c r="X251" s="32">
        <x:f t="shared" si="73"/>
        <x:v>0.25</x:v>
      </x:c>
      <x:c r="Y251" s="30">
        <x:f t="shared" si="105"/>
        <x:v>1</x:v>
      </x:c>
      <x:c r="Z251" s="33">
        <x:f t="shared" si="106"/>
        <x:v>0.98040000000000005</x:v>
      </x:c>
      <x:c r="AA251" s="31">
        <x:f t="shared" si="107"/>
        <x:v>89.502934366666693</x:v>
      </x:c>
      <x:c r="AB251" s="32">
        <x:f t="shared" si="77"/>
        <x:v>3.7292889319444456</x:v>
      </x:c>
      <x:c r="AC251" s="31">
        <x:f t="shared" si="78"/>
        <x:v>0.25</x:v>
      </x:c>
      <x:c r="AD251" s="30">
        <x:f t="shared" si="108"/>
        <x:v>0.35376100000000005</x:v>
      </x:c>
      <x:c r="AE251" s="31">
        <x:f t="shared" si="109"/>
        <x:v>89.856695366666699</x:v>
      </x:c>
      <x:c r="AG251" s="26"/>
      <x:c r="AH251" s="24"/>
      <x:c r="AI251" s="24"/>
      <x:c r="AJ251" s="24"/>
      <x:c r="AL251" s="24"/>
    </x:row>
    <x:row r="252" spans="2:38" x14ac:dyDescent="0.35">
      <x:c r="B252" s="27">
        <x:f t="shared" si="110"/>
        <x:v>44791</x:v>
      </x:c>
      <x:c r="C252" s="22" t="str">
        <x:f>IF($C$4="London",Assumptions!C261,Assumptions!E261)</x:f>
        <x:v>0451</x:v>
      </x:c>
      <x:c r="D252" s="22" t="str">
        <x:f>IF($C$4="London",Assumptions!D261,Assumptions!F261)</x:f>
        <x:v>1917</x:v>
      </x:c>
      <x:c r="F252" s="8">
        <x:v>44792</x:v>
      </x:c>
      <x:c r="G252" s="30">
        <x:f t="shared" si="95"/>
        <x:v>8</x:v>
      </x:c>
      <x:c r="H252" s="8" t="str">
        <x:v>0452</x:v>
      </x:c>
      <x:c r="I252" s="8" t="str">
        <x:v>1915</x:v>
      </x:c>
      <x:c r="J252" s="30">
        <x:f t="shared" si="96"/>
        <x:v>4</x:v>
      </x:c>
      <x:c r="K252" s="30">
        <x:f t="shared" si="97"/>
        <x:v>52</x:v>
      </x:c>
      <x:c r="L252" s="30">
        <x:f t="shared" si="98"/>
        <x:v>19</x:v>
      </x:c>
      <x:c r="M252" s="30">
        <x:f t="shared" si="99"/>
        <x:v>15</x:v>
      </x:c>
      <x:c r="N252" s="30">
        <x:f t="shared" si="100"/>
        <x:v>19</x:v>
      </x:c>
      <x:c r="O252" s="30">
        <x:f t="shared" si="101"/>
        <x:v>14.383333333333333</x:v>
      </x:c>
      <x:c r="P252" s="30" t="str" cm="1">
        <x:f t="array" ref="P252">INDEX($C$12:$N$12,G252)</x:f>
        <x:v>1.5″</x:v>
      </x:c>
      <x:c r="Q252" s="30" t="str" cm="1">
        <x:f t="array" ref="Q252">INDEX($C$11:$N$11,G252)</x:f>
        <x:v>72°F</x:v>
      </x:c>
      <x:c r="R252" s="30" cm="1">
        <x:f t="array" ref="R252">INDEX($C$13:$N$13,G252)</x:f>
        <x:v>31</x:v>
      </x:c>
      <x:c r="S252" s="30">
        <x:f t="shared" si="102"/>
        <x:v>4.8387096774193547E-2</x:v>
      </x:c>
      <x:c r="T252" s="30">
        <x:f t="shared" si="103"/>
        <x:v>72</x:v>
      </x:c>
      <x:c r="U252" s="32">
        <x:f t="shared" si="104"/>
        <x:v>1</x:v>
      </x:c>
      <x:c r="V252" s="31">
        <x:f t="shared" si="71"/>
        <x:v>0.1</x:v>
      </x:c>
      <x:c r="W252" s="31">
        <x:f t="shared" si="72"/>
        <x:v>65</x:v>
      </x:c>
      <x:c r="X252" s="32">
        <x:f t="shared" si="73"/>
        <x:v>0.25</x:v>
      </x:c>
      <x:c r="Y252" s="30">
        <x:f t="shared" si="105"/>
        <x:v>1</x:v>
      </x:c>
      <x:c r="Z252" s="33">
        <x:f t="shared" si="106"/>
        <x:v>0.98040000000000005</x:v>
      </x:c>
      <x:c r="AA252" s="31">
        <x:f t="shared" si="107"/>
        <x:v>89.856695366666699</x:v>
      </x:c>
      <x:c r="AB252" s="32">
        <x:f t="shared" si="77"/>
        <x:v>3.7440289736111123</x:v>
      </x:c>
      <x:c r="AC252" s="31">
        <x:f t="shared" si="78"/>
        <x:v>0.25</x:v>
      </x:c>
      <x:c r="AD252" s="30">
        <x:f t="shared" si="108"/>
        <x:v>0.35253550000000006</x:v>
      </x:c>
      <x:c r="AE252" s="31">
        <x:f t="shared" si="109"/>
        <x:v>90.209230866666701</x:v>
      </x:c>
      <x:c r="AG252" s="26"/>
      <x:c r="AH252" s="24"/>
      <x:c r="AI252" s="24"/>
      <x:c r="AJ252" s="24"/>
      <x:c r="AL252" s="24"/>
    </x:row>
    <x:row r="253" spans="2:38" x14ac:dyDescent="0.35">
      <x:c r="B253" s="27">
        <x:f t="shared" si="110"/>
        <x:v>44792</x:v>
      </x:c>
      <x:c r="C253" s="22" t="str">
        <x:f>IF($C$4="London",Assumptions!C262,Assumptions!E262)</x:f>
        <x:v>0452</x:v>
      </x:c>
      <x:c r="D253" s="22" t="str">
        <x:f>IF($C$4="London",Assumptions!D262,Assumptions!F262)</x:f>
        <x:v>1915</x:v>
      </x:c>
      <x:c r="F253" s="8">
        <x:v>44793</x:v>
      </x:c>
      <x:c r="G253" s="30">
        <x:f t="shared" si="95"/>
        <x:v>8</x:v>
      </x:c>
      <x:c r="H253" s="8" t="str">
        <x:v>0454</x:v>
      </x:c>
      <x:c r="I253" s="8" t="str">
        <x:v>1913</x:v>
      </x:c>
      <x:c r="J253" s="30">
        <x:f t="shared" si="96"/>
        <x:v>4</x:v>
      </x:c>
      <x:c r="K253" s="30">
        <x:f t="shared" si="97"/>
        <x:v>54</x:v>
      </x:c>
      <x:c r="L253" s="30">
        <x:f t="shared" si="98"/>
        <x:v>19</x:v>
      </x:c>
      <x:c r="M253" s="30">
        <x:f t="shared" si="99"/>
        <x:v>13</x:v>
      </x:c>
      <x:c r="N253" s="30">
        <x:f t="shared" si="100"/>
        <x:v>19</x:v>
      </x:c>
      <x:c r="O253" s="30">
        <x:f t="shared" si="101"/>
        <x:v>14.316666666666666</x:v>
      </x:c>
      <x:c r="P253" s="30" t="str" cm="1">
        <x:f t="array" ref="P253">INDEX($C$12:$N$12,G253)</x:f>
        <x:v>1.5″</x:v>
      </x:c>
      <x:c r="Q253" s="30" t="str" cm="1">
        <x:f t="array" ref="Q253">INDEX($C$11:$N$11,G253)</x:f>
        <x:v>72°F</x:v>
      </x:c>
      <x:c r="R253" s="30" cm="1">
        <x:f t="array" ref="R253">INDEX($C$13:$N$13,G253)</x:f>
        <x:v>31</x:v>
      </x:c>
      <x:c r="S253" s="30">
        <x:f t="shared" si="102"/>
        <x:v>4.8387096774193547E-2</x:v>
      </x:c>
      <x:c r="T253" s="30">
        <x:f t="shared" si="103"/>
        <x:v>72</x:v>
      </x:c>
      <x:c r="U253" s="32">
        <x:f t="shared" si="104"/>
        <x:v>1</x:v>
      </x:c>
      <x:c r="V253" s="31">
        <x:f t="shared" si="71"/>
        <x:v>0.1</x:v>
      </x:c>
      <x:c r="W253" s="31">
        <x:f t="shared" si="72"/>
        <x:v>65</x:v>
      </x:c>
      <x:c r="X253" s="32">
        <x:f t="shared" si="73"/>
        <x:v>0.25</x:v>
      </x:c>
      <x:c r="Y253" s="30">
        <x:f t="shared" si="105"/>
        <x:v>1</x:v>
      </x:c>
      <x:c r="Z253" s="33">
        <x:f t="shared" si="106"/>
        <x:v>0.98040000000000005</x:v>
      </x:c>
      <x:c r="AA253" s="31">
        <x:f t="shared" si="107"/>
        <x:v>90.209230866666701</x:v>
      </x:c>
      <x:c r="AB253" s="32">
        <x:f t="shared" si="77"/>
        <x:v>3.7587179527777792</x:v>
      </x:c>
      <x:c r="AC253" s="31">
        <x:f t="shared" si="78"/>
        <x:v>0.25</x:v>
      </x:c>
      <x:c r="AD253" s="30">
        <x:f t="shared" si="108"/>
        <x:v>0.35090150000000003</x:v>
      </x:c>
      <x:c r="AE253" s="31">
        <x:f t="shared" si="109"/>
        <x:v>90.560132366666707</x:v>
      </x:c>
      <x:c r="AG253" s="26"/>
      <x:c r="AH253" s="24"/>
      <x:c r="AI253" s="24"/>
      <x:c r="AJ253" s="24"/>
      <x:c r="AL253" s="24"/>
    </x:row>
    <x:row r="254" spans="2:38" x14ac:dyDescent="0.35">
      <x:c r="B254" s="27">
        <x:f t="shared" si="110"/>
        <x:v>44793</x:v>
      </x:c>
      <x:c r="C254" s="22" t="str">
        <x:f>IF($C$4="London",Assumptions!C263,Assumptions!E263)</x:f>
        <x:v>0454</x:v>
      </x:c>
      <x:c r="D254" s="22" t="str">
        <x:f>IF($C$4="London",Assumptions!D263,Assumptions!F263)</x:f>
        <x:v>1913</x:v>
      </x:c>
      <x:c r="F254" s="8">
        <x:v>44794</x:v>
      </x:c>
      <x:c r="G254" s="30">
        <x:f t="shared" si="95"/>
        <x:v>8</x:v>
      </x:c>
      <x:c r="H254" s="8" t="str">
        <x:v>0455</x:v>
      </x:c>
      <x:c r="I254" s="8" t="str">
        <x:v>1911</x:v>
      </x:c>
      <x:c r="J254" s="30">
        <x:f t="shared" si="96"/>
        <x:v>4</x:v>
      </x:c>
      <x:c r="K254" s="30">
        <x:f t="shared" si="97"/>
        <x:v>55</x:v>
      </x:c>
      <x:c r="L254" s="30">
        <x:f t="shared" si="98"/>
        <x:v>19</x:v>
      </x:c>
      <x:c r="M254" s="30">
        <x:f t="shared" si="99"/>
        <x:v>11</x:v>
      </x:c>
      <x:c r="N254" s="30">
        <x:f t="shared" si="100"/>
        <x:v>19</x:v>
      </x:c>
      <x:c r="O254" s="30">
        <x:f t="shared" si="101"/>
        <x:v>14.266666666666667</x:v>
      </x:c>
      <x:c r="P254" s="30" t="str" cm="1">
        <x:f t="array" ref="P254">INDEX($C$12:$N$12,G254)</x:f>
        <x:v>1.5″</x:v>
      </x:c>
      <x:c r="Q254" s="30" t="str" cm="1">
        <x:f t="array" ref="Q254">INDEX($C$11:$N$11,G254)</x:f>
        <x:v>72°F</x:v>
      </x:c>
      <x:c r="R254" s="30" cm="1">
        <x:f t="array" ref="R254">INDEX($C$13:$N$13,G254)</x:f>
        <x:v>31</x:v>
      </x:c>
      <x:c r="S254" s="30">
        <x:f t="shared" si="102"/>
        <x:v>4.8387096774193547E-2</x:v>
      </x:c>
      <x:c r="T254" s="30">
        <x:f t="shared" si="103"/>
        <x:v>72</x:v>
      </x:c>
      <x:c r="U254" s="32">
        <x:f t="shared" si="104"/>
        <x:v>1</x:v>
      </x:c>
      <x:c r="V254" s="31">
        <x:f t="shared" si="71"/>
        <x:v>0.1</x:v>
      </x:c>
      <x:c r="W254" s="31">
        <x:f t="shared" si="72"/>
        <x:v>65</x:v>
      </x:c>
      <x:c r="X254" s="32">
        <x:f t="shared" si="73"/>
        <x:v>0.25</x:v>
      </x:c>
      <x:c r="Y254" s="30">
        <x:f t="shared" si="105"/>
        <x:v>1</x:v>
      </x:c>
      <x:c r="Z254" s="33">
        <x:f t="shared" si="106"/>
        <x:v>0.98040000000000005</x:v>
      </x:c>
      <x:c r="AA254" s="31">
        <x:f t="shared" si="107"/>
        <x:v>90.560132366666707</x:v>
      </x:c>
      <x:c r="AB254" s="32">
        <x:f t="shared" si="77"/>
        <x:v>3.7733388486111128</x:v>
      </x:c>
      <x:c r="AC254" s="31">
        <x:f t="shared" si="78"/>
        <x:v>0.25</x:v>
      </x:c>
      <x:c r="AD254" s="30">
        <x:f t="shared" si="108"/>
        <x:v>0.34967600000000004</x:v>
      </x:c>
      <x:c r="AE254" s="31">
        <x:f t="shared" si="109"/>
        <x:v>90.909808366666709</x:v>
      </x:c>
      <x:c r="AG254" s="26"/>
      <x:c r="AH254" s="24"/>
      <x:c r="AI254" s="24"/>
      <x:c r="AJ254" s="24"/>
      <x:c r="AL254" s="24"/>
    </x:row>
    <x:row r="255" spans="2:38" x14ac:dyDescent="0.35">
      <x:c r="B255" s="27">
        <x:f t="shared" si="110"/>
        <x:v>44794</x:v>
      </x:c>
      <x:c r="C255" s="22" t="str">
        <x:f>IF($C$4="London",Assumptions!C264,Assumptions!E264)</x:f>
        <x:v>0455</x:v>
      </x:c>
      <x:c r="D255" s="22" t="str">
        <x:f>IF($C$4="London",Assumptions!D264,Assumptions!F264)</x:f>
        <x:v>1911</x:v>
      </x:c>
      <x:c r="F255" s="8">
        <x:v>44795</x:v>
      </x:c>
      <x:c r="G255" s="30">
        <x:f t="shared" si="95"/>
        <x:v>8</x:v>
      </x:c>
      <x:c r="H255" s="8" t="str">
        <x:v>0457</x:v>
      </x:c>
      <x:c r="I255" s="8" t="str">
        <x:v>1909</x:v>
      </x:c>
      <x:c r="J255" s="30">
        <x:f t="shared" si="96"/>
        <x:v>4</x:v>
      </x:c>
      <x:c r="K255" s="30">
        <x:f t="shared" si="97"/>
        <x:v>57</x:v>
      </x:c>
      <x:c r="L255" s="30">
        <x:f t="shared" si="98"/>
        <x:v>19</x:v>
      </x:c>
      <x:c r="M255" s="30">
        <x:f t="shared" si="99"/>
        <x:v>9</x:v>
      </x:c>
      <x:c r="N255" s="30">
        <x:f t="shared" si="100"/>
        <x:v>19</x:v>
      </x:c>
      <x:c r="O255" s="30">
        <x:f t="shared" si="101"/>
        <x:v>14.2</x:v>
      </x:c>
      <x:c r="P255" s="30" t="str" cm="1">
        <x:f t="array" ref="P255">INDEX($C$12:$N$12,G255)</x:f>
        <x:v>1.5″</x:v>
      </x:c>
      <x:c r="Q255" s="30" t="str" cm="1">
        <x:f t="array" ref="Q255">INDEX($C$11:$N$11,G255)</x:f>
        <x:v>72°F</x:v>
      </x:c>
      <x:c r="R255" s="30" cm="1">
        <x:f t="array" ref="R255">INDEX($C$13:$N$13,G255)</x:f>
        <x:v>31</x:v>
      </x:c>
      <x:c r="S255" s="30">
        <x:f t="shared" si="102"/>
        <x:v>4.8387096774193547E-2</x:v>
      </x:c>
      <x:c r="T255" s="30">
        <x:f t="shared" si="103"/>
        <x:v>72</x:v>
      </x:c>
      <x:c r="U255" s="32">
        <x:f t="shared" si="104"/>
        <x:v>1</x:v>
      </x:c>
      <x:c r="V255" s="31">
        <x:f t="shared" si="71"/>
        <x:v>0.1</x:v>
      </x:c>
      <x:c r="W255" s="31">
        <x:f t="shared" si="72"/>
        <x:v>65</x:v>
      </x:c>
      <x:c r="X255" s="32">
        <x:f t="shared" si="73"/>
        <x:v>0.25</x:v>
      </x:c>
      <x:c r="Y255" s="30">
        <x:f t="shared" si="105"/>
        <x:v>1</x:v>
      </x:c>
      <x:c r="Z255" s="33">
        <x:f t="shared" si="106"/>
        <x:v>0.98040000000000005</x:v>
      </x:c>
      <x:c r="AA255" s="31">
        <x:f t="shared" si="107"/>
        <x:v>90.909808366666709</x:v>
      </x:c>
      <x:c r="AB255" s="32">
        <x:f t="shared" si="77"/>
        <x:v>3.7879086819444461</x:v>
      </x:c>
      <x:c r="AC255" s="31">
        <x:f t="shared" si="78"/>
        <x:v>0.25</x:v>
      </x:c>
      <x:c r="AD255" s="30">
        <x:f t="shared" si="108"/>
        <x:v>0.34804200000000002</x:v>
      </x:c>
      <x:c r="AE255" s="31">
        <x:f t="shared" si="109"/>
        <x:v>91.257850366666716</x:v>
      </x:c>
      <x:c r="AG255" s="26"/>
      <x:c r="AH255" s="24"/>
      <x:c r="AI255" s="24"/>
      <x:c r="AJ255" s="24"/>
      <x:c r="AL255" s="24"/>
    </x:row>
    <x:row r="256" spans="2:38" x14ac:dyDescent="0.35">
      <x:c r="B256" s="27">
        <x:f t="shared" si="110"/>
        <x:v>44795</x:v>
      </x:c>
      <x:c r="C256" s="22" t="str">
        <x:f>IF($C$4="London",Assumptions!C265,Assumptions!E265)</x:f>
        <x:v>0457</x:v>
      </x:c>
      <x:c r="D256" s="22" t="str">
        <x:f>IF($C$4="London",Assumptions!D265,Assumptions!F265)</x:f>
        <x:v>1909</x:v>
      </x:c>
      <x:c r="F256" s="8">
        <x:v>44796</x:v>
      </x:c>
      <x:c r="G256" s="30">
        <x:f t="shared" si="95"/>
        <x:v>8</x:v>
      </x:c>
      <x:c r="H256" s="8" t="str">
        <x:v>0459</x:v>
      </x:c>
      <x:c r="I256" s="8" t="str">
        <x:v>1907</x:v>
      </x:c>
      <x:c r="J256" s="30">
        <x:f t="shared" si="96"/>
        <x:v>4</x:v>
      </x:c>
      <x:c r="K256" s="30">
        <x:f t="shared" si="97"/>
        <x:v>59</x:v>
      </x:c>
      <x:c r="L256" s="30">
        <x:f t="shared" si="98"/>
        <x:v>19</x:v>
      </x:c>
      <x:c r="M256" s="30">
        <x:f t="shared" si="99"/>
        <x:v>7</x:v>
      </x:c>
      <x:c r="N256" s="30">
        <x:f t="shared" si="100"/>
        <x:v>19</x:v>
      </x:c>
      <x:c r="O256" s="30">
        <x:f t="shared" si="101"/>
        <x:v>14.133333333333333</x:v>
      </x:c>
      <x:c r="P256" s="30" t="str" cm="1">
        <x:f t="array" ref="P256">INDEX($C$12:$N$12,G256)</x:f>
        <x:v>1.5″</x:v>
      </x:c>
      <x:c r="Q256" s="30" t="str" cm="1">
        <x:f t="array" ref="Q256">INDEX($C$11:$N$11,G256)</x:f>
        <x:v>72°F</x:v>
      </x:c>
      <x:c r="R256" s="30" cm="1">
        <x:f t="array" ref="R256">INDEX($C$13:$N$13,G256)</x:f>
        <x:v>31</x:v>
      </x:c>
      <x:c r="S256" s="30">
        <x:f t="shared" si="102"/>
        <x:v>4.8387096774193547E-2</x:v>
      </x:c>
      <x:c r="T256" s="30">
        <x:f t="shared" si="103"/>
        <x:v>72</x:v>
      </x:c>
      <x:c r="U256" s="32">
        <x:f t="shared" si="104"/>
        <x:v>1</x:v>
      </x:c>
      <x:c r="V256" s="31">
        <x:f t="shared" si="71"/>
        <x:v>0.1</x:v>
      </x:c>
      <x:c r="W256" s="31">
        <x:f t="shared" si="72"/>
        <x:v>65</x:v>
      </x:c>
      <x:c r="X256" s="32">
        <x:f t="shared" si="73"/>
        <x:v>0.25</x:v>
      </x:c>
      <x:c r="Y256" s="30">
        <x:f t="shared" si="105"/>
        <x:v>1</x:v>
      </x:c>
      <x:c r="Z256" s="33">
        <x:f t="shared" si="106"/>
        <x:v>0.98040000000000005</x:v>
      </x:c>
      <x:c r="AA256" s="31">
        <x:f t="shared" si="107"/>
        <x:v>91.257850366666716</x:v>
      </x:c>
      <x:c r="AB256" s="32">
        <x:f t="shared" si="77"/>
        <x:v>3.8024104319444465</x:v>
      </x:c>
      <x:c r="AC256" s="31">
        <x:f t="shared" si="78"/>
        <x:v>0.25</x:v>
      </x:c>
      <x:c r="AD256" s="30">
        <x:f t="shared" si="108"/>
        <x:v>0.34640799999999999</x:v>
      </x:c>
      <x:c r="AE256" s="31">
        <x:f t="shared" si="109"/>
        <x:v>91.604258366666713</x:v>
      </x:c>
      <x:c r="AG256" s="26"/>
      <x:c r="AH256" s="24"/>
      <x:c r="AI256" s="24"/>
      <x:c r="AJ256" s="24"/>
      <x:c r="AL256" s="24"/>
    </x:row>
    <x:row r="257" spans="2:38" x14ac:dyDescent="0.35">
      <x:c r="B257" s="27">
        <x:f t="shared" si="110"/>
        <x:v>44796</x:v>
      </x:c>
      <x:c r="C257" s="22" t="str">
        <x:f>IF($C$4="London",Assumptions!C266,Assumptions!E266)</x:f>
        <x:v>0459</x:v>
      </x:c>
      <x:c r="D257" s="22" t="str">
        <x:f>IF($C$4="London",Assumptions!D266,Assumptions!F266)</x:f>
        <x:v>1907</x:v>
      </x:c>
      <x:c r="F257" s="8">
        <x:v>44797</x:v>
      </x:c>
      <x:c r="G257" s="30">
        <x:f t="shared" si="95"/>
        <x:v>8</x:v>
      </x:c>
      <x:c r="H257" s="8" t="str">
        <x:v>0500</x:v>
      </x:c>
      <x:c r="I257" s="8" t="str">
        <x:v>1904</x:v>
      </x:c>
      <x:c r="J257" s="30">
        <x:f t="shared" si="96"/>
        <x:v>5</x:v>
      </x:c>
      <x:c r="K257" s="30">
        <x:f t="shared" si="97"/>
        <x:v>0</x:v>
      </x:c>
      <x:c r="L257" s="30">
        <x:f t="shared" si="98"/>
        <x:v>19</x:v>
      </x:c>
      <x:c r="M257" s="30">
        <x:f t="shared" si="99"/>
        <x:v>4</x:v>
      </x:c>
      <x:c r="N257" s="30">
        <x:f t="shared" si="100"/>
        <x:v>19</x:v>
      </x:c>
      <x:c r="O257" s="30">
        <x:f t="shared" si="101"/>
        <x:v>14.066666666666666</x:v>
      </x:c>
      <x:c r="P257" s="30" t="str" cm="1">
        <x:f t="array" ref="P257">INDEX($C$12:$N$12,G257)</x:f>
        <x:v>1.5″</x:v>
      </x:c>
      <x:c r="Q257" s="30" t="str" cm="1">
        <x:f t="array" ref="Q257">INDEX($C$11:$N$11,G257)</x:f>
        <x:v>72°F</x:v>
      </x:c>
      <x:c r="R257" s="30" cm="1">
        <x:f t="array" ref="R257">INDEX($C$13:$N$13,G257)</x:f>
        <x:v>31</x:v>
      </x:c>
      <x:c r="S257" s="30">
        <x:f t="shared" si="102"/>
        <x:v>4.8387096774193547E-2</x:v>
      </x:c>
      <x:c r="T257" s="30">
        <x:f t="shared" si="103"/>
        <x:v>72</x:v>
      </x:c>
      <x:c r="U257" s="32">
        <x:f t="shared" si="104"/>
        <x:v>1</x:v>
      </x:c>
      <x:c r="V257" s="31">
        <x:f t="shared" si="71"/>
        <x:v>0.1</x:v>
      </x:c>
      <x:c r="W257" s="31">
        <x:f t="shared" si="72"/>
        <x:v>65</x:v>
      </x:c>
      <x:c r="X257" s="32">
        <x:f t="shared" si="73"/>
        <x:v>0.25</x:v>
      </x:c>
      <x:c r="Y257" s="30">
        <x:f t="shared" si="105"/>
        <x:v>1</x:v>
      </x:c>
      <x:c r="Z257" s="33">
        <x:f t="shared" si="106"/>
        <x:v>0.98040000000000005</x:v>
      </x:c>
      <x:c r="AA257" s="31">
        <x:f t="shared" si="107"/>
        <x:v>91.604258366666713</x:v>
      </x:c>
      <x:c r="AB257" s="32">
        <x:f t="shared" si="77"/>
        <x:v>3.8168440986111132</x:v>
      </x:c>
      <x:c r="AC257" s="31">
        <x:f t="shared" si="78"/>
        <x:v>0.25</x:v>
      </x:c>
      <x:c r="AD257" s="30">
        <x:f t="shared" si="108"/>
        <x:v>0.34477400000000002</x:v>
      </x:c>
      <x:c r="AE257" s="31">
        <x:f t="shared" si="109"/>
        <x:v>91.949032366666714</x:v>
      </x:c>
      <x:c r="AG257" s="26"/>
      <x:c r="AH257" s="24"/>
      <x:c r="AI257" s="24"/>
      <x:c r="AJ257" s="24"/>
      <x:c r="AL257" s="24"/>
    </x:row>
    <x:row r="258" spans="2:38" x14ac:dyDescent="0.35">
      <x:c r="B258" s="27">
        <x:f t="shared" si="110"/>
        <x:v>44797</x:v>
      </x:c>
      <x:c r="C258" s="22" t="str">
        <x:f>IF($C$4="London",Assumptions!C267,Assumptions!E267)</x:f>
        <x:v>0500</x:v>
      </x:c>
      <x:c r="D258" s="22" t="str">
        <x:f>IF($C$4="London",Assumptions!D267,Assumptions!F267)</x:f>
        <x:v>1904</x:v>
      </x:c>
      <x:c r="F258" s="8">
        <x:v>44798</x:v>
      </x:c>
      <x:c r="G258" s="30">
        <x:f t="shared" si="95"/>
        <x:v>8</x:v>
      </x:c>
      <x:c r="H258" s="8" t="str">
        <x:v>0502</x:v>
      </x:c>
      <x:c r="I258" s="8" t="str">
        <x:v>1902</x:v>
      </x:c>
      <x:c r="J258" s="30">
        <x:f t="shared" si="96"/>
        <x:v>5</x:v>
      </x:c>
      <x:c r="K258" s="30">
        <x:f t="shared" si="97"/>
        <x:v>2</x:v>
      </x:c>
      <x:c r="L258" s="30">
        <x:f t="shared" si="98"/>
        <x:v>19</x:v>
      </x:c>
      <x:c r="M258" s="30">
        <x:f t="shared" si="99"/>
        <x:v>2</x:v>
      </x:c>
      <x:c r="N258" s="30">
        <x:f t="shared" si="100"/>
        <x:v>19</x:v>
      </x:c>
      <x:c r="O258" s="30">
        <x:f t="shared" si="101"/>
        <x:v>14</x:v>
      </x:c>
      <x:c r="P258" s="30" t="str" cm="1">
        <x:f t="array" ref="P258">INDEX($C$12:$N$12,G258)</x:f>
        <x:v>1.5″</x:v>
      </x:c>
      <x:c r="Q258" s="30" t="str" cm="1">
        <x:f t="array" ref="Q258">INDEX($C$11:$N$11,G258)</x:f>
        <x:v>72°F</x:v>
      </x:c>
      <x:c r="R258" s="30" cm="1">
        <x:f t="array" ref="R258">INDEX($C$13:$N$13,G258)</x:f>
        <x:v>31</x:v>
      </x:c>
      <x:c r="S258" s="30">
        <x:f t="shared" si="102"/>
        <x:v>4.8387096774193547E-2</x:v>
      </x:c>
      <x:c r="T258" s="30">
        <x:f t="shared" si="103"/>
        <x:v>72</x:v>
      </x:c>
      <x:c r="U258" s="32">
        <x:f t="shared" si="104"/>
        <x:v>1</x:v>
      </x:c>
      <x:c r="V258" s="31">
        <x:f t="shared" si="71"/>
        <x:v>0.1</x:v>
      </x:c>
      <x:c r="W258" s="31">
        <x:f t="shared" si="72"/>
        <x:v>65</x:v>
      </x:c>
      <x:c r="X258" s="32">
        <x:f t="shared" si="73"/>
        <x:v>0.25</x:v>
      </x:c>
      <x:c r="Y258" s="30">
        <x:f t="shared" si="105"/>
        <x:v>1</x:v>
      </x:c>
      <x:c r="Z258" s="33">
        <x:f t="shared" si="106"/>
        <x:v>0.98040000000000005</x:v>
      </x:c>
      <x:c r="AA258" s="31">
        <x:f t="shared" si="107"/>
        <x:v>91.949032366666714</x:v>
      </x:c>
      <x:c r="AB258" s="32">
        <x:f t="shared" si="77"/>
        <x:v>3.8312096819444466</x:v>
      </x:c>
      <x:c r="AC258" s="31">
        <x:f t="shared" si="78"/>
        <x:v>0.25</x:v>
      </x:c>
      <x:c r="AD258" s="30">
        <x:f t="shared" si="108"/>
        <x:v>0.34314000000000006</x:v>
      </x:c>
      <x:c r="AE258" s="31">
        <x:f t="shared" si="109"/>
        <x:v>92.292172366666719</x:v>
      </x:c>
      <x:c r="AG258" s="26"/>
      <x:c r="AH258" s="24"/>
      <x:c r="AI258" s="24"/>
      <x:c r="AJ258" s="24"/>
      <x:c r="AL258" s="24"/>
    </x:row>
    <x:row r="259" spans="2:38" x14ac:dyDescent="0.35">
      <x:c r="B259" s="27">
        <x:f t="shared" si="110"/>
        <x:v>44798</x:v>
      </x:c>
      <x:c r="C259" s="22" t="str">
        <x:f>IF($C$4="London",Assumptions!C268,Assumptions!E268)</x:f>
        <x:v>0502</x:v>
      </x:c>
      <x:c r="D259" s="22" t="str">
        <x:f>IF($C$4="London",Assumptions!D268,Assumptions!F268)</x:f>
        <x:v>1902</x:v>
      </x:c>
      <x:c r="F259" s="8">
        <x:v>44799</x:v>
      </x:c>
      <x:c r="G259" s="30">
        <x:f t="shared" si="95"/>
        <x:v>8</x:v>
      </x:c>
      <x:c r="H259" s="8" t="str">
        <x:v>0503</x:v>
      </x:c>
      <x:c r="I259" s="8" t="str">
        <x:v>1900</x:v>
      </x:c>
      <x:c r="J259" s="30">
        <x:f t="shared" si="96"/>
        <x:v>5</x:v>
      </x:c>
      <x:c r="K259" s="30">
        <x:f t="shared" si="97"/>
        <x:v>3</x:v>
      </x:c>
      <x:c r="L259" s="30">
        <x:f t="shared" si="98"/>
        <x:v>19</x:v>
      </x:c>
      <x:c r="M259" s="30">
        <x:f t="shared" si="99"/>
        <x:v>0</x:v>
      </x:c>
      <x:c r="N259" s="30">
        <x:f t="shared" si="100"/>
        <x:v>19</x:v>
      </x:c>
      <x:c r="O259" s="30">
        <x:f t="shared" si="101"/>
        <x:v>13.95</x:v>
      </x:c>
      <x:c r="P259" s="30" t="str" cm="1">
        <x:f t="array" ref="P259">INDEX($C$12:$N$12,G259)</x:f>
        <x:v>1.5″</x:v>
      </x:c>
      <x:c r="Q259" s="30" t="str" cm="1">
        <x:f t="array" ref="Q259">INDEX($C$11:$N$11,G259)</x:f>
        <x:v>72°F</x:v>
      </x:c>
      <x:c r="R259" s="30" cm="1">
        <x:f t="array" ref="R259">INDEX($C$13:$N$13,G259)</x:f>
        <x:v>31</x:v>
      </x:c>
      <x:c r="S259" s="30">
        <x:f t="shared" si="102"/>
        <x:v>4.8387096774193547E-2</x:v>
      </x:c>
      <x:c r="T259" s="30">
        <x:f t="shared" si="103"/>
        <x:v>72</x:v>
      </x:c>
      <x:c r="U259" s="32">
        <x:f t="shared" si="104"/>
        <x:v>1</x:v>
      </x:c>
      <x:c r="V259" s="31">
        <x:f t="shared" si="71"/>
        <x:v>0.1</x:v>
      </x:c>
      <x:c r="W259" s="31">
        <x:f t="shared" si="72"/>
        <x:v>65</x:v>
      </x:c>
      <x:c r="X259" s="32">
        <x:f t="shared" si="73"/>
        <x:v>0.25</x:v>
      </x:c>
      <x:c r="Y259" s="30">
        <x:f t="shared" si="105"/>
        <x:v>1</x:v>
      </x:c>
      <x:c r="Z259" s="33">
        <x:f t="shared" si="106"/>
        <x:v>0.98040000000000005</x:v>
      </x:c>
      <x:c r="AA259" s="31">
        <x:f t="shared" si="107"/>
        <x:v>92.292172366666719</x:v>
      </x:c>
      <x:c r="AB259" s="32">
        <x:f t="shared" si="77"/>
        <x:v>3.8455071819444466</x:v>
      </x:c>
      <x:c r="AC259" s="31">
        <x:f t="shared" si="78"/>
        <x:v>0.25</x:v>
      </x:c>
      <x:c r="AD259" s="30">
        <x:f t="shared" si="108"/>
        <x:v>0.34191450000000001</x:v>
      </x:c>
      <x:c r="AE259" s="31">
        <x:f t="shared" si="109"/>
        <x:v>92.634086866666721</x:v>
      </x:c>
      <x:c r="AG259" s="26"/>
      <x:c r="AH259" s="24"/>
      <x:c r="AI259" s="24"/>
      <x:c r="AJ259" s="24"/>
      <x:c r="AL259" s="24"/>
    </x:row>
    <x:row r="260" spans="2:38" x14ac:dyDescent="0.35">
      <x:c r="B260" s="27">
        <x:f t="shared" si="110"/>
        <x:v>44799</x:v>
      </x:c>
      <x:c r="C260" s="22" t="str">
        <x:f>IF($C$4="London",Assumptions!C269,Assumptions!E269)</x:f>
        <x:v>0503</x:v>
      </x:c>
      <x:c r="D260" s="22" t="str">
        <x:f>IF($C$4="London",Assumptions!D269,Assumptions!F269)</x:f>
        <x:v>1900</x:v>
      </x:c>
      <x:c r="F260" s="8">
        <x:v>44800</x:v>
      </x:c>
      <x:c r="G260" s="30">
        <x:f t="shared" si="95"/>
        <x:v>8</x:v>
      </x:c>
      <x:c r="H260" s="8" t="str">
        <x:v>0505</x:v>
      </x:c>
      <x:c r="I260" s="8" t="str">
        <x:v>1858</x:v>
      </x:c>
      <x:c r="J260" s="30">
        <x:f t="shared" si="96"/>
        <x:v>5</x:v>
      </x:c>
      <x:c r="K260" s="30">
        <x:f t="shared" si="97"/>
        <x:v>5</x:v>
      </x:c>
      <x:c r="L260" s="30">
        <x:f t="shared" si="98"/>
        <x:v>18</x:v>
      </x:c>
      <x:c r="M260" s="30">
        <x:f t="shared" si="99"/>
        <x:v>58</x:v>
      </x:c>
      <x:c r="N260" s="30">
        <x:f t="shared" si="100"/>
        <x:v>18</x:v>
      </x:c>
      <x:c r="O260" s="30">
        <x:f t="shared" si="101"/>
        <x:v>13.883333333333333</x:v>
      </x:c>
      <x:c r="P260" s="30" t="str" cm="1">
        <x:f t="array" ref="P260">INDEX($C$12:$N$12,G260)</x:f>
        <x:v>1.5″</x:v>
      </x:c>
      <x:c r="Q260" s="30" t="str" cm="1">
        <x:f t="array" ref="Q260">INDEX($C$11:$N$11,G260)</x:f>
        <x:v>72°F</x:v>
      </x:c>
      <x:c r="R260" s="30" cm="1">
        <x:f t="array" ref="R260">INDEX($C$13:$N$13,G260)</x:f>
        <x:v>31</x:v>
      </x:c>
      <x:c r="S260" s="30">
        <x:f t="shared" si="102"/>
        <x:v>4.8387096774193547E-2</x:v>
      </x:c>
      <x:c r="T260" s="30">
        <x:f t="shared" si="103"/>
        <x:v>72</x:v>
      </x:c>
      <x:c r="U260" s="32">
        <x:f t="shared" si="104"/>
        <x:v>1</x:v>
      </x:c>
      <x:c r="V260" s="31">
        <x:f t="shared" si="71"/>
        <x:v>0.1</x:v>
      </x:c>
      <x:c r="W260" s="31">
        <x:f t="shared" si="72"/>
        <x:v>65</x:v>
      </x:c>
      <x:c r="X260" s="32">
        <x:f t="shared" si="73"/>
        <x:v>0.25</x:v>
      </x:c>
      <x:c r="Y260" s="30">
        <x:f t="shared" si="105"/>
        <x:v>1</x:v>
      </x:c>
      <x:c r="Z260" s="33">
        <x:f t="shared" si="106"/>
        <x:v>0.98040000000000005</x:v>
      </x:c>
      <x:c r="AA260" s="31">
        <x:f t="shared" si="107"/>
        <x:v>92.634086866666721</x:v>
      </x:c>
      <x:c r="AB260" s="32">
        <x:f t="shared" si="77"/>
        <x:v>3.8597536194444468</x:v>
      </x:c>
      <x:c r="AC260" s="31">
        <x:f t="shared" si="78"/>
        <x:v>0.25</x:v>
      </x:c>
      <x:c r="AD260" s="30">
        <x:f t="shared" si="108"/>
        <x:v>0.34028050000000004</x:v>
      </x:c>
      <x:c r="AE260" s="31">
        <x:f t="shared" si="109"/>
        <x:v>92.974367366666726</x:v>
      </x:c>
      <x:c r="AG260" s="26"/>
      <x:c r="AH260" s="24"/>
      <x:c r="AI260" s="24"/>
      <x:c r="AJ260" s="24"/>
      <x:c r="AL260" s="24"/>
    </x:row>
    <x:row r="261" spans="2:38" x14ac:dyDescent="0.35">
      <x:c r="B261" s="27">
        <x:f t="shared" si="110"/>
        <x:v>44800</x:v>
      </x:c>
      <x:c r="C261" s="22" t="str">
        <x:f>IF($C$4="London",Assumptions!C270,Assumptions!E270)</x:f>
        <x:v>0505</x:v>
      </x:c>
      <x:c r="D261" s="22" t="str">
        <x:f>IF($C$4="London",Assumptions!D270,Assumptions!F270)</x:f>
        <x:v>1858</x:v>
      </x:c>
      <x:c r="F261" s="8">
        <x:v>44801</x:v>
      </x:c>
      <x:c r="G261" s="30">
        <x:f t="shared" si="95"/>
        <x:v>8</x:v>
      </x:c>
      <x:c r="H261" s="8" t="str">
        <x:v>0507</x:v>
      </x:c>
      <x:c r="I261" s="8" t="str">
        <x:v>1856</x:v>
      </x:c>
      <x:c r="J261" s="30">
        <x:f t="shared" si="96"/>
        <x:v>5</x:v>
      </x:c>
      <x:c r="K261" s="30">
        <x:f t="shared" si="97"/>
        <x:v>7</x:v>
      </x:c>
      <x:c r="L261" s="30">
        <x:f t="shared" si="98"/>
        <x:v>18</x:v>
      </x:c>
      <x:c r="M261" s="30">
        <x:f t="shared" si="99"/>
        <x:v>56</x:v>
      </x:c>
      <x:c r="N261" s="30">
        <x:f t="shared" si="100"/>
        <x:v>18</x:v>
      </x:c>
      <x:c r="O261" s="30">
        <x:f t="shared" si="101"/>
        <x:v>13.816666666666666</x:v>
      </x:c>
      <x:c r="P261" s="30" t="str" cm="1">
        <x:f t="array" ref="P261">INDEX($C$12:$N$12,G261)</x:f>
        <x:v>1.5″</x:v>
      </x:c>
      <x:c r="Q261" s="30" t="str" cm="1">
        <x:f t="array" ref="Q261">INDEX($C$11:$N$11,G261)</x:f>
        <x:v>72°F</x:v>
      </x:c>
      <x:c r="R261" s="30" cm="1">
        <x:f t="array" ref="R261">INDEX($C$13:$N$13,G261)</x:f>
        <x:v>31</x:v>
      </x:c>
      <x:c r="S261" s="30">
        <x:f t="shared" si="102"/>
        <x:v>4.8387096774193547E-2</x:v>
      </x:c>
      <x:c r="T261" s="30">
        <x:f t="shared" si="103"/>
        <x:v>72</x:v>
      </x:c>
      <x:c r="U261" s="32">
        <x:f t="shared" si="104"/>
        <x:v>1</x:v>
      </x:c>
      <x:c r="V261" s="31">
        <x:f t="shared" si="71"/>
        <x:v>0.1</x:v>
      </x:c>
      <x:c r="W261" s="31">
        <x:f t="shared" si="72"/>
        <x:v>65</x:v>
      </x:c>
      <x:c r="X261" s="32">
        <x:f t="shared" si="73"/>
        <x:v>0.25</x:v>
      </x:c>
      <x:c r="Y261" s="30">
        <x:f t="shared" si="105"/>
        <x:v>1</x:v>
      </x:c>
      <x:c r="Z261" s="33">
        <x:f t="shared" si="106"/>
        <x:v>0.98040000000000005</x:v>
      </x:c>
      <x:c r="AA261" s="31">
        <x:f t="shared" si="107"/>
        <x:v>92.974367366666726</x:v>
      </x:c>
      <x:c r="AB261" s="32">
        <x:f t="shared" si="77"/>
        <x:v>3.8739319736111137</x:v>
      </x:c>
      <x:c r="AC261" s="31">
        <x:f t="shared" si="78"/>
        <x:v>0.25</x:v>
      </x:c>
      <x:c r="AD261" s="30">
        <x:f t="shared" si="108"/>
        <x:v>0.33864650000000007</x:v>
      </x:c>
      <x:c r="AE261" s="31">
        <x:f t="shared" si="109"/>
        <x:v>93.313013866666722</x:v>
      </x:c>
      <x:c r="AG261" s="26"/>
      <x:c r="AH261" s="24"/>
      <x:c r="AI261" s="24"/>
      <x:c r="AJ261" s="24"/>
      <x:c r="AL261" s="24"/>
    </x:row>
    <x:row r="262" spans="2:38" x14ac:dyDescent="0.35">
      <x:c r="B262" s="27">
        <x:f t="shared" si="110"/>
        <x:v>44801</x:v>
      </x:c>
      <x:c r="C262" s="22" t="str">
        <x:f>IF($C$4="London",Assumptions!C271,Assumptions!E271)</x:f>
        <x:v>0507</x:v>
      </x:c>
      <x:c r="D262" s="22" t="str">
        <x:f>IF($C$4="London",Assumptions!D271,Assumptions!F271)</x:f>
        <x:v>1856</x:v>
      </x:c>
      <x:c r="F262" s="8">
        <x:v>44802</x:v>
      </x:c>
      <x:c r="G262" s="30">
        <x:f t="shared" si="95"/>
        <x:v>8</x:v>
      </x:c>
      <x:c r="H262" s="8" t="str">
        <x:v>0508</x:v>
      </x:c>
      <x:c r="I262" s="8" t="str">
        <x:v>1854</x:v>
      </x:c>
      <x:c r="J262" s="30">
        <x:f t="shared" si="96"/>
        <x:v>5</x:v>
      </x:c>
      <x:c r="K262" s="30">
        <x:f t="shared" si="97"/>
        <x:v>8</x:v>
      </x:c>
      <x:c r="L262" s="30">
        <x:f t="shared" si="98"/>
        <x:v>18</x:v>
      </x:c>
      <x:c r="M262" s="30">
        <x:f t="shared" si="99"/>
        <x:v>54</x:v>
      </x:c>
      <x:c r="N262" s="30">
        <x:f t="shared" si="100"/>
        <x:v>18</x:v>
      </x:c>
      <x:c r="O262" s="30">
        <x:f t="shared" si="101"/>
        <x:v>13.766666666666667</x:v>
      </x:c>
      <x:c r="P262" s="30" t="str" cm="1">
        <x:f t="array" ref="P262">INDEX($C$12:$N$12,G262)</x:f>
        <x:v>1.5″</x:v>
      </x:c>
      <x:c r="Q262" s="30" t="str" cm="1">
        <x:f t="array" ref="Q262">INDEX($C$11:$N$11,G262)</x:f>
        <x:v>72°F</x:v>
      </x:c>
      <x:c r="R262" s="30" cm="1">
        <x:f t="array" ref="R262">INDEX($C$13:$N$13,G262)</x:f>
        <x:v>31</x:v>
      </x:c>
      <x:c r="S262" s="30">
        <x:f t="shared" si="102"/>
        <x:v>4.8387096774193547E-2</x:v>
      </x:c>
      <x:c r="T262" s="30">
        <x:f t="shared" si="103"/>
        <x:v>72</x:v>
      </x:c>
      <x:c r="U262" s="32">
        <x:f t="shared" si="104"/>
        <x:v>1</x:v>
      </x:c>
      <x:c r="V262" s="31">
        <x:f t="shared" si="71"/>
        <x:v>0.1</x:v>
      </x:c>
      <x:c r="W262" s="31">
        <x:f t="shared" si="72"/>
        <x:v>65</x:v>
      </x:c>
      <x:c r="X262" s="32">
        <x:f t="shared" si="73"/>
        <x:v>0.25</x:v>
      </x:c>
      <x:c r="Y262" s="30">
        <x:f t="shared" si="105"/>
        <x:v>1</x:v>
      </x:c>
      <x:c r="Z262" s="33">
        <x:f t="shared" si="106"/>
        <x:v>0.98040000000000005</x:v>
      </x:c>
      <x:c r="AA262" s="31">
        <x:f t="shared" si="107"/>
        <x:v>93.313013866666722</x:v>
      </x:c>
      <x:c r="AB262" s="32">
        <x:f t="shared" si="77"/>
        <x:v>3.8880422444444469</x:v>
      </x:c>
      <x:c r="AC262" s="31">
        <x:f t="shared" si="78"/>
        <x:v>0.25</x:v>
      </x:c>
      <x:c r="AD262" s="30">
        <x:f t="shared" si="108"/>
        <x:v>0.33742100000000008</x:v>
      </x:c>
      <x:c r="AE262" s="31">
        <x:f t="shared" si="109"/>
        <x:v>93.650434866666728</x:v>
      </x:c>
      <x:c r="AG262" s="26"/>
      <x:c r="AH262" s="24"/>
      <x:c r="AI262" s="24"/>
      <x:c r="AJ262" s="24"/>
      <x:c r="AL262" s="24"/>
    </x:row>
    <x:row r="263" spans="2:38" x14ac:dyDescent="0.35">
      <x:c r="B263" s="27">
        <x:f t="shared" si="110"/>
        <x:v>44802</x:v>
      </x:c>
      <x:c r="C263" s="22" t="str">
        <x:f>IF($C$4="London",Assumptions!C272,Assumptions!E272)</x:f>
        <x:v>0508</x:v>
      </x:c>
      <x:c r="D263" s="22" t="str">
        <x:f>IF($C$4="London",Assumptions!D272,Assumptions!F272)</x:f>
        <x:v>1854</x:v>
      </x:c>
      <x:c r="F263" s="8">
        <x:v>44803</x:v>
      </x:c>
      <x:c r="G263" s="30">
        <x:f t="shared" si="95"/>
        <x:v>8</x:v>
      </x:c>
      <x:c r="H263" s="8" t="str">
        <x:v>0510</x:v>
      </x:c>
      <x:c r="I263" s="8" t="str">
        <x:v>1851</x:v>
      </x:c>
      <x:c r="J263" s="30">
        <x:f t="shared" si="96"/>
        <x:v>5</x:v>
      </x:c>
      <x:c r="K263" s="30">
        <x:f t="shared" si="97"/>
        <x:v>10</x:v>
      </x:c>
      <x:c r="L263" s="30">
        <x:f t="shared" si="98"/>
        <x:v>18</x:v>
      </x:c>
      <x:c r="M263" s="30">
        <x:f t="shared" si="99"/>
        <x:v>51</x:v>
      </x:c>
      <x:c r="N263" s="30">
        <x:f t="shared" si="100"/>
        <x:v>18</x:v>
      </x:c>
      <x:c r="O263" s="30">
        <x:f t="shared" si="101"/>
        <x:v>13.683333333333334</x:v>
      </x:c>
      <x:c r="P263" s="30" t="str" cm="1">
        <x:f t="array" ref="P263">INDEX($C$12:$N$12,G263)</x:f>
        <x:v>1.5″</x:v>
      </x:c>
      <x:c r="Q263" s="30" t="str" cm="1">
        <x:f t="array" ref="Q263">INDEX($C$11:$N$11,G263)</x:f>
        <x:v>72°F</x:v>
      </x:c>
      <x:c r="R263" s="30" cm="1">
        <x:f t="array" ref="R263">INDEX($C$13:$N$13,G263)</x:f>
        <x:v>31</x:v>
      </x:c>
      <x:c r="S263" s="30">
        <x:f t="shared" si="102"/>
        <x:v>4.8387096774193547E-2</x:v>
      </x:c>
      <x:c r="T263" s="30">
        <x:f t="shared" si="103"/>
        <x:v>72</x:v>
      </x:c>
      <x:c r="U263" s="32">
        <x:f t="shared" si="104"/>
        <x:v>1</x:v>
      </x:c>
      <x:c r="V263" s="31">
        <x:f t="shared" si="71"/>
        <x:v>0.1</x:v>
      </x:c>
      <x:c r="W263" s="31">
        <x:f t="shared" si="72"/>
        <x:v>65</x:v>
      </x:c>
      <x:c r="X263" s="32">
        <x:f t="shared" si="73"/>
        <x:v>0.25</x:v>
      </x:c>
      <x:c r="Y263" s="30">
        <x:f t="shared" si="105"/>
        <x:v>1</x:v>
      </x:c>
      <x:c r="Z263" s="33">
        <x:f t="shared" si="106"/>
        <x:v>0.98040000000000005</x:v>
      </x:c>
      <x:c r="AA263" s="31">
        <x:f t="shared" si="107"/>
        <x:v>93.650434866666728</x:v>
      </x:c>
      <x:c r="AB263" s="32">
        <x:f t="shared" si="77"/>
        <x:v>3.9021014527777802</x:v>
      </x:c>
      <x:c r="AC263" s="31">
        <x:f t="shared" si="78"/>
        <x:v>0.25</x:v>
      </x:c>
      <x:c r="AD263" s="30">
        <x:f t="shared" si="108"/>
        <x:v>0.33537850000000002</x:v>
      </x:c>
      <x:c r="AE263" s="31">
        <x:f t="shared" si="109"/>
        <x:v>93.985813366666733</x:v>
      </x:c>
      <x:c r="AG263" s="26"/>
      <x:c r="AH263" s="24"/>
      <x:c r="AI263" s="24"/>
      <x:c r="AJ263" s="24"/>
      <x:c r="AL263" s="24"/>
    </x:row>
    <x:row r="264" spans="2:38" x14ac:dyDescent="0.35">
      <x:c r="B264" s="27">
        <x:f t="shared" si="110"/>
        <x:v>44803</x:v>
      </x:c>
      <x:c r="C264" s="22" t="str">
        <x:f>IF($C$4="London",Assumptions!C273,Assumptions!E273)</x:f>
        <x:v>0510</x:v>
      </x:c>
      <x:c r="D264" s="22" t="str">
        <x:f>IF($C$4="London",Assumptions!D273,Assumptions!F273)</x:f>
        <x:v>1851</x:v>
      </x:c>
      <x:c r="F264" s="8">
        <x:v>44804</x:v>
      </x:c>
      <x:c r="G264" s="30">
        <x:f t="shared" si="95"/>
        <x:v>8</x:v>
      </x:c>
      <x:c r="H264" s="8" t="str">
        <x:v>0511</x:v>
      </x:c>
      <x:c r="I264" s="8" t="str">
        <x:v>1849</x:v>
      </x:c>
      <x:c r="J264" s="30">
        <x:f t="shared" si="96"/>
        <x:v>5</x:v>
      </x:c>
      <x:c r="K264" s="30">
        <x:f t="shared" si="97"/>
        <x:v>11</x:v>
      </x:c>
      <x:c r="L264" s="30">
        <x:f t="shared" si="98"/>
        <x:v>18</x:v>
      </x:c>
      <x:c r="M264" s="30">
        <x:f t="shared" si="99"/>
        <x:v>49</x:v>
      </x:c>
      <x:c r="N264" s="30">
        <x:f t="shared" si="100"/>
        <x:v>18</x:v>
      </x:c>
      <x:c r="O264" s="30">
        <x:f t="shared" si="101"/>
        <x:v>13.633333333333333</x:v>
      </x:c>
      <x:c r="P264" s="30" t="str" cm="1">
        <x:f t="array" ref="P264">INDEX($C$12:$N$12,G264)</x:f>
        <x:v>1.5″</x:v>
      </x:c>
      <x:c r="Q264" s="30" t="str" cm="1">
        <x:f t="array" ref="Q264">INDEX($C$11:$N$11,G264)</x:f>
        <x:v>72°F</x:v>
      </x:c>
      <x:c r="R264" s="30" cm="1">
        <x:f t="array" ref="R264">INDEX($C$13:$N$13,G264)</x:f>
        <x:v>31</x:v>
      </x:c>
      <x:c r="S264" s="30">
        <x:f t="shared" si="102"/>
        <x:v>4.8387096774193547E-2</x:v>
      </x:c>
      <x:c r="T264" s="30">
        <x:f t="shared" si="103"/>
        <x:v>72</x:v>
      </x:c>
      <x:c r="U264" s="32">
        <x:f t="shared" si="104"/>
        <x:v>1</x:v>
      </x:c>
      <x:c r="V264" s="31">
        <x:f t="shared" si="71"/>
        <x:v>0.1</x:v>
      </x:c>
      <x:c r="W264" s="31">
        <x:f t="shared" si="72"/>
        <x:v>65</x:v>
      </x:c>
      <x:c r="X264" s="32">
        <x:f t="shared" si="73"/>
        <x:v>0.25</x:v>
      </x:c>
      <x:c r="Y264" s="30">
        <x:f t="shared" si="105"/>
        <x:v>1</x:v>
      </x:c>
      <x:c r="Z264" s="33">
        <x:f t="shared" si="106"/>
        <x:v>0.98040000000000005</x:v>
      </x:c>
      <x:c r="AA264" s="31">
        <x:f t="shared" si="107"/>
        <x:v>93.985813366666733</x:v>
      </x:c>
      <x:c r="AB264" s="32">
        <x:f t="shared" si="77"/>
        <x:v>3.9160755569444472</x:v>
      </x:c>
      <x:c r="AC264" s="31">
        <x:f t="shared" si="78"/>
        <x:v>0.25</x:v>
      </x:c>
      <x:c r="AD264" s="30">
        <x:f t="shared" si="108"/>
        <x:v>0.33415299999999998</x:v>
      </x:c>
      <x:c r="AE264" s="31">
        <x:f t="shared" si="109"/>
        <x:v>94.319966366666733</x:v>
      </x:c>
      <x:c r="AG264" s="26"/>
      <x:c r="AH264" s="24"/>
      <x:c r="AI264" s="24"/>
      <x:c r="AJ264" s="24"/>
      <x:c r="AL264" s="24"/>
    </x:row>
    <x:row r="265" spans="2:38" x14ac:dyDescent="0.35">
      <x:c r="B265" s="27">
        <x:f t="shared" si="110"/>
        <x:v>44804</x:v>
      </x:c>
      <x:c r="C265" s="22" t="str">
        <x:f>IF($C$4="London",Assumptions!C274,Assumptions!E274)</x:f>
        <x:v>0511</x:v>
      </x:c>
      <x:c r="D265" s="22" t="str">
        <x:f>IF($C$4="London",Assumptions!D274,Assumptions!F274)</x:f>
        <x:v>1849</x:v>
      </x:c>
      <x:c r="F265" s="8">
        <x:v>44805</x:v>
      </x:c>
      <x:c r="G265" s="30">
        <x:f t="shared" si="95"/>
        <x:v>9</x:v>
      </x:c>
      <x:c r="H265" s="8" t="str">
        <x:v>0513</x:v>
      </x:c>
      <x:c r="I265" s="8" t="str">
        <x:v>1847</x:v>
      </x:c>
      <x:c r="J265" s="30">
        <x:f t="shared" si="96"/>
        <x:v>5</x:v>
      </x:c>
      <x:c r="K265" s="30">
        <x:f t="shared" si="97"/>
        <x:v>13</x:v>
      </x:c>
      <x:c r="L265" s="30">
        <x:f t="shared" si="98"/>
        <x:v>18</x:v>
      </x:c>
      <x:c r="M265" s="30">
        <x:f t="shared" si="99"/>
        <x:v>47</x:v>
      </x:c>
      <x:c r="N265" s="30">
        <x:f t="shared" si="100"/>
        <x:v>18</x:v>
      </x:c>
      <x:c r="O265" s="30">
        <x:f t="shared" si="101"/>
        <x:v>13.566666666666666</x:v>
      </x:c>
      <x:c r="P265" s="30" t="str" cm="1">
        <x:f t="array" ref="P265">INDEX($C$12:$N$12,G265)</x:f>
        <x:v>1.6″</x:v>
      </x:c>
      <x:c r="Q265" s="30" t="str" cm="1">
        <x:f t="array" ref="Q265">INDEX($C$11:$N$11,G265)</x:f>
        <x:v>67°F</x:v>
      </x:c>
      <x:c r="R265" s="30" cm="1">
        <x:f t="array" ref="R265">INDEX($C$13:$N$13,G265)</x:f>
        <x:v>30</x:v>
      </x:c>
      <x:c r="S265" s="30">
        <x:f t="shared" si="102"/>
        <x:v>5.3333333333333337E-2</x:v>
      </x:c>
      <x:c r="T265" s="30">
        <x:f t="shared" si="103"/>
        <x:v>67</x:v>
      </x:c>
      <x:c r="U265" s="32">
        <x:f t="shared" si="104"/>
        <x:v>1</x:v>
      </x:c>
      <x:c r="V265" s="31">
        <x:f t="shared" si="71"/>
        <x:v>0.1</x:v>
      </x:c>
      <x:c r="W265" s="31">
        <x:f t="shared" si="72"/>
        <x:v>65</x:v>
      </x:c>
      <x:c r="X265" s="32">
        <x:f t="shared" si="73"/>
        <x:v>0.25</x:v>
      </x:c>
      <x:c r="Y265" s="30">
        <x:f t="shared" si="105"/>
        <x:v>1</x:v>
      </x:c>
      <x:c r="Z265" s="33">
        <x:f t="shared" si="106"/>
        <x:v>0.99839999999999995</x:v>
      </x:c>
      <x:c r="AA265" s="31">
        <x:f t="shared" si="107"/>
        <x:v>94.319966366666733</x:v>
      </x:c>
      <x:c r="AB265" s="32">
        <x:f t="shared" si="77"/>
        <x:v>3.9299985986111139</x:v>
      </x:c>
      <x:c r="AC265" s="31">
        <x:f t="shared" si="78"/>
        <x:v>0.25</x:v>
      </x:c>
      <x:c r="AD265" s="30">
        <x:f t="shared" si="108"/>
        <x:v>0.33862399999999998</x:v>
      </x:c>
      <x:c r="AE265" s="31">
        <x:f t="shared" si="109"/>
        <x:v>94.658590366666729</x:v>
      </x:c>
      <x:c r="AG265" s="26"/>
      <x:c r="AH265" s="24"/>
      <x:c r="AI265" s="24"/>
      <x:c r="AJ265" s="24"/>
      <x:c r="AL265" s="24"/>
    </x:row>
    <x:row r="266" spans="2:38" x14ac:dyDescent="0.35">
      <x:c r="B266" s="27">
        <x:f t="shared" si="110"/>
        <x:v>44805</x:v>
      </x:c>
      <x:c r="C266" s="22" t="str">
        <x:f>IF($C$4="London",Assumptions!C275,Assumptions!E275)</x:f>
        <x:v>0513</x:v>
      </x:c>
      <x:c r="D266" s="22" t="str">
        <x:f>IF($C$4="London",Assumptions!D275,Assumptions!F275)</x:f>
        <x:v>1847</x:v>
      </x:c>
      <x:c r="F266" s="8">
        <x:v>44806</x:v>
      </x:c>
      <x:c r="G266" s="30">
        <x:f t="shared" ref="G266:G329" si="111">MONTH(F266)</x:f>
        <x:v>9</x:v>
      </x:c>
      <x:c r="H266" s="8" t="str">
        <x:v>0515</x:v>
      </x:c>
      <x:c r="I266" s="8" t="str">
        <x:v>1845</x:v>
      </x:c>
      <x:c r="J266" s="30">
        <x:f t="shared" ref="J266:J329" si="112">VALUE(LEFT(H266,2))</x:f>
        <x:v>5</x:v>
      </x:c>
      <x:c r="K266" s="30">
        <x:f t="shared" ref="K266:K329" si="113">VALUE(RIGHT(H266,2))</x:f>
        <x:v>15</x:v>
      </x:c>
      <x:c r="L266" s="30">
        <x:f t="shared" ref="L266:L329" si="114">VALUE(LEFT(I266,2))</x:f>
        <x:v>18</x:v>
      </x:c>
      <x:c r="M266" s="30">
        <x:f t="shared" ref="M266:M329" si="115">VALUE(RIGHT(I266,2))</x:f>
        <x:v>45</x:v>
      </x:c>
      <x:c r="N266" s="30">
        <x:f t="shared" ref="N266:N329" si="116">IF(L266&lt;J266,L266+24,L266)</x:f>
        <x:v>18</x:v>
      </x:c>
      <x:c r="O266" s="30">
        <x:f t="shared" ref="O266:O329" si="117">N266-J266+(M266-K266)/60</x:f>
        <x:v>13.5</x:v>
      </x:c>
      <x:c r="P266" s="30" t="str" cm="1">
        <x:f t="array" ref="P266">INDEX($C$12:$N$12,G266)</x:f>
        <x:v>1.6″</x:v>
      </x:c>
      <x:c r="Q266" s="30" t="str" cm="1">
        <x:f t="array" ref="Q266">INDEX($C$11:$N$11,G266)</x:f>
        <x:v>67°F</x:v>
      </x:c>
      <x:c r="R266" s="30" cm="1">
        <x:f t="array" ref="R266">INDEX($C$13:$N$13,G266)</x:f>
        <x:v>30</x:v>
      </x:c>
      <x:c r="S266" s="30">
        <x:f t="shared" ref="S266:S329" si="118">VALUE(SUBSTITUTE(P266,"″",""))/R266</x:f>
        <x:v>5.3333333333333337E-2</x:v>
      </x:c>
      <x:c r="T266" s="30">
        <x:f t="shared" ref="T266:T329" si="119">VALUE(_xlfn.TEXTBEFORE(Q266,"°"))</x:f>
        <x:v>67</x:v>
      </x:c>
      <x:c r="U266" s="32">
        <x:f t="shared" ref="U266:U329" si="120">MAX(MIN(U265+S266-$C$20,1),0)</x:f>
        <x:v>1</x:v>
      </x:c>
      <x:c r="V266" s="31">
        <x:f t="shared" si="71"/>
        <x:v>0.1</x:v>
      </x:c>
      <x:c r="W266" s="31">
        <x:f t="shared" si="72"/>
        <x:v>65</x:v>
      </x:c>
      <x:c r="X266" s="32">
        <x:f t="shared" si="73"/>
        <x:v>0.25</x:v>
      </x:c>
      <x:c r="Y266" s="30">
        <x:f t="shared" ref="Y266:Y329" si="121">IF(U266&gt;X266,1,IF(U266&lt;X266/2,0,(U266/X266)^2))</x:f>
        <x:v>1</x:v>
      </x:c>
      <x:c r="Z266" s="33">
        <x:f t="shared" ref="Z266:Z329" si="122">1-((T266-W266)/50)^2</x:f>
        <x:v>0.99839999999999995</x:v>
      </x:c>
      <x:c r="AA266" s="31">
        <x:f t="shared" ref="AA266:AA329" si="123">AE265</x:f>
        <x:v>94.658590366666729</x:v>
      </x:c>
      <x:c r="AB266" s="32">
        <x:f t="shared" si="77"/>
        <x:v>3.9441079319444472</x:v>
      </x:c>
      <x:c r="AC266" s="31">
        <x:f t="shared" si="78"/>
        <x:v>0.25</x:v>
      </x:c>
      <x:c r="AD266" s="30">
        <x:f t="shared" ref="AD266:AD329" si="124">V266*O266*Y266*Z266*AC266</x:f>
        <x:v>0.33695999999999998</x:v>
      </x:c>
      <x:c r="AE266" s="31">
        <x:f t="shared" ref="AE266:AE329" si="125">AA266+AD266</x:f>
        <x:v>94.995550366666734</x:v>
      </x:c>
      <x:c r="AG266" s="26"/>
      <x:c r="AH266" s="24"/>
      <x:c r="AI266" s="24"/>
      <x:c r="AJ266" s="24"/>
      <x:c r="AL266" s="24"/>
    </x:row>
    <x:row r="267" spans="2:38" x14ac:dyDescent="0.35">
      <x:c r="B267" s="27">
        <x:f t="shared" si="110"/>
        <x:v>44806</x:v>
      </x:c>
      <x:c r="C267" s="22" t="str">
        <x:f>IF($C$4="London",Assumptions!C276,Assumptions!E276)</x:f>
        <x:v>0515</x:v>
      </x:c>
      <x:c r="D267" s="22" t="str">
        <x:f>IF($C$4="London",Assumptions!D276,Assumptions!F276)</x:f>
        <x:v>1845</x:v>
      </x:c>
      <x:c r="F267" s="8">
        <x:v>44807</x:v>
      </x:c>
      <x:c r="G267" s="30">
        <x:f t="shared" si="111"/>
        <x:v>9</x:v>
      </x:c>
      <x:c r="H267" s="8" t="str">
        <x:v>0516</x:v>
      </x:c>
      <x:c r="I267" s="8" t="str">
        <x:v>1843</x:v>
      </x:c>
      <x:c r="J267" s="30">
        <x:f t="shared" si="112"/>
        <x:v>5</x:v>
      </x:c>
      <x:c r="K267" s="30">
        <x:f t="shared" si="113"/>
        <x:v>16</x:v>
      </x:c>
      <x:c r="L267" s="30">
        <x:f t="shared" si="114"/>
        <x:v>18</x:v>
      </x:c>
      <x:c r="M267" s="30">
        <x:f t="shared" si="115"/>
        <x:v>43</x:v>
      </x:c>
      <x:c r="N267" s="30">
        <x:f t="shared" si="116"/>
        <x:v>18</x:v>
      </x:c>
      <x:c r="O267" s="30">
        <x:f t="shared" si="117"/>
        <x:v>13.45</x:v>
      </x:c>
      <x:c r="P267" s="30" t="str" cm="1">
        <x:f t="array" ref="P267">INDEX($C$12:$N$12,G267)</x:f>
        <x:v>1.6″</x:v>
      </x:c>
      <x:c r="Q267" s="30" t="str" cm="1">
        <x:f t="array" ref="Q267">INDEX($C$11:$N$11,G267)</x:f>
        <x:v>67°F</x:v>
      </x:c>
      <x:c r="R267" s="30" cm="1">
        <x:f t="array" ref="R267">INDEX($C$13:$N$13,G267)</x:f>
        <x:v>30</x:v>
      </x:c>
      <x:c r="S267" s="30">
        <x:f t="shared" si="118"/>
        <x:v>5.3333333333333337E-2</x:v>
      </x:c>
      <x:c r="T267" s="30">
        <x:f t="shared" si="119"/>
        <x:v>67</x:v>
      </x:c>
      <x:c r="U267" s="32">
        <x:f t="shared" si="120"/>
        <x:v>1</x:v>
      </x:c>
      <x:c r="V267" s="31">
        <x:f t="shared" si="71"/>
        <x:v>0.1</x:v>
      </x:c>
      <x:c r="W267" s="31">
        <x:f t="shared" si="72"/>
        <x:v>65</x:v>
      </x:c>
      <x:c r="X267" s="32">
        <x:f t="shared" si="73"/>
        <x:v>0.25</x:v>
      </x:c>
      <x:c r="Y267" s="30">
        <x:f t="shared" si="121"/>
        <x:v>1</x:v>
      </x:c>
      <x:c r="Z267" s="33">
        <x:f t="shared" si="122"/>
        <x:v>0.99839999999999995</x:v>
      </x:c>
      <x:c r="AA267" s="31">
        <x:f t="shared" si="123"/>
        <x:v>94.995550366666734</x:v>
      </x:c>
      <x:c r="AB267" s="32">
        <x:f t="shared" si="77"/>
        <x:v>3.9581479319444473</x:v>
      </x:c>
      <x:c r="AC267" s="31">
        <x:f t="shared" si="78"/>
        <x:v>0.25</x:v>
      </x:c>
      <x:c r="AD267" s="30">
        <x:f t="shared" si="124"/>
        <x:v>0.33571199999999995</x:v>
      </x:c>
      <x:c r="AE267" s="31">
        <x:f t="shared" si="125"/>
        <x:v>95.331262366666735</x:v>
      </x:c>
      <x:c r="AG267" s="26"/>
      <x:c r="AH267" s="24"/>
      <x:c r="AI267" s="24"/>
      <x:c r="AJ267" s="24"/>
      <x:c r="AL267" s="24"/>
    </x:row>
    <x:row r="268" spans="2:38" x14ac:dyDescent="0.35">
      <x:c r="B268" s="27">
        <x:f t="shared" si="110"/>
        <x:v>44807</x:v>
      </x:c>
      <x:c r="C268" s="22" t="str">
        <x:f>IF($C$4="London",Assumptions!C277,Assumptions!E277)</x:f>
        <x:v>0516</x:v>
      </x:c>
      <x:c r="D268" s="22" t="str">
        <x:f>IF($C$4="London",Assumptions!D277,Assumptions!F277)</x:f>
        <x:v>1843</x:v>
      </x:c>
      <x:c r="F268" s="8">
        <x:v>44808</x:v>
      </x:c>
      <x:c r="G268" s="30">
        <x:f t="shared" si="111"/>
        <x:v>9</x:v>
      </x:c>
      <x:c r="H268" s="8" t="str">
        <x:v>0518</x:v>
      </x:c>
      <x:c r="I268" s="8" t="str">
        <x:v>1840</x:v>
      </x:c>
      <x:c r="J268" s="30">
        <x:f t="shared" si="112"/>
        <x:v>5</x:v>
      </x:c>
      <x:c r="K268" s="30">
        <x:f t="shared" si="113"/>
        <x:v>18</x:v>
      </x:c>
      <x:c r="L268" s="30">
        <x:f t="shared" si="114"/>
        <x:v>18</x:v>
      </x:c>
      <x:c r="M268" s="30">
        <x:f t="shared" si="115"/>
        <x:v>40</x:v>
      </x:c>
      <x:c r="N268" s="30">
        <x:f t="shared" si="116"/>
        <x:v>18</x:v>
      </x:c>
      <x:c r="O268" s="30">
        <x:f t="shared" si="117"/>
        <x:v>13.366666666666667</x:v>
      </x:c>
      <x:c r="P268" s="30" t="str" cm="1">
        <x:f t="array" ref="P268">INDEX($C$12:$N$12,G268)</x:f>
        <x:v>1.6″</x:v>
      </x:c>
      <x:c r="Q268" s="30" t="str" cm="1">
        <x:f t="array" ref="Q268">INDEX($C$11:$N$11,G268)</x:f>
        <x:v>67°F</x:v>
      </x:c>
      <x:c r="R268" s="30" cm="1">
        <x:f t="array" ref="R268">INDEX($C$13:$N$13,G268)</x:f>
        <x:v>30</x:v>
      </x:c>
      <x:c r="S268" s="30">
        <x:f t="shared" si="118"/>
        <x:v>5.3333333333333337E-2</x:v>
      </x:c>
      <x:c r="T268" s="30">
        <x:f t="shared" si="119"/>
        <x:v>67</x:v>
      </x:c>
      <x:c r="U268" s="32">
        <x:f t="shared" si="120"/>
        <x:v>1</x:v>
      </x:c>
      <x:c r="V268" s="31">
        <x:f t="shared" si="71"/>
        <x:v>0.1</x:v>
      </x:c>
      <x:c r="W268" s="31">
        <x:f t="shared" si="72"/>
        <x:v>65</x:v>
      </x:c>
      <x:c r="X268" s="32">
        <x:f t="shared" si="73"/>
        <x:v>0.25</x:v>
      </x:c>
      <x:c r="Y268" s="30">
        <x:f t="shared" si="121"/>
        <x:v>1</x:v>
      </x:c>
      <x:c r="Z268" s="33">
        <x:f t="shared" si="122"/>
        <x:v>0.99839999999999995</x:v>
      </x:c>
      <x:c r="AA268" s="31">
        <x:f t="shared" si="123"/>
        <x:v>95.331262366666735</x:v>
      </x:c>
      <x:c r="AB268" s="32">
        <x:f t="shared" si="77"/>
        <x:v>3.9721359319444471</x:v>
      </x:c>
      <x:c r="AC268" s="31">
        <x:f t="shared" si="78"/>
        <x:v>0.25</x:v>
      </x:c>
      <x:c r="AD268" s="30">
        <x:f t="shared" si="124"/>
        <x:v>0.33363200000000004</x:v>
      </x:c>
      <x:c r="AE268" s="31">
        <x:f t="shared" si="125"/>
        <x:v>95.664894366666729</x:v>
      </x:c>
      <x:c r="AG268" s="26"/>
      <x:c r="AH268" s="24"/>
      <x:c r="AI268" s="24"/>
      <x:c r="AJ268" s="24"/>
      <x:c r="AL268" s="24"/>
    </x:row>
    <x:row r="269" spans="2:38" x14ac:dyDescent="0.35">
      <x:c r="B269" s="27">
        <x:f t="shared" si="110"/>
        <x:v>44808</x:v>
      </x:c>
      <x:c r="C269" s="22" t="str">
        <x:f>IF($C$4="London",Assumptions!C278,Assumptions!E278)</x:f>
        <x:v>0518</x:v>
      </x:c>
      <x:c r="D269" s="22" t="str">
        <x:f>IF($C$4="London",Assumptions!D278,Assumptions!F278)</x:f>
        <x:v>1840</x:v>
      </x:c>
      <x:c r="F269" s="8">
        <x:v>44809</x:v>
      </x:c>
      <x:c r="G269" s="30">
        <x:f t="shared" si="111"/>
        <x:v>9</x:v>
      </x:c>
      <x:c r="H269" s="8" t="str">
        <x:v>0519</x:v>
      </x:c>
      <x:c r="I269" s="8" t="str">
        <x:v>1838</x:v>
      </x:c>
      <x:c r="J269" s="30">
        <x:f t="shared" si="112"/>
        <x:v>5</x:v>
      </x:c>
      <x:c r="K269" s="30">
        <x:f t="shared" si="113"/>
        <x:v>19</x:v>
      </x:c>
      <x:c r="L269" s="30">
        <x:f t="shared" si="114"/>
        <x:v>18</x:v>
      </x:c>
      <x:c r="M269" s="30">
        <x:f t="shared" si="115"/>
        <x:v>38</x:v>
      </x:c>
      <x:c r="N269" s="30">
        <x:f t="shared" si="116"/>
        <x:v>18</x:v>
      </x:c>
      <x:c r="O269" s="30">
        <x:f t="shared" si="117"/>
        <x:v>13.316666666666666</x:v>
      </x:c>
      <x:c r="P269" s="30" t="str" cm="1">
        <x:f t="array" ref="P269">INDEX($C$12:$N$12,G269)</x:f>
        <x:v>1.6″</x:v>
      </x:c>
      <x:c r="Q269" s="30" t="str" cm="1">
        <x:f t="array" ref="Q269">INDEX($C$11:$N$11,G269)</x:f>
        <x:v>67°F</x:v>
      </x:c>
      <x:c r="R269" s="30" cm="1">
        <x:f t="array" ref="R269">INDEX($C$13:$N$13,G269)</x:f>
        <x:v>30</x:v>
      </x:c>
      <x:c r="S269" s="30">
        <x:f t="shared" si="118"/>
        <x:v>5.3333333333333337E-2</x:v>
      </x:c>
      <x:c r="T269" s="30">
        <x:f t="shared" si="119"/>
        <x:v>67</x:v>
      </x:c>
      <x:c r="U269" s="32">
        <x:f t="shared" si="120"/>
        <x:v>1</x:v>
      </x:c>
      <x:c r="V269" s="31">
        <x:f t="shared" si="71"/>
        <x:v>0.1</x:v>
      </x:c>
      <x:c r="W269" s="31">
        <x:f t="shared" si="72"/>
        <x:v>65</x:v>
      </x:c>
      <x:c r="X269" s="32">
        <x:f t="shared" si="73"/>
        <x:v>0.25</x:v>
      </x:c>
      <x:c r="Y269" s="30">
        <x:f t="shared" si="121"/>
        <x:v>1</x:v>
      </x:c>
      <x:c r="Z269" s="33">
        <x:f t="shared" si="122"/>
        <x:v>0.99839999999999995</x:v>
      </x:c>
      <x:c r="AA269" s="31">
        <x:f t="shared" si="123"/>
        <x:v>95.664894366666729</x:v>
      </x:c>
      <x:c r="AB269" s="32">
        <x:f t="shared" si="77"/>
        <x:v>3.9860372652777802</x:v>
      </x:c>
      <x:c r="AC269" s="31">
        <x:f t="shared" si="78"/>
        <x:v>0.25</x:v>
      </x:c>
      <x:c r="AD269" s="30">
        <x:f t="shared" si="124"/>
        <x:v>0.33238400000000001</x:v>
      </x:c>
      <x:c r="AE269" s="31">
        <x:f t="shared" si="125"/>
        <x:v>95.997278366666734</x:v>
      </x:c>
      <x:c r="AG269" s="26"/>
      <x:c r="AH269" s="24"/>
      <x:c r="AI269" s="24"/>
      <x:c r="AJ269" s="24"/>
      <x:c r="AL269" s="24"/>
    </x:row>
    <x:row r="270" spans="2:38" x14ac:dyDescent="0.35">
      <x:c r="B270" s="27">
        <x:f t="shared" si="110"/>
        <x:v>44809</x:v>
      </x:c>
      <x:c r="C270" s="22" t="str">
        <x:f>IF($C$4="London",Assumptions!C279,Assumptions!E279)</x:f>
        <x:v>0519</x:v>
      </x:c>
      <x:c r="D270" s="22" t="str">
        <x:f>IF($C$4="London",Assumptions!D279,Assumptions!F279)</x:f>
        <x:v>1838</x:v>
      </x:c>
      <x:c r="F270" s="8">
        <x:v>44810</x:v>
      </x:c>
      <x:c r="G270" s="30">
        <x:f t="shared" si="111"/>
        <x:v>9</x:v>
      </x:c>
      <x:c r="H270" s="8" t="str">
        <x:v>0521</x:v>
      </x:c>
      <x:c r="I270" s="8" t="str">
        <x:v>1836</x:v>
      </x:c>
      <x:c r="J270" s="30">
        <x:f t="shared" si="112"/>
        <x:v>5</x:v>
      </x:c>
      <x:c r="K270" s="30">
        <x:f t="shared" si="113"/>
        <x:v>21</x:v>
      </x:c>
      <x:c r="L270" s="30">
        <x:f t="shared" si="114"/>
        <x:v>18</x:v>
      </x:c>
      <x:c r="M270" s="30">
        <x:f t="shared" si="115"/>
        <x:v>36</x:v>
      </x:c>
      <x:c r="N270" s="30">
        <x:f t="shared" si="116"/>
        <x:v>18</x:v>
      </x:c>
      <x:c r="O270" s="30">
        <x:f t="shared" si="117"/>
        <x:v>13.25</x:v>
      </x:c>
      <x:c r="P270" s="30" t="str" cm="1">
        <x:f t="array" ref="P270">INDEX($C$12:$N$12,G270)</x:f>
        <x:v>1.6″</x:v>
      </x:c>
      <x:c r="Q270" s="30" t="str" cm="1">
        <x:f t="array" ref="Q270">INDEX($C$11:$N$11,G270)</x:f>
        <x:v>67°F</x:v>
      </x:c>
      <x:c r="R270" s="30" cm="1">
        <x:f t="array" ref="R270">INDEX($C$13:$N$13,G270)</x:f>
        <x:v>30</x:v>
      </x:c>
      <x:c r="S270" s="30">
        <x:f t="shared" si="118"/>
        <x:v>5.3333333333333337E-2</x:v>
      </x:c>
      <x:c r="T270" s="30">
        <x:f t="shared" si="119"/>
        <x:v>67</x:v>
      </x:c>
      <x:c r="U270" s="32">
        <x:f t="shared" si="120"/>
        <x:v>1</x:v>
      </x:c>
      <x:c r="V270" s="31">
        <x:f t="shared" si="71"/>
        <x:v>0.1</x:v>
      </x:c>
      <x:c r="W270" s="31">
        <x:f t="shared" si="72"/>
        <x:v>65</x:v>
      </x:c>
      <x:c r="X270" s="32">
        <x:f t="shared" si="73"/>
        <x:v>0.25</x:v>
      </x:c>
      <x:c r="Y270" s="30">
        <x:f t="shared" si="121"/>
        <x:v>1</x:v>
      </x:c>
      <x:c r="Z270" s="33">
        <x:f t="shared" si="122"/>
        <x:v>0.99839999999999995</x:v>
      </x:c>
      <x:c r="AA270" s="31">
        <x:f t="shared" si="123"/>
        <x:v>95.997278366666734</x:v>
      </x:c>
      <x:c r="AB270" s="32">
        <x:f t="shared" si="77"/>
        <x:v>3.9998865986111141</x:v>
      </x:c>
      <x:c r="AC270" s="31">
        <x:f t="shared" si="78"/>
        <x:v>0.25</x:v>
      </x:c>
      <x:c r="AD270" s="30">
        <x:f t="shared" si="124"/>
        <x:v>0.33072000000000001</x:v>
      </x:c>
      <x:c r="AE270" s="31">
        <x:f t="shared" si="125"/>
        <x:v>96.327998366666733</x:v>
      </x:c>
      <x:c r="AG270" s="26"/>
      <x:c r="AH270" s="24"/>
      <x:c r="AI270" s="24"/>
      <x:c r="AJ270" s="24"/>
      <x:c r="AL270" s="24"/>
    </x:row>
    <x:row r="271" spans="2:38" x14ac:dyDescent="0.35">
      <x:c r="B271" s="27">
        <x:f t="shared" si="110"/>
        <x:v>44810</x:v>
      </x:c>
      <x:c r="C271" s="22" t="str">
        <x:f>IF($C$4="London",Assumptions!C280,Assumptions!E280)</x:f>
        <x:v>0521</x:v>
      </x:c>
      <x:c r="D271" s="22" t="str">
        <x:f>IF($C$4="London",Assumptions!D280,Assumptions!F280)</x:f>
        <x:v>1836</x:v>
      </x:c>
      <x:c r="F271" s="8">
        <x:v>44811</x:v>
      </x:c>
      <x:c r="G271" s="30">
        <x:f t="shared" si="111"/>
        <x:v>9</x:v>
      </x:c>
      <x:c r="H271" s="8" t="str">
        <x:v>0523</x:v>
      </x:c>
      <x:c r="I271" s="8" t="str">
        <x:v>1834</x:v>
      </x:c>
      <x:c r="J271" s="30">
        <x:f t="shared" si="112"/>
        <x:v>5</x:v>
      </x:c>
      <x:c r="K271" s="30">
        <x:f t="shared" si="113"/>
        <x:v>23</x:v>
      </x:c>
      <x:c r="L271" s="30">
        <x:f t="shared" si="114"/>
        <x:v>18</x:v>
      </x:c>
      <x:c r="M271" s="30">
        <x:f t="shared" si="115"/>
        <x:v>34</x:v>
      </x:c>
      <x:c r="N271" s="30">
        <x:f t="shared" si="116"/>
        <x:v>18</x:v>
      </x:c>
      <x:c r="O271" s="30">
        <x:f t="shared" si="117"/>
        <x:v>13.183333333333334</x:v>
      </x:c>
      <x:c r="P271" s="30" t="str" cm="1">
        <x:f t="array" ref="P271">INDEX($C$12:$N$12,G271)</x:f>
        <x:v>1.6″</x:v>
      </x:c>
      <x:c r="Q271" s="30" t="str" cm="1">
        <x:f t="array" ref="Q271">INDEX($C$11:$N$11,G271)</x:f>
        <x:v>67°F</x:v>
      </x:c>
      <x:c r="R271" s="30" cm="1">
        <x:f t="array" ref="R271">INDEX($C$13:$N$13,G271)</x:f>
        <x:v>30</x:v>
      </x:c>
      <x:c r="S271" s="30">
        <x:f t="shared" si="118"/>
        <x:v>5.3333333333333337E-2</x:v>
      </x:c>
      <x:c r="T271" s="30">
        <x:f t="shared" si="119"/>
        <x:v>67</x:v>
      </x:c>
      <x:c r="U271" s="32">
        <x:f t="shared" si="120"/>
        <x:v>1</x:v>
      </x:c>
      <x:c r="V271" s="31">
        <x:f t="shared" si="71"/>
        <x:v>0.1</x:v>
      </x:c>
      <x:c r="W271" s="31">
        <x:f t="shared" si="72"/>
        <x:v>65</x:v>
      </x:c>
      <x:c r="X271" s="32">
        <x:f t="shared" si="73"/>
        <x:v>0.25</x:v>
      </x:c>
      <x:c r="Y271" s="30">
        <x:f t="shared" si="121"/>
        <x:v>1</x:v>
      </x:c>
      <x:c r="Z271" s="33">
        <x:f t="shared" si="122"/>
        <x:v>0.99839999999999995</x:v>
      </x:c>
      <x:c r="AA271" s="31">
        <x:f t="shared" si="123"/>
        <x:v>96.327998366666733</x:v>
      </x:c>
      <x:c r="AB271" s="32">
        <x:f t="shared" si="77"/>
        <x:v>4.0136665986111142</x:v>
      </x:c>
      <x:c r="AC271" s="31">
        <x:f t="shared" si="78"/>
        <x:v>0.25</x:v>
      </x:c>
      <x:c r="AD271" s="30">
        <x:f t="shared" si="124"/>
        <x:v>0.32905600000000002</x:v>
      </x:c>
      <x:c r="AE271" s="31">
        <x:f t="shared" si="125"/>
        <x:v>96.657054366666728</x:v>
      </x:c>
      <x:c r="AG271" s="26"/>
      <x:c r="AH271" s="24"/>
      <x:c r="AI271" s="24"/>
      <x:c r="AJ271" s="24"/>
      <x:c r="AL271" s="24"/>
    </x:row>
    <x:row r="272" spans="2:38" x14ac:dyDescent="0.35">
      <x:c r="B272" s="27">
        <x:f t="shared" si="110"/>
        <x:v>44811</x:v>
      </x:c>
      <x:c r="C272" s="22" t="str">
        <x:f>IF($C$4="London",Assumptions!C281,Assumptions!E281)</x:f>
        <x:v>0523</x:v>
      </x:c>
      <x:c r="D272" s="22" t="str">
        <x:f>IF($C$4="London",Assumptions!D281,Assumptions!F281)</x:f>
        <x:v>1834</x:v>
      </x:c>
      <x:c r="F272" s="8">
        <x:v>44812</x:v>
      </x:c>
      <x:c r="G272" s="30">
        <x:f t="shared" si="111"/>
        <x:v>9</x:v>
      </x:c>
      <x:c r="H272" s="8" t="str">
        <x:v>0524</x:v>
      </x:c>
      <x:c r="I272" s="8" t="str">
        <x:v>1831</x:v>
      </x:c>
      <x:c r="J272" s="30">
        <x:f t="shared" si="112"/>
        <x:v>5</x:v>
      </x:c>
      <x:c r="K272" s="30">
        <x:f t="shared" si="113"/>
        <x:v>24</x:v>
      </x:c>
      <x:c r="L272" s="30">
        <x:f t="shared" si="114"/>
        <x:v>18</x:v>
      </x:c>
      <x:c r="M272" s="30">
        <x:f t="shared" si="115"/>
        <x:v>31</x:v>
      </x:c>
      <x:c r="N272" s="30">
        <x:f t="shared" si="116"/>
        <x:v>18</x:v>
      </x:c>
      <x:c r="O272" s="30">
        <x:f t="shared" si="117"/>
        <x:v>13.116666666666667</x:v>
      </x:c>
      <x:c r="P272" s="30" t="str" cm="1">
        <x:f t="array" ref="P272">INDEX($C$12:$N$12,G272)</x:f>
        <x:v>1.6″</x:v>
      </x:c>
      <x:c r="Q272" s="30" t="str" cm="1">
        <x:f t="array" ref="Q272">INDEX($C$11:$N$11,G272)</x:f>
        <x:v>67°F</x:v>
      </x:c>
      <x:c r="R272" s="30" cm="1">
        <x:f t="array" ref="R272">INDEX($C$13:$N$13,G272)</x:f>
        <x:v>30</x:v>
      </x:c>
      <x:c r="S272" s="30">
        <x:f t="shared" si="118"/>
        <x:v>5.3333333333333337E-2</x:v>
      </x:c>
      <x:c r="T272" s="30">
        <x:f t="shared" si="119"/>
        <x:v>67</x:v>
      </x:c>
      <x:c r="U272" s="32">
        <x:f t="shared" si="120"/>
        <x:v>1</x:v>
      </x:c>
      <x:c r="V272" s="31">
        <x:f t="shared" si="71"/>
        <x:v>0.1</x:v>
      </x:c>
      <x:c r="W272" s="31">
        <x:f t="shared" si="72"/>
        <x:v>65</x:v>
      </x:c>
      <x:c r="X272" s="32">
        <x:f t="shared" si="73"/>
        <x:v>0.25</x:v>
      </x:c>
      <x:c r="Y272" s="30">
        <x:f t="shared" si="121"/>
        <x:v>1</x:v>
      </x:c>
      <x:c r="Z272" s="33">
        <x:f t="shared" si="122"/>
        <x:v>0.99839999999999995</x:v>
      </x:c>
      <x:c r="AA272" s="31">
        <x:f t="shared" si="123"/>
        <x:v>96.657054366666728</x:v>
      </x:c>
      <x:c r="AB272" s="32">
        <x:f t="shared" si="77"/>
        <x:v>4.0273772652777806</x:v>
      </x:c>
      <x:c r="AC272" s="31">
        <x:f t="shared" si="78"/>
        <x:v>0.25</x:v>
      </x:c>
      <x:c r="AD272" s="30">
        <x:f t="shared" si="124"/>
        <x:v>0.32739200000000002</x:v>
      </x:c>
      <x:c r="AE272" s="31">
        <x:f t="shared" si="125"/>
        <x:v>96.984446366666731</x:v>
      </x:c>
      <x:c r="AG272" s="26"/>
      <x:c r="AH272" s="24"/>
      <x:c r="AI272" s="24"/>
      <x:c r="AJ272" s="24"/>
      <x:c r="AL272" s="24"/>
    </x:row>
    <x:row r="273" spans="2:38" x14ac:dyDescent="0.35">
      <x:c r="B273" s="27">
        <x:f t="shared" si="110"/>
        <x:v>44812</x:v>
      </x:c>
      <x:c r="C273" s="22" t="str">
        <x:f>IF($C$4="London",Assumptions!C282,Assumptions!E282)</x:f>
        <x:v>0524</x:v>
      </x:c>
      <x:c r="D273" s="22" t="str">
        <x:f>IF($C$4="London",Assumptions!D282,Assumptions!F282)</x:f>
        <x:v>1831</x:v>
      </x:c>
      <x:c r="F273" s="8">
        <x:v>44813</x:v>
      </x:c>
      <x:c r="G273" s="30">
        <x:f t="shared" si="111"/>
        <x:v>9</x:v>
      </x:c>
      <x:c r="H273" s="8" t="str">
        <x:v>0526</x:v>
      </x:c>
      <x:c r="I273" s="8" t="str">
        <x:v>1829</x:v>
      </x:c>
      <x:c r="J273" s="30">
        <x:f t="shared" si="112"/>
        <x:v>5</x:v>
      </x:c>
      <x:c r="K273" s="30">
        <x:f t="shared" si="113"/>
        <x:v>26</x:v>
      </x:c>
      <x:c r="L273" s="30">
        <x:f t="shared" si="114"/>
        <x:v>18</x:v>
      </x:c>
      <x:c r="M273" s="30">
        <x:f t="shared" si="115"/>
        <x:v>29</x:v>
      </x:c>
      <x:c r="N273" s="30">
        <x:f t="shared" si="116"/>
        <x:v>18</x:v>
      </x:c>
      <x:c r="O273" s="30">
        <x:f t="shared" si="117"/>
        <x:v>13.05</x:v>
      </x:c>
      <x:c r="P273" s="30" t="str" cm="1">
        <x:f t="array" ref="P273">INDEX($C$12:$N$12,G273)</x:f>
        <x:v>1.6″</x:v>
      </x:c>
      <x:c r="Q273" s="30" t="str" cm="1">
        <x:f t="array" ref="Q273">INDEX($C$11:$N$11,G273)</x:f>
        <x:v>67°F</x:v>
      </x:c>
      <x:c r="R273" s="30" cm="1">
        <x:f t="array" ref="R273">INDEX($C$13:$N$13,G273)</x:f>
        <x:v>30</x:v>
      </x:c>
      <x:c r="S273" s="30">
        <x:f t="shared" si="118"/>
        <x:v>5.3333333333333337E-2</x:v>
      </x:c>
      <x:c r="T273" s="30">
        <x:f t="shared" si="119"/>
        <x:v>67</x:v>
      </x:c>
      <x:c r="U273" s="32">
        <x:f t="shared" si="120"/>
        <x:v>1</x:v>
      </x:c>
      <x:c r="V273" s="31">
        <x:f t="shared" si="71"/>
        <x:v>0.1</x:v>
      </x:c>
      <x:c r="W273" s="31">
        <x:f t="shared" si="72"/>
        <x:v>65</x:v>
      </x:c>
      <x:c r="X273" s="32">
        <x:f t="shared" si="73"/>
        <x:v>0.25</x:v>
      </x:c>
      <x:c r="Y273" s="30">
        <x:f t="shared" si="121"/>
        <x:v>1</x:v>
      </x:c>
      <x:c r="Z273" s="33">
        <x:f t="shared" si="122"/>
        <x:v>0.99839999999999995</x:v>
      </x:c>
      <x:c r="AA273" s="31">
        <x:f t="shared" si="123"/>
        <x:v>96.984446366666731</x:v>
      </x:c>
      <x:c r="AB273" s="32">
        <x:f t="shared" si="77"/>
        <x:v>4.0410185986111138</x:v>
      </x:c>
      <x:c r="AC273" s="31">
        <x:f t="shared" si="78"/>
        <x:v>0.25</x:v>
      </x:c>
      <x:c r="AD273" s="30">
        <x:f t="shared" si="124"/>
        <x:v>0.32572800000000002</x:v>
      </x:c>
      <x:c r="AE273" s="31">
        <x:f t="shared" si="125"/>
        <x:v>97.310174366666729</x:v>
      </x:c>
      <x:c r="AG273" s="26"/>
      <x:c r="AH273" s="24"/>
      <x:c r="AI273" s="24"/>
      <x:c r="AJ273" s="24"/>
      <x:c r="AL273" s="24"/>
    </x:row>
    <x:row r="274" spans="2:38" x14ac:dyDescent="0.35">
      <x:c r="B274" s="27">
        <x:f t="shared" si="110"/>
        <x:v>44813</x:v>
      </x:c>
      <x:c r="C274" s="22" t="str">
        <x:f>IF($C$4="London",Assumptions!C283,Assumptions!E283)</x:f>
        <x:v>0526</x:v>
      </x:c>
      <x:c r="D274" s="22" t="str">
        <x:f>IF($C$4="London",Assumptions!D283,Assumptions!F283)</x:f>
        <x:v>1829</x:v>
      </x:c>
      <x:c r="F274" s="8">
        <x:v>44814</x:v>
      </x:c>
      <x:c r="G274" s="30">
        <x:f t="shared" si="111"/>
        <x:v>9</x:v>
      </x:c>
      <x:c r="H274" s="8" t="str">
        <x:v>0527</x:v>
      </x:c>
      <x:c r="I274" s="8" t="str">
        <x:v>1827</x:v>
      </x:c>
      <x:c r="J274" s="30">
        <x:f t="shared" si="112"/>
        <x:v>5</x:v>
      </x:c>
      <x:c r="K274" s="30">
        <x:f t="shared" si="113"/>
        <x:v>27</x:v>
      </x:c>
      <x:c r="L274" s="30">
        <x:f t="shared" si="114"/>
        <x:v>18</x:v>
      </x:c>
      <x:c r="M274" s="30">
        <x:f t="shared" si="115"/>
        <x:v>27</x:v>
      </x:c>
      <x:c r="N274" s="30">
        <x:f t="shared" si="116"/>
        <x:v>18</x:v>
      </x:c>
      <x:c r="O274" s="30">
        <x:f t="shared" si="117"/>
        <x:v>13</x:v>
      </x:c>
      <x:c r="P274" s="30" t="str" cm="1">
        <x:f t="array" ref="P274">INDEX($C$12:$N$12,G274)</x:f>
        <x:v>1.6″</x:v>
      </x:c>
      <x:c r="Q274" s="30" t="str" cm="1">
        <x:f t="array" ref="Q274">INDEX($C$11:$N$11,G274)</x:f>
        <x:v>67°F</x:v>
      </x:c>
      <x:c r="R274" s="30" cm="1">
        <x:f t="array" ref="R274">INDEX($C$13:$N$13,G274)</x:f>
        <x:v>30</x:v>
      </x:c>
      <x:c r="S274" s="30">
        <x:f t="shared" si="118"/>
        <x:v>5.3333333333333337E-2</x:v>
      </x:c>
      <x:c r="T274" s="30">
        <x:f t="shared" si="119"/>
        <x:v>67</x:v>
      </x:c>
      <x:c r="U274" s="32">
        <x:f t="shared" si="120"/>
        <x:v>1</x:v>
      </x:c>
      <x:c r="V274" s="31">
        <x:f t="shared" si="71"/>
        <x:v>0.1</x:v>
      </x:c>
      <x:c r="W274" s="31">
        <x:f t="shared" si="72"/>
        <x:v>65</x:v>
      </x:c>
      <x:c r="X274" s="32">
        <x:f t="shared" si="73"/>
        <x:v>0.25</x:v>
      </x:c>
      <x:c r="Y274" s="30">
        <x:f t="shared" si="121"/>
        <x:v>1</x:v>
      </x:c>
      <x:c r="Z274" s="33">
        <x:f t="shared" si="122"/>
        <x:v>0.99839999999999995</x:v>
      </x:c>
      <x:c r="AA274" s="31">
        <x:f t="shared" si="123"/>
        <x:v>97.310174366666729</x:v>
      </x:c>
      <x:c r="AB274" s="32">
        <x:f t="shared" si="77"/>
        <x:v>4.0545905986111137</x:v>
      </x:c>
      <x:c r="AC274" s="31">
        <x:f t="shared" si="78"/>
        <x:v>0.25</x:v>
      </x:c>
      <x:c r="AD274" s="30">
        <x:f t="shared" si="124"/>
        <x:v>0.32447999999999999</x:v>
      </x:c>
      <x:c r="AE274" s="31">
        <x:f t="shared" si="125"/>
        <x:v>97.634654366666723</x:v>
      </x:c>
      <x:c r="AG274" s="26"/>
      <x:c r="AH274" s="24"/>
      <x:c r="AI274" s="24"/>
      <x:c r="AJ274" s="24"/>
      <x:c r="AL274" s="24"/>
    </x:row>
    <x:row r="275" spans="2:38" x14ac:dyDescent="0.35">
      <x:c r="B275" s="27">
        <x:f t="shared" si="110"/>
        <x:v>44814</x:v>
      </x:c>
      <x:c r="C275" s="22" t="str">
        <x:f>IF($C$4="London",Assumptions!C284,Assumptions!E284)</x:f>
        <x:v>0527</x:v>
      </x:c>
      <x:c r="D275" s="22" t="str">
        <x:f>IF($C$4="London",Assumptions!D284,Assumptions!F284)</x:f>
        <x:v>1827</x:v>
      </x:c>
      <x:c r="F275" s="8">
        <x:v>44815</x:v>
      </x:c>
      <x:c r="G275" s="30">
        <x:f t="shared" si="111"/>
        <x:v>9</x:v>
      </x:c>
      <x:c r="H275" s="8" t="str">
        <x:v>0529</x:v>
      </x:c>
      <x:c r="I275" s="8" t="str">
        <x:v>1824</x:v>
      </x:c>
      <x:c r="J275" s="30">
        <x:f t="shared" si="112"/>
        <x:v>5</x:v>
      </x:c>
      <x:c r="K275" s="30">
        <x:f t="shared" si="113"/>
        <x:v>29</x:v>
      </x:c>
      <x:c r="L275" s="30">
        <x:f t="shared" si="114"/>
        <x:v>18</x:v>
      </x:c>
      <x:c r="M275" s="30">
        <x:f t="shared" si="115"/>
        <x:v>24</x:v>
      </x:c>
      <x:c r="N275" s="30">
        <x:f t="shared" si="116"/>
        <x:v>18</x:v>
      </x:c>
      <x:c r="O275" s="30">
        <x:f t="shared" si="117"/>
        <x:v>12.916666666666666</x:v>
      </x:c>
      <x:c r="P275" s="30" t="str" cm="1">
        <x:f t="array" ref="P275">INDEX($C$12:$N$12,G275)</x:f>
        <x:v>1.6″</x:v>
      </x:c>
      <x:c r="Q275" s="30" t="str" cm="1">
        <x:f t="array" ref="Q275">INDEX($C$11:$N$11,G275)</x:f>
        <x:v>67°F</x:v>
      </x:c>
      <x:c r="R275" s="30" cm="1">
        <x:f t="array" ref="R275">INDEX($C$13:$N$13,G275)</x:f>
        <x:v>30</x:v>
      </x:c>
      <x:c r="S275" s="30">
        <x:f t="shared" si="118"/>
        <x:v>5.3333333333333337E-2</x:v>
      </x:c>
      <x:c r="T275" s="30">
        <x:f t="shared" si="119"/>
        <x:v>67</x:v>
      </x:c>
      <x:c r="U275" s="32">
        <x:f t="shared" si="120"/>
        <x:v>1</x:v>
      </x:c>
      <x:c r="V275" s="31">
        <x:f t="shared" si="71"/>
        <x:v>0.1</x:v>
      </x:c>
      <x:c r="W275" s="31">
        <x:f t="shared" si="72"/>
        <x:v>65</x:v>
      </x:c>
      <x:c r="X275" s="32">
        <x:f t="shared" si="73"/>
        <x:v>0.25</x:v>
      </x:c>
      <x:c r="Y275" s="30">
        <x:f t="shared" si="121"/>
        <x:v>1</x:v>
      </x:c>
      <x:c r="Z275" s="33">
        <x:f t="shared" si="122"/>
        <x:v>0.99839999999999995</x:v>
      </x:c>
      <x:c r="AA275" s="31">
        <x:f t="shared" si="123"/>
        <x:v>97.634654366666723</x:v>
      </x:c>
      <x:c r="AB275" s="32">
        <x:f t="shared" si="77"/>
        <x:v>4.0681105986111135</x:v>
      </x:c>
      <x:c r="AC275" s="31">
        <x:f t="shared" si="78"/>
        <x:v>0.25</x:v>
      </x:c>
      <x:c r="AD275" s="30">
        <x:f t="shared" si="124"/>
        <x:v>0.32240000000000002</x:v>
      </x:c>
      <x:c r="AE275" s="31">
        <x:f t="shared" si="125"/>
        <x:v>97.957054366666725</x:v>
      </x:c>
      <x:c r="AG275" s="26"/>
      <x:c r="AH275" s="24"/>
      <x:c r="AI275" s="24"/>
      <x:c r="AJ275" s="24"/>
      <x:c r="AL275" s="24"/>
    </x:row>
    <x:row r="276" spans="2:38" x14ac:dyDescent="0.35">
      <x:c r="B276" s="27">
        <x:f t="shared" si="110"/>
        <x:v>44815</x:v>
      </x:c>
      <x:c r="C276" s="22" t="str">
        <x:f>IF($C$4="London",Assumptions!C285,Assumptions!E285)</x:f>
        <x:v>0529</x:v>
      </x:c>
      <x:c r="D276" s="22" t="str">
        <x:f>IF($C$4="London",Assumptions!D285,Assumptions!F285)</x:f>
        <x:v>1824</x:v>
      </x:c>
      <x:c r="F276" s="8">
        <x:v>44816</x:v>
      </x:c>
      <x:c r="G276" s="30">
        <x:f t="shared" si="111"/>
        <x:v>9</x:v>
      </x:c>
      <x:c r="H276" s="8" t="str">
        <x:v>0530</x:v>
      </x:c>
      <x:c r="I276" s="8" t="str">
        <x:v>1822</x:v>
      </x:c>
      <x:c r="J276" s="30">
        <x:f t="shared" si="112"/>
        <x:v>5</x:v>
      </x:c>
      <x:c r="K276" s="30">
        <x:f t="shared" si="113"/>
        <x:v>30</x:v>
      </x:c>
      <x:c r="L276" s="30">
        <x:f t="shared" si="114"/>
        <x:v>18</x:v>
      </x:c>
      <x:c r="M276" s="30">
        <x:f t="shared" si="115"/>
        <x:v>22</x:v>
      </x:c>
      <x:c r="N276" s="30">
        <x:f t="shared" si="116"/>
        <x:v>18</x:v>
      </x:c>
      <x:c r="O276" s="30">
        <x:f t="shared" si="117"/>
        <x:v>12.866666666666667</x:v>
      </x:c>
      <x:c r="P276" s="30" t="str" cm="1">
        <x:f t="array" ref="P276">INDEX($C$12:$N$12,G276)</x:f>
        <x:v>1.6″</x:v>
      </x:c>
      <x:c r="Q276" s="30" t="str" cm="1">
        <x:f t="array" ref="Q276">INDEX($C$11:$N$11,G276)</x:f>
        <x:v>67°F</x:v>
      </x:c>
      <x:c r="R276" s="30" cm="1">
        <x:f t="array" ref="R276">INDEX($C$13:$N$13,G276)</x:f>
        <x:v>30</x:v>
      </x:c>
      <x:c r="S276" s="30">
        <x:f t="shared" si="118"/>
        <x:v>5.3333333333333337E-2</x:v>
      </x:c>
      <x:c r="T276" s="30">
        <x:f t="shared" si="119"/>
        <x:v>67</x:v>
      </x:c>
      <x:c r="U276" s="32">
        <x:f t="shared" si="120"/>
        <x:v>1</x:v>
      </x:c>
      <x:c r="V276" s="31">
        <x:f t="shared" si="71"/>
        <x:v>0.1</x:v>
      </x:c>
      <x:c r="W276" s="31">
        <x:f t="shared" si="72"/>
        <x:v>65</x:v>
      </x:c>
      <x:c r="X276" s="32">
        <x:f t="shared" si="73"/>
        <x:v>0.25</x:v>
      </x:c>
      <x:c r="Y276" s="30">
        <x:f t="shared" si="121"/>
        <x:v>1</x:v>
      </x:c>
      <x:c r="Z276" s="33">
        <x:f t="shared" si="122"/>
        <x:v>0.99839999999999995</x:v>
      </x:c>
      <x:c r="AA276" s="31">
        <x:f t="shared" si="123"/>
        <x:v>97.957054366666725</x:v>
      </x:c>
      <x:c r="AB276" s="32">
        <x:f t="shared" si="77"/>
        <x:v>4.0815439319444469</x:v>
      </x:c>
      <x:c r="AC276" s="31">
        <x:f t="shared" si="78"/>
        <x:v>0.25</x:v>
      </x:c>
      <x:c r="AD276" s="30">
        <x:f t="shared" si="124"/>
        <x:v>0.32115200000000005</x:v>
      </x:c>
      <x:c r="AE276" s="31">
        <x:f t="shared" si="125"/>
        <x:v>98.278206366666723</x:v>
      </x:c>
      <x:c r="AG276" s="26"/>
      <x:c r="AH276" s="24"/>
      <x:c r="AI276" s="24"/>
      <x:c r="AJ276" s="24"/>
      <x:c r="AL276" s="24"/>
    </x:row>
    <x:row r="277" spans="2:38" x14ac:dyDescent="0.35">
      <x:c r="B277" s="27">
        <x:f t="shared" si="110"/>
        <x:v>44816</x:v>
      </x:c>
      <x:c r="C277" s="22" t="str">
        <x:f>IF($C$4="London",Assumptions!C286,Assumptions!E286)</x:f>
        <x:v>0530</x:v>
      </x:c>
      <x:c r="D277" s="22" t="str">
        <x:f>IF($C$4="London",Assumptions!D286,Assumptions!F286)</x:f>
        <x:v>1822</x:v>
      </x:c>
      <x:c r="F277" s="8">
        <x:v>44817</x:v>
      </x:c>
      <x:c r="G277" s="30">
        <x:f t="shared" si="111"/>
        <x:v>9</x:v>
      </x:c>
      <x:c r="H277" s="8" t="str">
        <x:v>0532</x:v>
      </x:c>
      <x:c r="I277" s="8" t="str">
        <x:v>1820</x:v>
      </x:c>
      <x:c r="J277" s="30">
        <x:f t="shared" si="112"/>
        <x:v>5</x:v>
      </x:c>
      <x:c r="K277" s="30">
        <x:f t="shared" si="113"/>
        <x:v>32</x:v>
      </x:c>
      <x:c r="L277" s="30">
        <x:f t="shared" si="114"/>
        <x:v>18</x:v>
      </x:c>
      <x:c r="M277" s="30">
        <x:f t="shared" si="115"/>
        <x:v>20</x:v>
      </x:c>
      <x:c r="N277" s="30">
        <x:f t="shared" si="116"/>
        <x:v>18</x:v>
      </x:c>
      <x:c r="O277" s="30">
        <x:f t="shared" si="117"/>
        <x:v>12.8</x:v>
      </x:c>
      <x:c r="P277" s="30" t="str" cm="1">
        <x:f t="array" ref="P277">INDEX($C$12:$N$12,G277)</x:f>
        <x:v>1.6″</x:v>
      </x:c>
      <x:c r="Q277" s="30" t="str" cm="1">
        <x:f t="array" ref="Q277">INDEX($C$11:$N$11,G277)</x:f>
        <x:v>67°F</x:v>
      </x:c>
      <x:c r="R277" s="30" cm="1">
        <x:f t="array" ref="R277">INDEX($C$13:$N$13,G277)</x:f>
        <x:v>30</x:v>
      </x:c>
      <x:c r="S277" s="30">
        <x:f t="shared" si="118"/>
        <x:v>5.3333333333333337E-2</x:v>
      </x:c>
      <x:c r="T277" s="30">
        <x:f t="shared" si="119"/>
        <x:v>67</x:v>
      </x:c>
      <x:c r="U277" s="32">
        <x:f t="shared" si="120"/>
        <x:v>1</x:v>
      </x:c>
      <x:c r="V277" s="31">
        <x:f t="shared" si="71"/>
        <x:v>0.1</x:v>
      </x:c>
      <x:c r="W277" s="31">
        <x:f t="shared" si="72"/>
        <x:v>65</x:v>
      </x:c>
      <x:c r="X277" s="32">
        <x:f t="shared" si="73"/>
        <x:v>0.25</x:v>
      </x:c>
      <x:c r="Y277" s="30">
        <x:f t="shared" si="121"/>
        <x:v>1</x:v>
      </x:c>
      <x:c r="Z277" s="33">
        <x:f t="shared" si="122"/>
        <x:v>0.99839999999999995</x:v>
      </x:c>
      <x:c r="AA277" s="31">
        <x:f t="shared" si="123"/>
        <x:v>98.278206366666723</x:v>
      </x:c>
      <x:c r="AB277" s="32">
        <x:f t="shared" si="77"/>
        <x:v>4.0949252652777801</x:v>
      </x:c>
      <x:c r="AC277" s="31">
        <x:f t="shared" si="78"/>
        <x:v>0.25</x:v>
      </x:c>
      <x:c r="AD277" s="30">
        <x:f t="shared" si="124"/>
        <x:v>0.31948800000000005</x:v>
      </x:c>
      <x:c r="AE277" s="31">
        <x:f t="shared" si="125"/>
        <x:v>98.59769436666673</x:v>
      </x:c>
      <x:c r="AG277" s="26"/>
      <x:c r="AH277" s="24"/>
      <x:c r="AI277" s="24"/>
      <x:c r="AJ277" s="24"/>
      <x:c r="AL277" s="24"/>
    </x:row>
    <x:row r="278" spans="2:38" x14ac:dyDescent="0.35">
      <x:c r="B278" s="27">
        <x:f t="shared" si="110"/>
        <x:v>44817</x:v>
      </x:c>
      <x:c r="C278" s="22" t="str">
        <x:f>IF($C$4="London",Assumptions!C287,Assumptions!E287)</x:f>
        <x:v>0532</x:v>
      </x:c>
      <x:c r="D278" s="22" t="str">
        <x:f>IF($C$4="London",Assumptions!D287,Assumptions!F287)</x:f>
        <x:v>1820</x:v>
      </x:c>
      <x:c r="F278" s="8">
        <x:v>44818</x:v>
      </x:c>
      <x:c r="G278" s="30">
        <x:f t="shared" si="111"/>
        <x:v>9</x:v>
      </x:c>
      <x:c r="H278" s="8" t="str">
        <x:v>0534</x:v>
      </x:c>
      <x:c r="I278" s="8" t="str">
        <x:v>1817</x:v>
      </x:c>
      <x:c r="J278" s="30">
        <x:f t="shared" si="112"/>
        <x:v>5</x:v>
      </x:c>
      <x:c r="K278" s="30">
        <x:f t="shared" si="113"/>
        <x:v>34</x:v>
      </x:c>
      <x:c r="L278" s="30">
        <x:f t="shared" si="114"/>
        <x:v>18</x:v>
      </x:c>
      <x:c r="M278" s="30">
        <x:f t="shared" si="115"/>
        <x:v>17</x:v>
      </x:c>
      <x:c r="N278" s="30">
        <x:f t="shared" si="116"/>
        <x:v>18</x:v>
      </x:c>
      <x:c r="O278" s="30">
        <x:f t="shared" si="117"/>
        <x:v>12.716666666666667</x:v>
      </x:c>
      <x:c r="P278" s="30" t="str" cm="1">
        <x:f t="array" ref="P278">INDEX($C$12:$N$12,G278)</x:f>
        <x:v>1.6″</x:v>
      </x:c>
      <x:c r="Q278" s="30" t="str" cm="1">
        <x:f t="array" ref="Q278">INDEX($C$11:$N$11,G278)</x:f>
        <x:v>67°F</x:v>
      </x:c>
      <x:c r="R278" s="30" cm="1">
        <x:f t="array" ref="R278">INDEX($C$13:$N$13,G278)</x:f>
        <x:v>30</x:v>
      </x:c>
      <x:c r="S278" s="30">
        <x:f t="shared" si="118"/>
        <x:v>5.3333333333333337E-2</x:v>
      </x:c>
      <x:c r="T278" s="30">
        <x:f t="shared" si="119"/>
        <x:v>67</x:v>
      </x:c>
      <x:c r="U278" s="32">
        <x:f t="shared" si="120"/>
        <x:v>1</x:v>
      </x:c>
      <x:c r="V278" s="31">
        <x:f t="shared" si="71"/>
        <x:v>0.1</x:v>
      </x:c>
      <x:c r="W278" s="31">
        <x:f t="shared" si="72"/>
        <x:v>65</x:v>
      </x:c>
      <x:c r="X278" s="32">
        <x:f t="shared" si="73"/>
        <x:v>0.25</x:v>
      </x:c>
      <x:c r="Y278" s="30">
        <x:f t="shared" si="121"/>
        <x:v>1</x:v>
      </x:c>
      <x:c r="Z278" s="33">
        <x:f t="shared" si="122"/>
        <x:v>0.99839999999999995</x:v>
      </x:c>
      <x:c r="AA278" s="31">
        <x:f t="shared" si="123"/>
        <x:v>98.59769436666673</x:v>
      </x:c>
      <x:c r="AB278" s="32">
        <x:f t="shared" si="77"/>
        <x:v>4.1082372652777801</x:v>
      </x:c>
      <x:c r="AC278" s="31">
        <x:f t="shared" si="78"/>
        <x:v>0.25</x:v>
      </x:c>
      <x:c r="AD278" s="30">
        <x:f t="shared" si="124"/>
        <x:v>0.31740800000000002</x:v>
      </x:c>
      <x:c r="AE278" s="31">
        <x:f t="shared" si="125"/>
        <x:v>98.91510236666673</x:v>
      </x:c>
      <x:c r="AG278" s="26"/>
      <x:c r="AH278" s="24"/>
      <x:c r="AI278" s="24"/>
      <x:c r="AJ278" s="24"/>
      <x:c r="AL278" s="24"/>
    </x:row>
    <x:row r="279" spans="2:38" x14ac:dyDescent="0.35">
      <x:c r="B279" s="27">
        <x:f t="shared" si="110"/>
        <x:v>44818</x:v>
      </x:c>
      <x:c r="C279" s="22" t="str">
        <x:f>IF($C$4="London",Assumptions!C288,Assumptions!E288)</x:f>
        <x:v>0534</x:v>
      </x:c>
      <x:c r="D279" s="22" t="str">
        <x:f>IF($C$4="London",Assumptions!D288,Assumptions!F288)</x:f>
        <x:v>1817</x:v>
      </x:c>
      <x:c r="F279" s="8">
        <x:v>44819</x:v>
      </x:c>
      <x:c r="G279" s="30">
        <x:f t="shared" si="111"/>
        <x:v>9</x:v>
      </x:c>
      <x:c r="H279" s="8" t="str">
        <x:v>0535</x:v>
      </x:c>
      <x:c r="I279" s="8" t="str">
        <x:v>1815</x:v>
      </x:c>
      <x:c r="J279" s="30">
        <x:f t="shared" si="112"/>
        <x:v>5</x:v>
      </x:c>
      <x:c r="K279" s="30">
        <x:f t="shared" si="113"/>
        <x:v>35</x:v>
      </x:c>
      <x:c r="L279" s="30">
        <x:f t="shared" si="114"/>
        <x:v>18</x:v>
      </x:c>
      <x:c r="M279" s="30">
        <x:f t="shared" si="115"/>
        <x:v>15</x:v>
      </x:c>
      <x:c r="N279" s="30">
        <x:f t="shared" si="116"/>
        <x:v>18</x:v>
      </x:c>
      <x:c r="O279" s="30">
        <x:f t="shared" si="117"/>
        <x:v>12.666666666666666</x:v>
      </x:c>
      <x:c r="P279" s="30" t="str" cm="1">
        <x:f t="array" ref="P279">INDEX($C$12:$N$12,G279)</x:f>
        <x:v>1.6″</x:v>
      </x:c>
      <x:c r="Q279" s="30" t="str" cm="1">
        <x:f t="array" ref="Q279">INDEX($C$11:$N$11,G279)</x:f>
        <x:v>67°F</x:v>
      </x:c>
      <x:c r="R279" s="30" cm="1">
        <x:f t="array" ref="R279">INDEX($C$13:$N$13,G279)</x:f>
        <x:v>30</x:v>
      </x:c>
      <x:c r="S279" s="30">
        <x:f t="shared" si="118"/>
        <x:v>5.3333333333333337E-2</x:v>
      </x:c>
      <x:c r="T279" s="30">
        <x:f t="shared" si="119"/>
        <x:v>67</x:v>
      </x:c>
      <x:c r="U279" s="32">
        <x:f t="shared" si="120"/>
        <x:v>1</x:v>
      </x:c>
      <x:c r="V279" s="31">
        <x:f t="shared" si="71"/>
        <x:v>0.1</x:v>
      </x:c>
      <x:c r="W279" s="31">
        <x:f t="shared" si="72"/>
        <x:v>65</x:v>
      </x:c>
      <x:c r="X279" s="32">
        <x:f t="shared" si="73"/>
        <x:v>0.25</x:v>
      </x:c>
      <x:c r="Y279" s="30">
        <x:f t="shared" si="121"/>
        <x:v>1</x:v>
      </x:c>
      <x:c r="Z279" s="33">
        <x:f t="shared" si="122"/>
        <x:v>0.99839999999999995</x:v>
      </x:c>
      <x:c r="AA279" s="31">
        <x:f t="shared" si="123"/>
        <x:v>98.91510236666673</x:v>
      </x:c>
      <x:c r="AB279" s="32">
        <x:f t="shared" si="77"/>
        <x:v>4.1214625986111137</x:v>
      </x:c>
      <x:c r="AC279" s="31">
        <x:f t="shared" si="78"/>
        <x:v>0.25</x:v>
      </x:c>
      <x:c r="AD279" s="30">
        <x:f t="shared" si="124"/>
        <x:v>0.31616</x:v>
      </x:c>
      <x:c r="AE279" s="31">
        <x:f t="shared" si="125"/>
        <x:v>99.231262366666726</x:v>
      </x:c>
      <x:c r="AG279" s="26"/>
      <x:c r="AH279" s="24"/>
      <x:c r="AI279" s="24"/>
      <x:c r="AJ279" s="24"/>
      <x:c r="AL279" s="24"/>
    </x:row>
    <x:row r="280" spans="2:38" x14ac:dyDescent="0.35">
      <x:c r="B280" s="27">
        <x:f t="shared" si="110"/>
        <x:v>44819</x:v>
      </x:c>
      <x:c r="C280" s="22" t="str">
        <x:f>IF($C$4="London",Assumptions!C289,Assumptions!E289)</x:f>
        <x:v>0535</x:v>
      </x:c>
      <x:c r="D280" s="22" t="str">
        <x:f>IF($C$4="London",Assumptions!D289,Assumptions!F289)</x:f>
        <x:v>1815</x:v>
      </x:c>
      <x:c r="F280" s="8">
        <x:v>44820</x:v>
      </x:c>
      <x:c r="G280" s="30">
        <x:f t="shared" si="111"/>
        <x:v>9</x:v>
      </x:c>
      <x:c r="H280" s="8" t="str">
        <x:v>0537</x:v>
      </x:c>
      <x:c r="I280" s="8" t="str">
        <x:v>1813</x:v>
      </x:c>
      <x:c r="J280" s="30">
        <x:f t="shared" si="112"/>
        <x:v>5</x:v>
      </x:c>
      <x:c r="K280" s="30">
        <x:f t="shared" si="113"/>
        <x:v>37</x:v>
      </x:c>
      <x:c r="L280" s="30">
        <x:f t="shared" si="114"/>
        <x:v>18</x:v>
      </x:c>
      <x:c r="M280" s="30">
        <x:f t="shared" si="115"/>
        <x:v>13</x:v>
      </x:c>
      <x:c r="N280" s="30">
        <x:f t="shared" si="116"/>
        <x:v>18</x:v>
      </x:c>
      <x:c r="O280" s="30">
        <x:f t="shared" si="117"/>
        <x:v>12.6</x:v>
      </x:c>
      <x:c r="P280" s="30" t="str" cm="1">
        <x:f t="array" ref="P280">INDEX($C$12:$N$12,G280)</x:f>
        <x:v>1.6″</x:v>
      </x:c>
      <x:c r="Q280" s="30" t="str" cm="1">
        <x:f t="array" ref="Q280">INDEX($C$11:$N$11,G280)</x:f>
        <x:v>67°F</x:v>
      </x:c>
      <x:c r="R280" s="30" cm="1">
        <x:f t="array" ref="R280">INDEX($C$13:$N$13,G280)</x:f>
        <x:v>30</x:v>
      </x:c>
      <x:c r="S280" s="30">
        <x:f t="shared" si="118"/>
        <x:v>5.3333333333333337E-2</x:v>
      </x:c>
      <x:c r="T280" s="30">
        <x:f t="shared" si="119"/>
        <x:v>67</x:v>
      </x:c>
      <x:c r="U280" s="32">
        <x:f t="shared" si="120"/>
        <x:v>1</x:v>
      </x:c>
      <x:c r="V280" s="31">
        <x:f t="shared" si="71"/>
        <x:v>0.1</x:v>
      </x:c>
      <x:c r="W280" s="31">
        <x:f t="shared" si="72"/>
        <x:v>65</x:v>
      </x:c>
      <x:c r="X280" s="32">
        <x:f t="shared" si="73"/>
        <x:v>0.25</x:v>
      </x:c>
      <x:c r="Y280" s="30">
        <x:f t="shared" si="121"/>
        <x:v>1</x:v>
      </x:c>
      <x:c r="Z280" s="33">
        <x:f t="shared" si="122"/>
        <x:v>0.99839999999999995</x:v>
      </x:c>
      <x:c r="AA280" s="31">
        <x:f t="shared" si="123"/>
        <x:v>99.231262366666726</x:v>
      </x:c>
      <x:c r="AB280" s="32">
        <x:f t="shared" si="77"/>
        <x:v>4.1346359319444472</x:v>
      </x:c>
      <x:c r="AC280" s="31">
        <x:f t="shared" si="78"/>
        <x:v>0.25</x:v>
      </x:c>
      <x:c r="AD280" s="30">
        <x:f t="shared" si="124"/>
        <x:v>0.314496</x:v>
      </x:c>
      <x:c r="AE280" s="31">
        <x:f t="shared" si="125"/>
        <x:v>99.545758366666732</x:v>
      </x:c>
      <x:c r="AG280" s="26"/>
      <x:c r="AH280" s="24"/>
      <x:c r="AI280" s="24"/>
      <x:c r="AJ280" s="24"/>
      <x:c r="AL280" s="24"/>
    </x:row>
    <x:row r="281" spans="2:38" x14ac:dyDescent="0.35">
      <x:c r="B281" s="27">
        <x:f t="shared" ref="B281:B344" si="126">B280+1</x:f>
        <x:v>44820</x:v>
      </x:c>
      <x:c r="C281" s="22" t="str">
        <x:f>IF($C$4="London",Assumptions!C290,Assumptions!E290)</x:f>
        <x:v>0537</x:v>
      </x:c>
      <x:c r="D281" s="22" t="str">
        <x:f>IF($C$4="London",Assumptions!D290,Assumptions!F290)</x:f>
        <x:v>1813</x:v>
      </x:c>
      <x:c r="F281" s="8">
        <x:v>44821</x:v>
      </x:c>
      <x:c r="G281" s="30">
        <x:f t="shared" si="111"/>
        <x:v>9</x:v>
      </x:c>
      <x:c r="H281" s="8" t="str">
        <x:v>0538</x:v>
      </x:c>
      <x:c r="I281" s="8" t="str">
        <x:v>1811</x:v>
      </x:c>
      <x:c r="J281" s="30">
        <x:f t="shared" si="112"/>
        <x:v>5</x:v>
      </x:c>
      <x:c r="K281" s="30">
        <x:f t="shared" si="113"/>
        <x:v>38</x:v>
      </x:c>
      <x:c r="L281" s="30">
        <x:f t="shared" si="114"/>
        <x:v>18</x:v>
      </x:c>
      <x:c r="M281" s="30">
        <x:f t="shared" si="115"/>
        <x:v>11</x:v>
      </x:c>
      <x:c r="N281" s="30">
        <x:f t="shared" si="116"/>
        <x:v>18</x:v>
      </x:c>
      <x:c r="O281" s="30">
        <x:f t="shared" si="117"/>
        <x:v>12.55</x:v>
      </x:c>
      <x:c r="P281" s="30" t="str" cm="1">
        <x:f t="array" ref="P281">INDEX($C$12:$N$12,G281)</x:f>
        <x:v>1.6″</x:v>
      </x:c>
      <x:c r="Q281" s="30" t="str" cm="1">
        <x:f t="array" ref="Q281">INDEX($C$11:$N$11,G281)</x:f>
        <x:v>67°F</x:v>
      </x:c>
      <x:c r="R281" s="30" cm="1">
        <x:f t="array" ref="R281">INDEX($C$13:$N$13,G281)</x:f>
        <x:v>30</x:v>
      </x:c>
      <x:c r="S281" s="30">
        <x:f t="shared" si="118"/>
        <x:v>5.3333333333333337E-2</x:v>
      </x:c>
      <x:c r="T281" s="30">
        <x:f t="shared" si="119"/>
        <x:v>67</x:v>
      </x:c>
      <x:c r="U281" s="32">
        <x:f t="shared" si="120"/>
        <x:v>1</x:v>
      </x:c>
      <x:c r="V281" s="31">
        <x:f t="shared" si="71"/>
        <x:v>0.1</x:v>
      </x:c>
      <x:c r="W281" s="31">
        <x:f t="shared" si="72"/>
        <x:v>65</x:v>
      </x:c>
      <x:c r="X281" s="32">
        <x:f t="shared" si="73"/>
        <x:v>0.25</x:v>
      </x:c>
      <x:c r="Y281" s="30">
        <x:f t="shared" si="121"/>
        <x:v>1</x:v>
      </x:c>
      <x:c r="Z281" s="33">
        <x:f t="shared" si="122"/>
        <x:v>0.99839999999999995</x:v>
      </x:c>
      <x:c r="AA281" s="31">
        <x:f t="shared" si="123"/>
        <x:v>99.545758366666732</x:v>
      </x:c>
      <x:c r="AB281" s="32">
        <x:f t="shared" si="77"/>
        <x:v>4.1477399319444475</x:v>
      </x:c>
      <x:c r="AC281" s="31">
        <x:f t="shared" si="78"/>
        <x:v>0.25</x:v>
      </x:c>
      <x:c r="AD281" s="30">
        <x:f t="shared" si="124"/>
        <x:v>0.31324800000000003</x:v>
      </x:c>
      <x:c r="AE281" s="31">
        <x:f t="shared" si="125"/>
        <x:v>99.859006366666733</x:v>
      </x:c>
      <x:c r="AG281" s="26"/>
      <x:c r="AH281" s="24"/>
      <x:c r="AI281" s="24"/>
      <x:c r="AJ281" s="24"/>
      <x:c r="AL281" s="24"/>
    </x:row>
    <x:row r="282" spans="2:38" x14ac:dyDescent="0.35">
      <x:c r="B282" s="27">
        <x:f t="shared" si="126"/>
        <x:v>44821</x:v>
      </x:c>
      <x:c r="C282" s="22" t="str">
        <x:f>IF($C$4="London",Assumptions!C291,Assumptions!E291)</x:f>
        <x:v>0538</x:v>
      </x:c>
      <x:c r="D282" s="22" t="str">
        <x:f>IF($C$4="London",Assumptions!D291,Assumptions!F291)</x:f>
        <x:v>1811</x:v>
      </x:c>
      <x:c r="F282" s="8">
        <x:v>44822</x:v>
      </x:c>
      <x:c r="G282" s="30">
        <x:f t="shared" si="111"/>
        <x:v>9</x:v>
      </x:c>
      <x:c r="H282" s="8" t="str">
        <x:v>0540</x:v>
      </x:c>
      <x:c r="I282" s="8" t="str">
        <x:v>1808</x:v>
      </x:c>
      <x:c r="J282" s="30">
        <x:f t="shared" si="112"/>
        <x:v>5</x:v>
      </x:c>
      <x:c r="K282" s="30">
        <x:f t="shared" si="113"/>
        <x:v>40</x:v>
      </x:c>
      <x:c r="L282" s="30">
        <x:f t="shared" si="114"/>
        <x:v>18</x:v>
      </x:c>
      <x:c r="M282" s="30">
        <x:f t="shared" si="115"/>
        <x:v>8</x:v>
      </x:c>
      <x:c r="N282" s="30">
        <x:f t="shared" si="116"/>
        <x:v>18</x:v>
      </x:c>
      <x:c r="O282" s="30">
        <x:f t="shared" si="117"/>
        <x:v>12.466666666666667</x:v>
      </x:c>
      <x:c r="P282" s="30" t="str" cm="1">
        <x:f t="array" ref="P282">INDEX($C$12:$N$12,G282)</x:f>
        <x:v>1.6″</x:v>
      </x:c>
      <x:c r="Q282" s="30" t="str" cm="1">
        <x:f t="array" ref="Q282">INDEX($C$11:$N$11,G282)</x:f>
        <x:v>67°F</x:v>
      </x:c>
      <x:c r="R282" s="30" cm="1">
        <x:f t="array" ref="R282">INDEX($C$13:$N$13,G282)</x:f>
        <x:v>30</x:v>
      </x:c>
      <x:c r="S282" s="30">
        <x:f t="shared" si="118"/>
        <x:v>5.3333333333333337E-2</x:v>
      </x:c>
      <x:c r="T282" s="30">
        <x:f t="shared" si="119"/>
        <x:v>67</x:v>
      </x:c>
      <x:c r="U282" s="32">
        <x:f t="shared" si="120"/>
        <x:v>1</x:v>
      </x:c>
      <x:c r="V282" s="31">
        <x:f t="shared" si="71"/>
        <x:v>0.1</x:v>
      </x:c>
      <x:c r="W282" s="31">
        <x:f t="shared" si="72"/>
        <x:v>65</x:v>
      </x:c>
      <x:c r="X282" s="32">
        <x:f t="shared" si="73"/>
        <x:v>0.25</x:v>
      </x:c>
      <x:c r="Y282" s="30">
        <x:f t="shared" si="121"/>
        <x:v>1</x:v>
      </x:c>
      <x:c r="Z282" s="33">
        <x:f t="shared" si="122"/>
        <x:v>0.99839999999999995</x:v>
      </x:c>
      <x:c r="AA282" s="31">
        <x:f t="shared" si="123"/>
        <x:v>99.859006366666733</x:v>
      </x:c>
      <x:c r="AB282" s="32">
        <x:f t="shared" si="77"/>
        <x:v>4.1607919319444475</x:v>
      </x:c>
      <x:c r="AC282" s="31">
        <x:f t="shared" si="78"/>
        <x:v>0.25</x:v>
      </x:c>
      <x:c r="AD282" s="30">
        <x:f t="shared" si="124"/>
        <x:v>0.311168</x:v>
      </x:c>
      <x:c r="AE282" s="31">
        <x:f t="shared" si="125"/>
        <x:v>100.17017436666673</x:v>
      </x:c>
      <x:c r="AG282" s="26"/>
      <x:c r="AH282" s="24"/>
      <x:c r="AI282" s="24"/>
      <x:c r="AJ282" s="24"/>
      <x:c r="AL282" s="24"/>
    </x:row>
    <x:row r="283" spans="2:38" x14ac:dyDescent="0.35">
      <x:c r="B283" s="27">
        <x:f t="shared" si="126"/>
        <x:v>44822</x:v>
      </x:c>
      <x:c r="C283" s="22" t="str">
        <x:f>IF($C$4="London",Assumptions!C292,Assumptions!E292)</x:f>
        <x:v>0540</x:v>
      </x:c>
      <x:c r="D283" s="22" t="str">
        <x:f>IF($C$4="London",Assumptions!D292,Assumptions!F292)</x:f>
        <x:v>1808</x:v>
      </x:c>
      <x:c r="F283" s="8">
        <x:v>44823</x:v>
      </x:c>
      <x:c r="G283" s="30">
        <x:f t="shared" si="111"/>
        <x:v>9</x:v>
      </x:c>
      <x:c r="H283" s="8" t="str">
        <x:v>0542</x:v>
      </x:c>
      <x:c r="I283" s="8" t="str">
        <x:v>1806</x:v>
      </x:c>
      <x:c r="J283" s="30">
        <x:f t="shared" si="112"/>
        <x:v>5</x:v>
      </x:c>
      <x:c r="K283" s="30">
        <x:f t="shared" si="113"/>
        <x:v>42</x:v>
      </x:c>
      <x:c r="L283" s="30">
        <x:f t="shared" si="114"/>
        <x:v>18</x:v>
      </x:c>
      <x:c r="M283" s="30">
        <x:f t="shared" si="115"/>
        <x:v>6</x:v>
      </x:c>
      <x:c r="N283" s="30">
        <x:f t="shared" si="116"/>
        <x:v>18</x:v>
      </x:c>
      <x:c r="O283" s="30">
        <x:f t="shared" si="117"/>
        <x:v>12.4</x:v>
      </x:c>
      <x:c r="P283" s="30" t="str" cm="1">
        <x:f t="array" ref="P283">INDEX($C$12:$N$12,G283)</x:f>
        <x:v>1.6″</x:v>
      </x:c>
      <x:c r="Q283" s="30" t="str" cm="1">
        <x:f t="array" ref="Q283">INDEX($C$11:$N$11,G283)</x:f>
        <x:v>67°F</x:v>
      </x:c>
      <x:c r="R283" s="30" cm="1">
        <x:f t="array" ref="R283">INDEX($C$13:$N$13,G283)</x:f>
        <x:v>30</x:v>
      </x:c>
      <x:c r="S283" s="30">
        <x:f t="shared" si="118"/>
        <x:v>5.3333333333333337E-2</x:v>
      </x:c>
      <x:c r="T283" s="30">
        <x:f t="shared" si="119"/>
        <x:v>67</x:v>
      </x:c>
      <x:c r="U283" s="32">
        <x:f t="shared" si="120"/>
        <x:v>1</x:v>
      </x:c>
      <x:c r="V283" s="31">
        <x:f t="shared" si="71"/>
        <x:v>0.1</x:v>
      </x:c>
      <x:c r="W283" s="31">
        <x:f t="shared" si="72"/>
        <x:v>65</x:v>
      </x:c>
      <x:c r="X283" s="32">
        <x:f t="shared" si="73"/>
        <x:v>0.25</x:v>
      </x:c>
      <x:c r="Y283" s="30">
        <x:f t="shared" si="121"/>
        <x:v>1</x:v>
      </x:c>
      <x:c r="Z283" s="33">
        <x:f t="shared" si="122"/>
        <x:v>0.99839999999999995</x:v>
      </x:c>
      <x:c r="AA283" s="31">
        <x:f t="shared" si="123"/>
        <x:v>100.17017436666673</x:v>
      </x:c>
      <x:c r="AB283" s="32">
        <x:f t="shared" si="77"/>
        <x:v>4.1737572652777803</x:v>
      </x:c>
      <x:c r="AC283" s="31">
        <x:f t="shared" si="78"/>
        <x:v>0.25</x:v>
      </x:c>
      <x:c r="AD283" s="30">
        <x:f t="shared" si="124"/>
        <x:v>0.30950400000000006</x:v>
      </x:c>
      <x:c r="AE283" s="31">
        <x:f t="shared" si="125"/>
        <x:v>100.47967836666673</x:v>
      </x:c>
      <x:c r="AG283" s="26"/>
      <x:c r="AH283" s="24"/>
      <x:c r="AI283" s="24"/>
      <x:c r="AJ283" s="24"/>
      <x:c r="AL283" s="24"/>
    </x:row>
    <x:row r="284" spans="2:38" x14ac:dyDescent="0.35">
      <x:c r="B284" s="27">
        <x:f t="shared" si="126"/>
        <x:v>44823</x:v>
      </x:c>
      <x:c r="C284" s="22" t="str">
        <x:f>IF($C$4="London",Assumptions!C293,Assumptions!E293)</x:f>
        <x:v>0542</x:v>
      </x:c>
      <x:c r="D284" s="22" t="str">
        <x:f>IF($C$4="London",Assumptions!D293,Assumptions!F293)</x:f>
        <x:v>1806</x:v>
      </x:c>
      <x:c r="F284" s="8">
        <x:v>44824</x:v>
      </x:c>
      <x:c r="G284" s="30">
        <x:f t="shared" si="111"/>
        <x:v>9</x:v>
      </x:c>
      <x:c r="H284" s="8" t="str">
        <x:v>0543</x:v>
      </x:c>
      <x:c r="I284" s="8" t="str">
        <x:v>1804</x:v>
      </x:c>
      <x:c r="J284" s="30">
        <x:f t="shared" si="112"/>
        <x:v>5</x:v>
      </x:c>
      <x:c r="K284" s="30">
        <x:f t="shared" si="113"/>
        <x:v>43</x:v>
      </x:c>
      <x:c r="L284" s="30">
        <x:f t="shared" si="114"/>
        <x:v>18</x:v>
      </x:c>
      <x:c r="M284" s="30">
        <x:f t="shared" si="115"/>
        <x:v>4</x:v>
      </x:c>
      <x:c r="N284" s="30">
        <x:f t="shared" si="116"/>
        <x:v>18</x:v>
      </x:c>
      <x:c r="O284" s="30">
        <x:f t="shared" si="117"/>
        <x:v>12.35</x:v>
      </x:c>
      <x:c r="P284" s="30" t="str" cm="1">
        <x:f t="array" ref="P284">INDEX($C$12:$N$12,G284)</x:f>
        <x:v>1.6″</x:v>
      </x:c>
      <x:c r="Q284" s="30" t="str" cm="1">
        <x:f t="array" ref="Q284">INDEX($C$11:$N$11,G284)</x:f>
        <x:v>67°F</x:v>
      </x:c>
      <x:c r="R284" s="30" cm="1">
        <x:f t="array" ref="R284">INDEX($C$13:$N$13,G284)</x:f>
        <x:v>30</x:v>
      </x:c>
      <x:c r="S284" s="30">
        <x:f t="shared" si="118"/>
        <x:v>5.3333333333333337E-2</x:v>
      </x:c>
      <x:c r="T284" s="30">
        <x:f t="shared" si="119"/>
        <x:v>67</x:v>
      </x:c>
      <x:c r="U284" s="32">
        <x:f t="shared" si="120"/>
        <x:v>1</x:v>
      </x:c>
      <x:c r="V284" s="31">
        <x:f t="shared" si="71"/>
        <x:v>0.1</x:v>
      </x:c>
      <x:c r="W284" s="31">
        <x:f t="shared" si="72"/>
        <x:v>65</x:v>
      </x:c>
      <x:c r="X284" s="32">
        <x:f t="shared" si="73"/>
        <x:v>0.25</x:v>
      </x:c>
      <x:c r="Y284" s="30">
        <x:f t="shared" si="121"/>
        <x:v>1</x:v>
      </x:c>
      <x:c r="Z284" s="33">
        <x:f t="shared" si="122"/>
        <x:v>0.99839999999999995</x:v>
      </x:c>
      <x:c r="AA284" s="31">
        <x:f t="shared" si="123"/>
        <x:v>100.47967836666673</x:v>
      </x:c>
      <x:c r="AB284" s="32">
        <x:f t="shared" si="77"/>
        <x:v>4.1866532652777808</x:v>
      </x:c>
      <x:c r="AC284" s="31">
        <x:f t="shared" si="78"/>
        <x:v>0.25</x:v>
      </x:c>
      <x:c r="AD284" s="30">
        <x:f t="shared" si="124"/>
        <x:v>0.30825600000000003</x:v>
      </x:c>
      <x:c r="AE284" s="31">
        <x:f t="shared" si="125"/>
        <x:v>100.78793436666673</x:v>
      </x:c>
      <x:c r="AG284" s="26"/>
      <x:c r="AH284" s="24"/>
      <x:c r="AI284" s="24"/>
      <x:c r="AJ284" s="24"/>
      <x:c r="AL284" s="24"/>
    </x:row>
    <x:row r="285" spans="2:38" x14ac:dyDescent="0.35">
      <x:c r="B285" s="27">
        <x:f t="shared" si="126"/>
        <x:v>44824</x:v>
      </x:c>
      <x:c r="C285" s="22" t="str">
        <x:f>IF($C$4="London",Assumptions!C294,Assumptions!E294)</x:f>
        <x:v>0543</x:v>
      </x:c>
      <x:c r="D285" s="22" t="str">
        <x:f>IF($C$4="London",Assumptions!D294,Assumptions!F294)</x:f>
        <x:v>1804</x:v>
      </x:c>
      <x:c r="F285" s="8">
        <x:v>44825</x:v>
      </x:c>
      <x:c r="G285" s="30">
        <x:f t="shared" si="111"/>
        <x:v>9</x:v>
      </x:c>
      <x:c r="H285" s="8" t="str">
        <x:v>0545</x:v>
      </x:c>
      <x:c r="I285" s="8" t="str">
        <x:v>1801</x:v>
      </x:c>
      <x:c r="J285" s="30">
        <x:f t="shared" si="112"/>
        <x:v>5</x:v>
      </x:c>
      <x:c r="K285" s="30">
        <x:f t="shared" si="113"/>
        <x:v>45</x:v>
      </x:c>
      <x:c r="L285" s="30">
        <x:f t="shared" si="114"/>
        <x:v>18</x:v>
      </x:c>
      <x:c r="M285" s="30">
        <x:f t="shared" si="115"/>
        <x:v>1</x:v>
      </x:c>
      <x:c r="N285" s="30">
        <x:f t="shared" si="116"/>
        <x:v>18</x:v>
      </x:c>
      <x:c r="O285" s="30">
        <x:f t="shared" si="117"/>
        <x:v>12.266666666666667</x:v>
      </x:c>
      <x:c r="P285" s="30" t="str" cm="1">
        <x:f t="array" ref="P285">INDEX($C$12:$N$12,G285)</x:f>
        <x:v>1.6″</x:v>
      </x:c>
      <x:c r="Q285" s="30" t="str" cm="1">
        <x:f t="array" ref="Q285">INDEX($C$11:$N$11,G285)</x:f>
        <x:v>67°F</x:v>
      </x:c>
      <x:c r="R285" s="30" cm="1">
        <x:f t="array" ref="R285">INDEX($C$13:$N$13,G285)</x:f>
        <x:v>30</x:v>
      </x:c>
      <x:c r="S285" s="30">
        <x:f t="shared" si="118"/>
        <x:v>5.3333333333333337E-2</x:v>
      </x:c>
      <x:c r="T285" s="30">
        <x:f t="shared" si="119"/>
        <x:v>67</x:v>
      </x:c>
      <x:c r="U285" s="32">
        <x:f t="shared" si="120"/>
        <x:v>1</x:v>
      </x:c>
      <x:c r="V285" s="31">
        <x:f t="shared" si="71"/>
        <x:v>0.1</x:v>
      </x:c>
      <x:c r="W285" s="31">
        <x:f t="shared" si="72"/>
        <x:v>65</x:v>
      </x:c>
      <x:c r="X285" s="32">
        <x:f t="shared" si="73"/>
        <x:v>0.25</x:v>
      </x:c>
      <x:c r="Y285" s="30">
        <x:f t="shared" si="121"/>
        <x:v>1</x:v>
      </x:c>
      <x:c r="Z285" s="33">
        <x:f t="shared" si="122"/>
        <x:v>0.99839999999999995</x:v>
      </x:c>
      <x:c r="AA285" s="31">
        <x:f t="shared" si="123"/>
        <x:v>100.78793436666673</x:v>
      </x:c>
      <x:c r="AB285" s="32">
        <x:f t="shared" si="77"/>
        <x:v>4.1994972652777802</x:v>
      </x:c>
      <x:c r="AC285" s="31">
        <x:f t="shared" si="78"/>
        <x:v>0.25</x:v>
      </x:c>
      <x:c r="AD285" s="30">
        <x:f t="shared" si="124"/>
        <x:v>0.306176</x:v>
      </x:c>
      <x:c r="AE285" s="31">
        <x:f t="shared" si="125"/>
        <x:v>101.09411036666673</x:v>
      </x:c>
      <x:c r="AG285" s="26"/>
      <x:c r="AH285" s="24"/>
      <x:c r="AI285" s="24"/>
      <x:c r="AJ285" s="24"/>
      <x:c r="AL285" s="24"/>
    </x:row>
    <x:row r="286" spans="2:38" x14ac:dyDescent="0.35">
      <x:c r="B286" s="27">
        <x:f t="shared" si="126"/>
        <x:v>44825</x:v>
      </x:c>
      <x:c r="C286" s="22" t="str">
        <x:f>IF($C$4="London",Assumptions!C295,Assumptions!E295)</x:f>
        <x:v>0545</x:v>
      </x:c>
      <x:c r="D286" s="22" t="str">
        <x:f>IF($C$4="London",Assumptions!D295,Assumptions!F295)</x:f>
        <x:v>1801</x:v>
      </x:c>
      <x:c r="F286" s="8">
        <x:v>44826</x:v>
      </x:c>
      <x:c r="G286" s="30">
        <x:f t="shared" si="111"/>
        <x:v>9</x:v>
      </x:c>
      <x:c r="H286" s="8" t="str">
        <x:v>0546</x:v>
      </x:c>
      <x:c r="I286" s="8" t="str">
        <x:v>1759</x:v>
      </x:c>
      <x:c r="J286" s="30">
        <x:f t="shared" si="112"/>
        <x:v>5</x:v>
      </x:c>
      <x:c r="K286" s="30">
        <x:f t="shared" si="113"/>
        <x:v>46</x:v>
      </x:c>
      <x:c r="L286" s="30">
        <x:f t="shared" si="114"/>
        <x:v>17</x:v>
      </x:c>
      <x:c r="M286" s="30">
        <x:f t="shared" si="115"/>
        <x:v>59</x:v>
      </x:c>
      <x:c r="N286" s="30">
        <x:f t="shared" si="116"/>
        <x:v>17</x:v>
      </x:c>
      <x:c r="O286" s="30">
        <x:f t="shared" si="117"/>
        <x:v>12.216666666666667</x:v>
      </x:c>
      <x:c r="P286" s="30" t="str" cm="1">
        <x:f t="array" ref="P286">INDEX($C$12:$N$12,G286)</x:f>
        <x:v>1.6″</x:v>
      </x:c>
      <x:c r="Q286" s="30" t="str" cm="1">
        <x:f t="array" ref="Q286">INDEX($C$11:$N$11,G286)</x:f>
        <x:v>67°F</x:v>
      </x:c>
      <x:c r="R286" s="30" cm="1">
        <x:f t="array" ref="R286">INDEX($C$13:$N$13,G286)</x:f>
        <x:v>30</x:v>
      </x:c>
      <x:c r="S286" s="30">
        <x:f t="shared" si="118"/>
        <x:v>5.3333333333333337E-2</x:v>
      </x:c>
      <x:c r="T286" s="30">
        <x:f t="shared" si="119"/>
        <x:v>67</x:v>
      </x:c>
      <x:c r="U286" s="32">
        <x:f t="shared" si="120"/>
        <x:v>1</x:v>
      </x:c>
      <x:c r="V286" s="31">
        <x:f t="shared" si="71"/>
        <x:v>0.1</x:v>
      </x:c>
      <x:c r="W286" s="31">
        <x:f t="shared" si="72"/>
        <x:v>65</x:v>
      </x:c>
      <x:c r="X286" s="32">
        <x:f t="shared" si="73"/>
        <x:v>0.25</x:v>
      </x:c>
      <x:c r="Y286" s="30">
        <x:f t="shared" si="121"/>
        <x:v>1</x:v>
      </x:c>
      <x:c r="Z286" s="33">
        <x:f t="shared" si="122"/>
        <x:v>0.99839999999999995</x:v>
      </x:c>
      <x:c r="AA286" s="31">
        <x:f t="shared" si="123"/>
        <x:v>101.09411036666673</x:v>
      </x:c>
      <x:c r="AB286" s="32">
        <x:f t="shared" si="77"/>
        <x:v>4.2122545986111133</x:v>
      </x:c>
      <x:c r="AC286" s="31">
        <x:f t="shared" si="78"/>
        <x:v>0.25</x:v>
      </x:c>
      <x:c r="AD286" s="30">
        <x:f t="shared" si="124"/>
        <x:v>0.30492799999999998</x:v>
      </x:c>
      <x:c r="AE286" s="31">
        <x:f t="shared" si="125"/>
        <x:v>101.39903836666673</x:v>
      </x:c>
      <x:c r="AG286" s="26"/>
      <x:c r="AH286" s="24"/>
      <x:c r="AI286" s="24"/>
      <x:c r="AJ286" s="24"/>
      <x:c r="AL286" s="24"/>
    </x:row>
    <x:row r="287" spans="2:38" x14ac:dyDescent="0.35">
      <x:c r="B287" s="27">
        <x:f t="shared" si="126"/>
        <x:v>44826</x:v>
      </x:c>
      <x:c r="C287" s="22" t="str">
        <x:f>IF($C$4="London",Assumptions!C296,Assumptions!E296)</x:f>
        <x:v>0546</x:v>
      </x:c>
      <x:c r="D287" s="22" t="str">
        <x:f>IF($C$4="London",Assumptions!D296,Assumptions!F296)</x:f>
        <x:v>1759</x:v>
      </x:c>
      <x:c r="F287" s="8">
        <x:v>44827</x:v>
      </x:c>
      <x:c r="G287" s="30">
        <x:f t="shared" si="111"/>
        <x:v>9</x:v>
      </x:c>
      <x:c r="H287" s="8" t="str">
        <x:v>0548</x:v>
      </x:c>
      <x:c r="I287" s="8" t="str">
        <x:v>1757</x:v>
      </x:c>
      <x:c r="J287" s="30">
        <x:f t="shared" si="112"/>
        <x:v>5</x:v>
      </x:c>
      <x:c r="K287" s="30">
        <x:f t="shared" si="113"/>
        <x:v>48</x:v>
      </x:c>
      <x:c r="L287" s="30">
        <x:f t="shared" si="114"/>
        <x:v>17</x:v>
      </x:c>
      <x:c r="M287" s="30">
        <x:f t="shared" si="115"/>
        <x:v>57</x:v>
      </x:c>
      <x:c r="N287" s="30">
        <x:f t="shared" si="116"/>
        <x:v>17</x:v>
      </x:c>
      <x:c r="O287" s="30">
        <x:f t="shared" si="117"/>
        <x:v>12.15</x:v>
      </x:c>
      <x:c r="P287" s="30" t="str" cm="1">
        <x:f t="array" ref="P287">INDEX($C$12:$N$12,G287)</x:f>
        <x:v>1.6″</x:v>
      </x:c>
      <x:c r="Q287" s="30" t="str" cm="1">
        <x:f t="array" ref="Q287">INDEX($C$11:$N$11,G287)</x:f>
        <x:v>67°F</x:v>
      </x:c>
      <x:c r="R287" s="30" cm="1">
        <x:f t="array" ref="R287">INDEX($C$13:$N$13,G287)</x:f>
        <x:v>30</x:v>
      </x:c>
      <x:c r="S287" s="30">
        <x:f t="shared" si="118"/>
        <x:v>5.3333333333333337E-2</x:v>
      </x:c>
      <x:c r="T287" s="30">
        <x:f t="shared" si="119"/>
        <x:v>67</x:v>
      </x:c>
      <x:c r="U287" s="32">
        <x:f t="shared" si="120"/>
        <x:v>1</x:v>
      </x:c>
      <x:c r="V287" s="31">
        <x:f t="shared" si="71"/>
        <x:v>0.1</x:v>
      </x:c>
      <x:c r="W287" s="31">
        <x:f t="shared" si="72"/>
        <x:v>65</x:v>
      </x:c>
      <x:c r="X287" s="32">
        <x:f t="shared" si="73"/>
        <x:v>0.25</x:v>
      </x:c>
      <x:c r="Y287" s="30">
        <x:f t="shared" si="121"/>
        <x:v>1</x:v>
      </x:c>
      <x:c r="Z287" s="33">
        <x:f t="shared" si="122"/>
        <x:v>0.99839999999999995</x:v>
      </x:c>
      <x:c r="AA287" s="31">
        <x:f t="shared" si="123"/>
        <x:v>101.39903836666673</x:v>
      </x:c>
      <x:c r="AB287" s="32">
        <x:f t="shared" si="77"/>
        <x:v>4.2249599319444471</x:v>
      </x:c>
      <x:c r="AC287" s="31">
        <x:f t="shared" si="78"/>
        <x:v>0.25</x:v>
      </x:c>
      <x:c r="AD287" s="30">
        <x:f t="shared" si="124"/>
        <x:v>0.30326400000000003</x:v>
      </x:c>
      <x:c r="AE287" s="31">
        <x:f t="shared" si="125"/>
        <x:v>101.70230236666673</x:v>
      </x:c>
      <x:c r="AG287" s="26"/>
      <x:c r="AH287" s="24"/>
      <x:c r="AI287" s="24"/>
      <x:c r="AJ287" s="24"/>
      <x:c r="AL287" s="24"/>
    </x:row>
    <x:row r="288" spans="2:38" x14ac:dyDescent="0.35">
      <x:c r="B288" s="27">
        <x:f t="shared" si="126"/>
        <x:v>44827</x:v>
      </x:c>
      <x:c r="C288" s="22" t="str">
        <x:f>IF($C$4="London",Assumptions!C297,Assumptions!E297)</x:f>
        <x:v>0548</x:v>
      </x:c>
      <x:c r="D288" s="22" t="str">
        <x:f>IF($C$4="London",Assumptions!D297,Assumptions!F297)</x:f>
        <x:v>1757</x:v>
      </x:c>
      <x:c r="F288" s="8">
        <x:v>44828</x:v>
      </x:c>
      <x:c r="G288" s="30">
        <x:f t="shared" si="111"/>
        <x:v>9</x:v>
      </x:c>
      <x:c r="H288" s="8" t="str">
        <x:v>0550</x:v>
      </x:c>
      <x:c r="I288" s="8" t="str">
        <x:v>1754</x:v>
      </x:c>
      <x:c r="J288" s="30">
        <x:f t="shared" si="112"/>
        <x:v>5</x:v>
      </x:c>
      <x:c r="K288" s="30">
        <x:f t="shared" si="113"/>
        <x:v>50</x:v>
      </x:c>
      <x:c r="L288" s="30">
        <x:f t="shared" si="114"/>
        <x:v>17</x:v>
      </x:c>
      <x:c r="M288" s="30">
        <x:f t="shared" si="115"/>
        <x:v>54</x:v>
      </x:c>
      <x:c r="N288" s="30">
        <x:f t="shared" si="116"/>
        <x:v>17</x:v>
      </x:c>
      <x:c r="O288" s="30">
        <x:f t="shared" si="117"/>
        <x:v>12.066666666666666</x:v>
      </x:c>
      <x:c r="P288" s="30" t="str" cm="1">
        <x:f t="array" ref="P288">INDEX($C$12:$N$12,G288)</x:f>
        <x:v>1.6″</x:v>
      </x:c>
      <x:c r="Q288" s="30" t="str" cm="1">
        <x:f t="array" ref="Q288">INDEX($C$11:$N$11,G288)</x:f>
        <x:v>67°F</x:v>
      </x:c>
      <x:c r="R288" s="30" cm="1">
        <x:f t="array" ref="R288">INDEX($C$13:$N$13,G288)</x:f>
        <x:v>30</x:v>
      </x:c>
      <x:c r="S288" s="30">
        <x:f t="shared" si="118"/>
        <x:v>5.3333333333333337E-2</x:v>
      </x:c>
      <x:c r="T288" s="30">
        <x:f t="shared" si="119"/>
        <x:v>67</x:v>
      </x:c>
      <x:c r="U288" s="32">
        <x:f t="shared" si="120"/>
        <x:v>1</x:v>
      </x:c>
      <x:c r="V288" s="31">
        <x:f t="shared" si="71"/>
        <x:v>0.1</x:v>
      </x:c>
      <x:c r="W288" s="31">
        <x:f t="shared" si="72"/>
        <x:v>65</x:v>
      </x:c>
      <x:c r="X288" s="32">
        <x:f t="shared" si="73"/>
        <x:v>0.25</x:v>
      </x:c>
      <x:c r="Y288" s="30">
        <x:f t="shared" si="121"/>
        <x:v>1</x:v>
      </x:c>
      <x:c r="Z288" s="33">
        <x:f t="shared" si="122"/>
        <x:v>0.99839999999999995</x:v>
      </x:c>
      <x:c r="AA288" s="31">
        <x:f t="shared" si="123"/>
        <x:v>101.70230236666673</x:v>
      </x:c>
      <x:c r="AB288" s="32">
        <x:f t="shared" si="77"/>
        <x:v>4.2375959319444467</x:v>
      </x:c>
      <x:c r="AC288" s="31">
        <x:f t="shared" si="78"/>
        <x:v>0.25</x:v>
      </x:c>
      <x:c r="AD288" s="30">
        <x:f t="shared" si="124"/>
        <x:v>0.30118400000000001</x:v>
      </x:c>
      <x:c r="AE288" s="31">
        <x:f t="shared" si="125"/>
        <x:v>102.00348636666673</x:v>
      </x:c>
      <x:c r="AG288" s="26"/>
      <x:c r="AH288" s="24"/>
      <x:c r="AI288" s="24"/>
      <x:c r="AJ288" s="24"/>
      <x:c r="AL288" s="24"/>
    </x:row>
    <x:row r="289" spans="2:38" x14ac:dyDescent="0.35">
      <x:c r="B289" s="27">
        <x:f t="shared" si="126"/>
        <x:v>44828</x:v>
      </x:c>
      <x:c r="C289" s="22" t="str">
        <x:f>IF($C$4="London",Assumptions!C298,Assumptions!E298)</x:f>
        <x:v>0550</x:v>
      </x:c>
      <x:c r="D289" s="22" t="str">
        <x:f>IF($C$4="London",Assumptions!D298,Assumptions!F298)</x:f>
        <x:v>1754</x:v>
      </x:c>
      <x:c r="F289" s="8">
        <x:v>44829</x:v>
      </x:c>
      <x:c r="G289" s="30">
        <x:f t="shared" si="111"/>
        <x:v>9</x:v>
      </x:c>
      <x:c r="H289" s="8" t="str">
        <x:v>0551</x:v>
      </x:c>
      <x:c r="I289" s="8" t="str">
        <x:v>1752</x:v>
      </x:c>
      <x:c r="J289" s="30">
        <x:f t="shared" si="112"/>
        <x:v>5</x:v>
      </x:c>
      <x:c r="K289" s="30">
        <x:f t="shared" si="113"/>
        <x:v>51</x:v>
      </x:c>
      <x:c r="L289" s="30">
        <x:f t="shared" si="114"/>
        <x:v>17</x:v>
      </x:c>
      <x:c r="M289" s="30">
        <x:f t="shared" si="115"/>
        <x:v>52</x:v>
      </x:c>
      <x:c r="N289" s="30">
        <x:f t="shared" si="116"/>
        <x:v>17</x:v>
      </x:c>
      <x:c r="O289" s="30">
        <x:f t="shared" si="117"/>
        <x:v>12.016666666666667</x:v>
      </x:c>
      <x:c r="P289" s="30" t="str" cm="1">
        <x:f t="array" ref="P289">INDEX($C$12:$N$12,G289)</x:f>
        <x:v>1.6″</x:v>
      </x:c>
      <x:c r="Q289" s="30" t="str" cm="1">
        <x:f t="array" ref="Q289">INDEX($C$11:$N$11,G289)</x:f>
        <x:v>67°F</x:v>
      </x:c>
      <x:c r="R289" s="30" cm="1">
        <x:f t="array" ref="R289">INDEX($C$13:$N$13,G289)</x:f>
        <x:v>30</x:v>
      </x:c>
      <x:c r="S289" s="30">
        <x:f t="shared" si="118"/>
        <x:v>5.3333333333333337E-2</x:v>
      </x:c>
      <x:c r="T289" s="30">
        <x:f t="shared" si="119"/>
        <x:v>67</x:v>
      </x:c>
      <x:c r="U289" s="32">
        <x:f t="shared" si="120"/>
        <x:v>1</x:v>
      </x:c>
      <x:c r="V289" s="31">
        <x:f t="shared" si="71"/>
        <x:v>0.1</x:v>
      </x:c>
      <x:c r="W289" s="31">
        <x:f t="shared" si="72"/>
        <x:v>65</x:v>
      </x:c>
      <x:c r="X289" s="32">
        <x:f t="shared" si="73"/>
        <x:v>0.25</x:v>
      </x:c>
      <x:c r="Y289" s="30">
        <x:f t="shared" si="121"/>
        <x:v>1</x:v>
      </x:c>
      <x:c r="Z289" s="33">
        <x:f t="shared" si="122"/>
        <x:v>0.99839999999999995</x:v>
      </x:c>
      <x:c r="AA289" s="31">
        <x:f t="shared" si="123"/>
        <x:v>102.00348636666673</x:v>
      </x:c>
      <x:c r="AB289" s="32">
        <x:f t="shared" si="77"/>
        <x:v>4.2501452652777809</x:v>
      </x:c>
      <x:c r="AC289" s="31">
        <x:f t="shared" si="78"/>
        <x:v>0.25</x:v>
      </x:c>
      <x:c r="AD289" s="30">
        <x:f t="shared" si="124"/>
        <x:v>0.29993600000000004</x:v>
      </x:c>
      <x:c r="AE289" s="31">
        <x:f t="shared" si="125"/>
        <x:v>102.30342236666674</x:v>
      </x:c>
      <x:c r="AG289" s="26"/>
      <x:c r="AH289" s="24"/>
      <x:c r="AI289" s="24"/>
      <x:c r="AJ289" s="24"/>
      <x:c r="AL289" s="24"/>
    </x:row>
    <x:row r="290" spans="2:38" x14ac:dyDescent="0.35">
      <x:c r="B290" s="27">
        <x:f t="shared" si="126"/>
        <x:v>44829</x:v>
      </x:c>
      <x:c r="C290" s="22" t="str">
        <x:f>IF($C$4="London",Assumptions!C299,Assumptions!E299)</x:f>
        <x:v>0551</x:v>
      </x:c>
      <x:c r="D290" s="22" t="str">
        <x:f>IF($C$4="London",Assumptions!D299,Assumptions!F299)</x:f>
        <x:v>1752</x:v>
      </x:c>
      <x:c r="F290" s="8">
        <x:v>44830</x:v>
      </x:c>
      <x:c r="G290" s="30">
        <x:f t="shared" si="111"/>
        <x:v>9</x:v>
      </x:c>
      <x:c r="H290" s="8" t="str">
        <x:v>0553</x:v>
      </x:c>
      <x:c r="I290" s="8" t="str">
        <x:v>1750</x:v>
      </x:c>
      <x:c r="J290" s="30">
        <x:f t="shared" si="112"/>
        <x:v>5</x:v>
      </x:c>
      <x:c r="K290" s="30">
        <x:f t="shared" si="113"/>
        <x:v>53</x:v>
      </x:c>
      <x:c r="L290" s="30">
        <x:f t="shared" si="114"/>
        <x:v>17</x:v>
      </x:c>
      <x:c r="M290" s="30">
        <x:f t="shared" si="115"/>
        <x:v>50</x:v>
      </x:c>
      <x:c r="N290" s="30">
        <x:f t="shared" si="116"/>
        <x:v>17</x:v>
      </x:c>
      <x:c r="O290" s="30">
        <x:f t="shared" si="117"/>
        <x:v>11.95</x:v>
      </x:c>
      <x:c r="P290" s="30" t="str" cm="1">
        <x:f t="array" ref="P290">INDEX($C$12:$N$12,G290)</x:f>
        <x:v>1.6″</x:v>
      </x:c>
      <x:c r="Q290" s="30" t="str" cm="1">
        <x:f t="array" ref="Q290">INDEX($C$11:$N$11,G290)</x:f>
        <x:v>67°F</x:v>
      </x:c>
      <x:c r="R290" s="30" cm="1">
        <x:f t="array" ref="R290">INDEX($C$13:$N$13,G290)</x:f>
        <x:v>30</x:v>
      </x:c>
      <x:c r="S290" s="30">
        <x:f t="shared" si="118"/>
        <x:v>5.3333333333333337E-2</x:v>
      </x:c>
      <x:c r="T290" s="30">
        <x:f t="shared" si="119"/>
        <x:v>67</x:v>
      </x:c>
      <x:c r="U290" s="32">
        <x:f t="shared" si="120"/>
        <x:v>1</x:v>
      </x:c>
      <x:c r="V290" s="31">
        <x:f t="shared" si="71"/>
        <x:v>0.1</x:v>
      </x:c>
      <x:c r="W290" s="31">
        <x:f t="shared" si="72"/>
        <x:v>65</x:v>
      </x:c>
      <x:c r="X290" s="32">
        <x:f t="shared" si="73"/>
        <x:v>0.25</x:v>
      </x:c>
      <x:c r="Y290" s="30">
        <x:f t="shared" si="121"/>
        <x:v>1</x:v>
      </x:c>
      <x:c r="Z290" s="33">
        <x:f t="shared" si="122"/>
        <x:v>0.99839999999999995</x:v>
      </x:c>
      <x:c r="AA290" s="31">
        <x:f t="shared" si="123"/>
        <x:v>102.30342236666674</x:v>
      </x:c>
      <x:c r="AB290" s="32">
        <x:f t="shared" si="77"/>
        <x:v>4.2626425986111141</x:v>
      </x:c>
      <x:c r="AC290" s="31">
        <x:f t="shared" si="78"/>
        <x:v>0.25</x:v>
      </x:c>
      <x:c r="AD290" s="30">
        <x:f t="shared" si="124"/>
        <x:v>0.29827199999999998</x:v>
      </x:c>
      <x:c r="AE290" s="31">
        <x:f t="shared" si="125"/>
        <x:v>102.60169436666673</x:v>
      </x:c>
      <x:c r="AG290" s="26"/>
      <x:c r="AH290" s="24"/>
      <x:c r="AI290" s="24"/>
      <x:c r="AJ290" s="24"/>
      <x:c r="AL290" s="24"/>
    </x:row>
    <x:row r="291" spans="2:38" x14ac:dyDescent="0.35">
      <x:c r="B291" s="27">
        <x:f t="shared" si="126"/>
        <x:v>44830</x:v>
      </x:c>
      <x:c r="C291" s="22" t="str">
        <x:f>IF($C$4="London",Assumptions!C300,Assumptions!E300)</x:f>
        <x:v>0553</x:v>
      </x:c>
      <x:c r="D291" s="22" t="str">
        <x:f>IF($C$4="London",Assumptions!D300,Assumptions!F300)</x:f>
        <x:v>1750</x:v>
      </x:c>
      <x:c r="F291" s="8">
        <x:v>44831</x:v>
      </x:c>
      <x:c r="G291" s="30">
        <x:f t="shared" si="111"/>
        <x:v>9</x:v>
      </x:c>
      <x:c r="H291" s="8" t="str">
        <x:v>0555</x:v>
      </x:c>
      <x:c r="I291" s="8" t="str">
        <x:v>1748</x:v>
      </x:c>
      <x:c r="J291" s="30">
        <x:f t="shared" si="112"/>
        <x:v>5</x:v>
      </x:c>
      <x:c r="K291" s="30">
        <x:f t="shared" si="113"/>
        <x:v>55</x:v>
      </x:c>
      <x:c r="L291" s="30">
        <x:f t="shared" si="114"/>
        <x:v>17</x:v>
      </x:c>
      <x:c r="M291" s="30">
        <x:f t="shared" si="115"/>
        <x:v>48</x:v>
      </x:c>
      <x:c r="N291" s="30">
        <x:f t="shared" si="116"/>
        <x:v>17</x:v>
      </x:c>
      <x:c r="O291" s="30">
        <x:f t="shared" si="117"/>
        <x:v>11.883333333333333</x:v>
      </x:c>
      <x:c r="P291" s="30" t="str" cm="1">
        <x:f t="array" ref="P291">INDEX($C$12:$N$12,G291)</x:f>
        <x:v>1.6″</x:v>
      </x:c>
      <x:c r="Q291" s="30" t="str" cm="1">
        <x:f t="array" ref="Q291">INDEX($C$11:$N$11,G291)</x:f>
        <x:v>67°F</x:v>
      </x:c>
      <x:c r="R291" s="30" cm="1">
        <x:f t="array" ref="R291">INDEX($C$13:$N$13,G291)</x:f>
        <x:v>30</x:v>
      </x:c>
      <x:c r="S291" s="30">
        <x:f t="shared" si="118"/>
        <x:v>5.3333333333333337E-2</x:v>
      </x:c>
      <x:c r="T291" s="30">
        <x:f t="shared" si="119"/>
        <x:v>67</x:v>
      </x:c>
      <x:c r="U291" s="32">
        <x:f t="shared" si="120"/>
        <x:v>1</x:v>
      </x:c>
      <x:c r="V291" s="31">
        <x:f t="shared" si="71"/>
        <x:v>0.1</x:v>
      </x:c>
      <x:c r="W291" s="31">
        <x:f t="shared" si="72"/>
        <x:v>65</x:v>
      </x:c>
      <x:c r="X291" s="32">
        <x:f t="shared" si="73"/>
        <x:v>0.25</x:v>
      </x:c>
      <x:c r="Y291" s="30">
        <x:f t="shared" si="121"/>
        <x:v>1</x:v>
      </x:c>
      <x:c r="Z291" s="33">
        <x:f t="shared" si="122"/>
        <x:v>0.99839999999999995</x:v>
      </x:c>
      <x:c r="AA291" s="31">
        <x:f t="shared" si="123"/>
        <x:v>102.60169436666673</x:v>
      </x:c>
      <x:c r="AB291" s="32">
        <x:f t="shared" si="77"/>
        <x:v>4.2750705986111139</x:v>
      </x:c>
      <x:c r="AC291" s="31">
        <x:f t="shared" si="78"/>
        <x:v>0.25</x:v>
      </x:c>
      <x:c r="AD291" s="30">
        <x:f t="shared" si="124"/>
        <x:v>0.29660799999999998</x:v>
      </x:c>
      <x:c r="AE291" s="31">
        <x:f t="shared" si="125"/>
        <x:v>102.89830236666674</x:v>
      </x:c>
      <x:c r="AG291" s="26"/>
      <x:c r="AH291" s="24"/>
      <x:c r="AI291" s="24"/>
      <x:c r="AJ291" s="24"/>
      <x:c r="AL291" s="24"/>
    </x:row>
    <x:row r="292" spans="2:38" x14ac:dyDescent="0.35">
      <x:c r="B292" s="27">
        <x:f t="shared" si="126"/>
        <x:v>44831</x:v>
      </x:c>
      <x:c r="C292" s="22" t="str">
        <x:f>IF($C$4="London",Assumptions!C301,Assumptions!E301)</x:f>
        <x:v>0555</x:v>
      </x:c>
      <x:c r="D292" s="22" t="str">
        <x:f>IF($C$4="London",Assumptions!D301,Assumptions!F301)</x:f>
        <x:v>1748</x:v>
      </x:c>
      <x:c r="F292" s="8">
        <x:v>44832</x:v>
      </x:c>
      <x:c r="G292" s="30">
        <x:f t="shared" si="111"/>
        <x:v>9</x:v>
      </x:c>
      <x:c r="H292" s="8" t="str">
        <x:v>0556</x:v>
      </x:c>
      <x:c r="I292" s="8" t="str">
        <x:v>1745</x:v>
      </x:c>
      <x:c r="J292" s="30">
        <x:f t="shared" si="112"/>
        <x:v>5</x:v>
      </x:c>
      <x:c r="K292" s="30">
        <x:f t="shared" si="113"/>
        <x:v>56</x:v>
      </x:c>
      <x:c r="L292" s="30">
        <x:f t="shared" si="114"/>
        <x:v>17</x:v>
      </x:c>
      <x:c r="M292" s="30">
        <x:f t="shared" si="115"/>
        <x:v>45</x:v>
      </x:c>
      <x:c r="N292" s="30">
        <x:f t="shared" si="116"/>
        <x:v>17</x:v>
      </x:c>
      <x:c r="O292" s="30">
        <x:f t="shared" si="117"/>
        <x:v>11.816666666666666</x:v>
      </x:c>
      <x:c r="P292" s="30" t="str" cm="1">
        <x:f t="array" ref="P292">INDEX($C$12:$N$12,G292)</x:f>
        <x:v>1.6″</x:v>
      </x:c>
      <x:c r="Q292" s="30" t="str" cm="1">
        <x:f t="array" ref="Q292">INDEX($C$11:$N$11,G292)</x:f>
        <x:v>67°F</x:v>
      </x:c>
      <x:c r="R292" s="30" cm="1">
        <x:f t="array" ref="R292">INDEX($C$13:$N$13,G292)</x:f>
        <x:v>30</x:v>
      </x:c>
      <x:c r="S292" s="30">
        <x:f t="shared" si="118"/>
        <x:v>5.3333333333333337E-2</x:v>
      </x:c>
      <x:c r="T292" s="30">
        <x:f t="shared" si="119"/>
        <x:v>67</x:v>
      </x:c>
      <x:c r="U292" s="32">
        <x:f t="shared" si="120"/>
        <x:v>1</x:v>
      </x:c>
      <x:c r="V292" s="31">
        <x:f t="shared" si="71"/>
        <x:v>0.1</x:v>
      </x:c>
      <x:c r="W292" s="31">
        <x:f t="shared" si="72"/>
        <x:v>65</x:v>
      </x:c>
      <x:c r="X292" s="32">
        <x:f t="shared" si="73"/>
        <x:v>0.25</x:v>
      </x:c>
      <x:c r="Y292" s="30">
        <x:f t="shared" si="121"/>
        <x:v>1</x:v>
      </x:c>
      <x:c r="Z292" s="33">
        <x:f t="shared" si="122"/>
        <x:v>0.99839999999999995</x:v>
      </x:c>
      <x:c r="AA292" s="31">
        <x:f t="shared" si="123"/>
        <x:v>102.89830236666674</x:v>
      </x:c>
      <x:c r="AB292" s="32">
        <x:f t="shared" si="77"/>
        <x:v>4.2874292652777806</x:v>
      </x:c>
      <x:c r="AC292" s="31">
        <x:f t="shared" si="78"/>
        <x:v>0.25</x:v>
      </x:c>
      <x:c r="AD292" s="30">
        <x:f t="shared" si="124"/>
        <x:v>0.29494399999999998</x:v>
      </x:c>
      <x:c r="AE292" s="31">
        <x:f t="shared" si="125"/>
        <x:v>103.19324636666674</x:v>
      </x:c>
      <x:c r="AG292" s="26"/>
      <x:c r="AH292" s="24"/>
      <x:c r="AI292" s="24"/>
      <x:c r="AJ292" s="24"/>
      <x:c r="AL292" s="24"/>
    </x:row>
    <x:row r="293" spans="2:38" x14ac:dyDescent="0.35">
      <x:c r="B293" s="27">
        <x:f t="shared" si="126"/>
        <x:v>44832</x:v>
      </x:c>
      <x:c r="C293" s="22" t="str">
        <x:f>IF($C$4="London",Assumptions!C302,Assumptions!E302)</x:f>
        <x:v>0556</x:v>
      </x:c>
      <x:c r="D293" s="22" t="str">
        <x:f>IF($C$4="London",Assumptions!D302,Assumptions!F302)</x:f>
        <x:v>1745</x:v>
      </x:c>
      <x:c r="F293" s="8">
        <x:v>44833</x:v>
      </x:c>
      <x:c r="G293" s="30">
        <x:f t="shared" si="111"/>
        <x:v>9</x:v>
      </x:c>
      <x:c r="H293" s="8" t="str">
        <x:v>0558</x:v>
      </x:c>
      <x:c r="I293" s="8" t="str">
        <x:v>1743</x:v>
      </x:c>
      <x:c r="J293" s="30">
        <x:f t="shared" si="112"/>
        <x:v>5</x:v>
      </x:c>
      <x:c r="K293" s="30">
        <x:f t="shared" si="113"/>
        <x:v>58</x:v>
      </x:c>
      <x:c r="L293" s="30">
        <x:f t="shared" si="114"/>
        <x:v>17</x:v>
      </x:c>
      <x:c r="M293" s="30">
        <x:f t="shared" si="115"/>
        <x:v>43</x:v>
      </x:c>
      <x:c r="N293" s="30">
        <x:f t="shared" si="116"/>
        <x:v>17</x:v>
      </x:c>
      <x:c r="O293" s="30">
        <x:f t="shared" si="117"/>
        <x:v>11.75</x:v>
      </x:c>
      <x:c r="P293" s="30" t="str" cm="1">
        <x:f t="array" ref="P293">INDEX($C$12:$N$12,G293)</x:f>
        <x:v>1.6″</x:v>
      </x:c>
      <x:c r="Q293" s="30" t="str" cm="1">
        <x:f t="array" ref="Q293">INDEX($C$11:$N$11,G293)</x:f>
        <x:v>67°F</x:v>
      </x:c>
      <x:c r="R293" s="30" cm="1">
        <x:f t="array" ref="R293">INDEX($C$13:$N$13,G293)</x:f>
        <x:v>30</x:v>
      </x:c>
      <x:c r="S293" s="30">
        <x:f t="shared" si="118"/>
        <x:v>5.3333333333333337E-2</x:v>
      </x:c>
      <x:c r="T293" s="30">
        <x:f t="shared" si="119"/>
        <x:v>67</x:v>
      </x:c>
      <x:c r="U293" s="32">
        <x:f t="shared" si="120"/>
        <x:v>1</x:v>
      </x:c>
      <x:c r="V293" s="31">
        <x:f t="shared" si="71"/>
        <x:v>0.1</x:v>
      </x:c>
      <x:c r="W293" s="31">
        <x:f t="shared" si="72"/>
        <x:v>65</x:v>
      </x:c>
      <x:c r="X293" s="32">
        <x:f t="shared" si="73"/>
        <x:v>0.25</x:v>
      </x:c>
      <x:c r="Y293" s="30">
        <x:f t="shared" si="121"/>
        <x:v>1</x:v>
      </x:c>
      <x:c r="Z293" s="33">
        <x:f t="shared" si="122"/>
        <x:v>0.99839999999999995</x:v>
      </x:c>
      <x:c r="AA293" s="31">
        <x:f t="shared" si="123"/>
        <x:v>103.19324636666674</x:v>
      </x:c>
      <x:c r="AB293" s="32">
        <x:f t="shared" si="77"/>
        <x:v>4.2997185986111139</x:v>
      </x:c>
      <x:c r="AC293" s="31">
        <x:f t="shared" si="78"/>
        <x:v>0.25</x:v>
      </x:c>
      <x:c r="AD293" s="30">
        <x:f t="shared" si="124"/>
        <x:v>0.29327999999999999</x:v>
      </x:c>
      <x:c r="AE293" s="31">
        <x:f t="shared" si="125"/>
        <x:v>103.48652636666674</x:v>
      </x:c>
      <x:c r="AG293" s="26"/>
      <x:c r="AH293" s="24"/>
      <x:c r="AI293" s="24"/>
      <x:c r="AJ293" s="24"/>
      <x:c r="AL293" s="24"/>
    </x:row>
    <x:row r="294" spans="2:38" x14ac:dyDescent="0.35">
      <x:c r="B294" s="27">
        <x:f t="shared" si="126"/>
        <x:v>44833</x:v>
      </x:c>
      <x:c r="C294" s="22" t="str">
        <x:f>IF($C$4="London",Assumptions!C303,Assumptions!E303)</x:f>
        <x:v>0558</x:v>
      </x:c>
      <x:c r="D294" s="22" t="str">
        <x:f>IF($C$4="London",Assumptions!D303,Assumptions!F303)</x:f>
        <x:v>1743</x:v>
      </x:c>
      <x:c r="F294" s="8">
        <x:v>44834</x:v>
      </x:c>
      <x:c r="G294" s="30">
        <x:f t="shared" si="111"/>
        <x:v>9</x:v>
      </x:c>
      <x:c r="H294" s="8" t="str">
        <x:v>0559</x:v>
      </x:c>
      <x:c r="I294" s="8" t="str">
        <x:v>1741</x:v>
      </x:c>
      <x:c r="J294" s="30">
        <x:f t="shared" si="112"/>
        <x:v>5</x:v>
      </x:c>
      <x:c r="K294" s="30">
        <x:f t="shared" si="113"/>
        <x:v>59</x:v>
      </x:c>
      <x:c r="L294" s="30">
        <x:f t="shared" si="114"/>
        <x:v>17</x:v>
      </x:c>
      <x:c r="M294" s="30">
        <x:f t="shared" si="115"/>
        <x:v>41</x:v>
      </x:c>
      <x:c r="N294" s="30">
        <x:f t="shared" si="116"/>
        <x:v>17</x:v>
      </x:c>
      <x:c r="O294" s="30">
        <x:f t="shared" si="117"/>
        <x:v>11.7</x:v>
      </x:c>
      <x:c r="P294" s="30" t="str" cm="1">
        <x:f t="array" ref="P294">INDEX($C$12:$N$12,G294)</x:f>
        <x:v>1.6″</x:v>
      </x:c>
      <x:c r="Q294" s="30" t="str" cm="1">
        <x:f t="array" ref="Q294">INDEX($C$11:$N$11,G294)</x:f>
        <x:v>67°F</x:v>
      </x:c>
      <x:c r="R294" s="30" cm="1">
        <x:f t="array" ref="R294">INDEX($C$13:$N$13,G294)</x:f>
        <x:v>30</x:v>
      </x:c>
      <x:c r="S294" s="30">
        <x:f t="shared" si="118"/>
        <x:v>5.3333333333333337E-2</x:v>
      </x:c>
      <x:c r="T294" s="30">
        <x:f t="shared" si="119"/>
        <x:v>67</x:v>
      </x:c>
      <x:c r="U294" s="32">
        <x:f t="shared" si="120"/>
        <x:v>1</x:v>
      </x:c>
      <x:c r="V294" s="31">
        <x:f t="shared" si="71"/>
        <x:v>0.1</x:v>
      </x:c>
      <x:c r="W294" s="31">
        <x:f t="shared" si="72"/>
        <x:v>65</x:v>
      </x:c>
      <x:c r="X294" s="32">
        <x:f t="shared" si="73"/>
        <x:v>0.25</x:v>
      </x:c>
      <x:c r="Y294" s="30">
        <x:f t="shared" si="121"/>
        <x:v>1</x:v>
      </x:c>
      <x:c r="Z294" s="33">
        <x:f t="shared" si="122"/>
        <x:v>0.99839999999999995</x:v>
      </x:c>
      <x:c r="AA294" s="31">
        <x:f t="shared" si="123"/>
        <x:v>103.48652636666674</x:v>
      </x:c>
      <x:c r="AB294" s="32">
        <x:f t="shared" si="77"/>
        <x:v>4.3119385986111141</x:v>
      </x:c>
      <x:c r="AC294" s="31">
        <x:f t="shared" si="78"/>
        <x:v>0.25</x:v>
      </x:c>
      <x:c r="AD294" s="30">
        <x:f t="shared" si="124"/>
        <x:v>0.29203199999999996</x:v>
      </x:c>
      <x:c r="AE294" s="31">
        <x:f t="shared" si="125"/>
        <x:v>103.77855836666674</x:v>
      </x:c>
      <x:c r="AG294" s="26"/>
      <x:c r="AH294" s="24"/>
      <x:c r="AI294" s="24"/>
      <x:c r="AJ294" s="24"/>
      <x:c r="AL294" s="24"/>
    </x:row>
    <x:row r="295" spans="2:38" x14ac:dyDescent="0.35">
      <x:c r="B295" s="27">
        <x:f t="shared" si="126"/>
        <x:v>44834</x:v>
      </x:c>
      <x:c r="C295" s="22" t="str">
        <x:f>IF($C$4="London",Assumptions!C304,Assumptions!E304)</x:f>
        <x:v>0559</x:v>
      </x:c>
      <x:c r="D295" s="22" t="str">
        <x:f>IF($C$4="London",Assumptions!D304,Assumptions!F304)</x:f>
        <x:v>1741</x:v>
      </x:c>
      <x:c r="F295" s="8">
        <x:v>44835</x:v>
      </x:c>
      <x:c r="G295" s="30">
        <x:f t="shared" si="111"/>
        <x:v>10</x:v>
      </x:c>
      <x:c r="H295" s="8" t="str">
        <x:v>0601</x:v>
      </x:c>
      <x:c r="I295" s="8" t="str">
        <x:v>1738</x:v>
      </x:c>
      <x:c r="J295" s="30">
        <x:f t="shared" si="112"/>
        <x:v>6</x:v>
      </x:c>
      <x:c r="K295" s="30">
        <x:f t="shared" si="113"/>
        <x:v>1</x:v>
      </x:c>
      <x:c r="L295" s="30">
        <x:f t="shared" si="114"/>
        <x:v>17</x:v>
      </x:c>
      <x:c r="M295" s="30">
        <x:f t="shared" si="115"/>
        <x:v>38</x:v>
      </x:c>
      <x:c r="N295" s="30">
        <x:f t="shared" si="116"/>
        <x:v>17</x:v>
      </x:c>
      <x:c r="O295" s="30">
        <x:f t="shared" si="117"/>
        <x:v>11.616666666666667</x:v>
      </x:c>
      <x:c r="P295" s="30" t="str" cm="1">
        <x:f t="array" ref="P295">INDEX($C$12:$N$12,G295)</x:f>
        <x:v>2.2″</x:v>
      </x:c>
      <x:c r="Q295" s="30" t="str" cm="1">
        <x:f t="array" ref="Q295">INDEX($C$11:$N$11,G295)</x:f>
        <x:v>60°F</x:v>
      </x:c>
      <x:c r="R295" s="30" cm="1">
        <x:f t="array" ref="R295">INDEX($C$13:$N$13,G295)</x:f>
        <x:v>31</x:v>
      </x:c>
      <x:c r="S295" s="30">
        <x:f t="shared" si="118"/>
        <x:v>7.0967741935483872E-2</x:v>
      </x:c>
      <x:c r="T295" s="30">
        <x:f t="shared" si="119"/>
        <x:v>60</x:v>
      </x:c>
      <x:c r="U295" s="32">
        <x:f t="shared" si="120"/>
        <x:v>1</x:v>
      </x:c>
      <x:c r="V295" s="31">
        <x:f t="shared" si="71"/>
        <x:v>0.1</x:v>
      </x:c>
      <x:c r="W295" s="31">
        <x:f t="shared" si="72"/>
        <x:v>65</x:v>
      </x:c>
      <x:c r="X295" s="32">
        <x:f t="shared" si="73"/>
        <x:v>0.25</x:v>
      </x:c>
      <x:c r="Y295" s="30">
        <x:f t="shared" si="121"/>
        <x:v>1</x:v>
      </x:c>
      <x:c r="Z295" s="33">
        <x:f t="shared" si="122"/>
        <x:v>0.99</x:v>
      </x:c>
      <x:c r="AA295" s="31">
        <x:f t="shared" si="123"/>
        <x:v>103.77855836666674</x:v>
      </x:c>
      <x:c r="AB295" s="32">
        <x:f t="shared" si="77"/>
        <x:v>4.324106598611114</x:v>
      </x:c>
      <x:c r="AC295" s="31">
        <x:f t="shared" si="78"/>
        <x:v>0.25</x:v>
      </x:c>
      <x:c r="AD295" s="30">
        <x:f t="shared" si="124"/>
        <x:v>0.28751250000000006</x:v>
      </x:c>
      <x:c r="AE295" s="31">
        <x:f t="shared" si="125"/>
        <x:v>104.06607086666675</x:v>
      </x:c>
      <x:c r="AG295" s="26"/>
      <x:c r="AH295" s="24"/>
      <x:c r="AI295" s="24"/>
      <x:c r="AJ295" s="24"/>
      <x:c r="AL295" s="24"/>
    </x:row>
    <x:row r="296" spans="2:38" x14ac:dyDescent="0.35">
      <x:c r="B296" s="27">
        <x:f t="shared" si="126"/>
        <x:v>44835</x:v>
      </x:c>
      <x:c r="C296" s="22" t="str">
        <x:f>IF($C$4="London",Assumptions!C305,Assumptions!E305)</x:f>
        <x:v>0601</x:v>
      </x:c>
      <x:c r="D296" s="22" t="str">
        <x:f>IF($C$4="London",Assumptions!D305,Assumptions!F305)</x:f>
        <x:v>1738</x:v>
      </x:c>
      <x:c r="F296" s="8">
        <x:v>44836</x:v>
      </x:c>
      <x:c r="G296" s="30">
        <x:f t="shared" si="111"/>
        <x:v>10</x:v>
      </x:c>
      <x:c r="H296" s="8" t="str">
        <x:v>0603</x:v>
      </x:c>
      <x:c r="I296" s="8" t="str">
        <x:v>1736</x:v>
      </x:c>
      <x:c r="J296" s="30">
        <x:f t="shared" si="112"/>
        <x:v>6</x:v>
      </x:c>
      <x:c r="K296" s="30">
        <x:f t="shared" si="113"/>
        <x:v>3</x:v>
      </x:c>
      <x:c r="L296" s="30">
        <x:f t="shared" si="114"/>
        <x:v>17</x:v>
      </x:c>
      <x:c r="M296" s="30">
        <x:f t="shared" si="115"/>
        <x:v>36</x:v>
      </x:c>
      <x:c r="N296" s="30">
        <x:f t="shared" si="116"/>
        <x:v>17</x:v>
      </x:c>
      <x:c r="O296" s="30">
        <x:f t="shared" si="117"/>
        <x:v>11.55</x:v>
      </x:c>
      <x:c r="P296" s="30" t="str" cm="1">
        <x:f t="array" ref="P296">INDEX($C$12:$N$12,G296)</x:f>
        <x:v>2.2″</x:v>
      </x:c>
      <x:c r="Q296" s="30" t="str" cm="1">
        <x:f t="array" ref="Q296">INDEX($C$11:$N$11,G296)</x:f>
        <x:v>60°F</x:v>
      </x:c>
      <x:c r="R296" s="30" cm="1">
        <x:f t="array" ref="R296">INDEX($C$13:$N$13,G296)</x:f>
        <x:v>31</x:v>
      </x:c>
      <x:c r="S296" s="30">
        <x:f t="shared" si="118"/>
        <x:v>7.0967741935483872E-2</x:v>
      </x:c>
      <x:c r="T296" s="30">
        <x:f t="shared" si="119"/>
        <x:v>60</x:v>
      </x:c>
      <x:c r="U296" s="32">
        <x:f t="shared" si="120"/>
        <x:v>1</x:v>
      </x:c>
      <x:c r="V296" s="31">
        <x:f t="shared" si="71"/>
        <x:v>0.1</x:v>
      </x:c>
      <x:c r="W296" s="31">
        <x:f t="shared" si="72"/>
        <x:v>65</x:v>
      </x:c>
      <x:c r="X296" s="32">
        <x:f t="shared" si="73"/>
        <x:v>0.25</x:v>
      </x:c>
      <x:c r="Y296" s="30">
        <x:f t="shared" si="121"/>
        <x:v>1</x:v>
      </x:c>
      <x:c r="Z296" s="33">
        <x:f t="shared" si="122"/>
        <x:v>0.99</x:v>
      </x:c>
      <x:c r="AA296" s="31">
        <x:f t="shared" si="123"/>
        <x:v>104.06607086666675</x:v>
      </x:c>
      <x:c r="AB296" s="32">
        <x:f t="shared" si="77"/>
        <x:v>4.3360862861111142</x:v>
      </x:c>
      <x:c r="AC296" s="31">
        <x:f t="shared" si="78"/>
        <x:v>0.25</x:v>
      </x:c>
      <x:c r="AD296" s="30">
        <x:f t="shared" si="124"/>
        <x:v>0.28586250000000002</x:v>
      </x:c>
      <x:c r="AE296" s="31">
        <x:f t="shared" si="125"/>
        <x:v>104.35193336666674</x:v>
      </x:c>
      <x:c r="AG296" s="26"/>
      <x:c r="AH296" s="24"/>
      <x:c r="AI296" s="24"/>
      <x:c r="AJ296" s="24"/>
      <x:c r="AL296" s="24"/>
    </x:row>
    <x:row r="297" spans="2:38" x14ac:dyDescent="0.35">
      <x:c r="B297" s="27">
        <x:f t="shared" si="126"/>
        <x:v>44836</x:v>
      </x:c>
      <x:c r="C297" s="22" t="str">
        <x:f>IF($C$4="London",Assumptions!C306,Assumptions!E306)</x:f>
        <x:v>0603</x:v>
      </x:c>
      <x:c r="D297" s="22" t="str">
        <x:f>IF($C$4="London",Assumptions!D306,Assumptions!F306)</x:f>
        <x:v>1736</x:v>
      </x:c>
      <x:c r="F297" s="8">
        <x:v>44837</x:v>
      </x:c>
      <x:c r="G297" s="30">
        <x:f t="shared" si="111"/>
        <x:v>10</x:v>
      </x:c>
      <x:c r="H297" s="8" t="str">
        <x:v>0604</x:v>
      </x:c>
      <x:c r="I297" s="8" t="str">
        <x:v>1734</x:v>
      </x:c>
      <x:c r="J297" s="30">
        <x:f t="shared" si="112"/>
        <x:v>6</x:v>
      </x:c>
      <x:c r="K297" s="30">
        <x:f t="shared" si="113"/>
        <x:v>4</x:v>
      </x:c>
      <x:c r="L297" s="30">
        <x:f t="shared" si="114"/>
        <x:v>17</x:v>
      </x:c>
      <x:c r="M297" s="30">
        <x:f t="shared" si="115"/>
        <x:v>34</x:v>
      </x:c>
      <x:c r="N297" s="30">
        <x:f t="shared" si="116"/>
        <x:v>17</x:v>
      </x:c>
      <x:c r="O297" s="30">
        <x:f t="shared" si="117"/>
        <x:v>11.5</x:v>
      </x:c>
      <x:c r="P297" s="30" t="str" cm="1">
        <x:f t="array" ref="P297">INDEX($C$12:$N$12,G297)</x:f>
        <x:v>2.2″</x:v>
      </x:c>
      <x:c r="Q297" s="30" t="str" cm="1">
        <x:f t="array" ref="Q297">INDEX($C$11:$N$11,G297)</x:f>
        <x:v>60°F</x:v>
      </x:c>
      <x:c r="R297" s="30" cm="1">
        <x:f t="array" ref="R297">INDEX($C$13:$N$13,G297)</x:f>
        <x:v>31</x:v>
      </x:c>
      <x:c r="S297" s="30">
        <x:f t="shared" si="118"/>
        <x:v>7.0967741935483872E-2</x:v>
      </x:c>
      <x:c r="T297" s="30">
        <x:f t="shared" si="119"/>
        <x:v>60</x:v>
      </x:c>
      <x:c r="U297" s="32">
        <x:f t="shared" si="120"/>
        <x:v>1</x:v>
      </x:c>
      <x:c r="V297" s="31">
        <x:f t="shared" si="71"/>
        <x:v>0.1</x:v>
      </x:c>
      <x:c r="W297" s="31">
        <x:f t="shared" si="72"/>
        <x:v>65</x:v>
      </x:c>
      <x:c r="X297" s="32">
        <x:f t="shared" si="73"/>
        <x:v>0.25</x:v>
      </x:c>
      <x:c r="Y297" s="30">
        <x:f t="shared" si="121"/>
        <x:v>1</x:v>
      </x:c>
      <x:c r="Z297" s="33">
        <x:f t="shared" si="122"/>
        <x:v>0.99</x:v>
      </x:c>
      <x:c r="AA297" s="31">
        <x:f t="shared" si="123"/>
        <x:v>104.35193336666674</x:v>
      </x:c>
      <x:c r="AB297" s="32">
        <x:f t="shared" si="77"/>
        <x:v>4.347997223611114</x:v>
      </x:c>
      <x:c r="AC297" s="31">
        <x:f t="shared" si="78"/>
        <x:v>0.25</x:v>
      </x:c>
      <x:c r="AD297" s="30">
        <x:f t="shared" si="124"/>
        <x:v>0.28462500000000002</x:v>
      </x:c>
      <x:c r="AE297" s="31">
        <x:f t="shared" si="125"/>
        <x:v>104.63655836666675</x:v>
      </x:c>
      <x:c r="AG297" s="26"/>
      <x:c r="AH297" s="24"/>
      <x:c r="AI297" s="24"/>
      <x:c r="AJ297" s="24"/>
      <x:c r="AL297" s="24"/>
    </x:row>
    <x:row r="298" spans="2:38" x14ac:dyDescent="0.35">
      <x:c r="B298" s="27">
        <x:f t="shared" si="126"/>
        <x:v>44837</x:v>
      </x:c>
      <x:c r="C298" s="22" t="str">
        <x:f>IF($C$4="London",Assumptions!C307,Assumptions!E307)</x:f>
        <x:v>0604</x:v>
      </x:c>
      <x:c r="D298" s="22" t="str">
        <x:f>IF($C$4="London",Assumptions!D307,Assumptions!F307)</x:f>
        <x:v>1734</x:v>
      </x:c>
      <x:c r="F298" s="8">
        <x:v>44838</x:v>
      </x:c>
      <x:c r="G298" s="30">
        <x:f t="shared" si="111"/>
        <x:v>10</x:v>
      </x:c>
      <x:c r="H298" s="8" t="str">
        <x:v>0606</x:v>
      </x:c>
      <x:c r="I298" s="8" t="str">
        <x:v>1732</x:v>
      </x:c>
      <x:c r="J298" s="30">
        <x:f t="shared" si="112"/>
        <x:v>6</x:v>
      </x:c>
      <x:c r="K298" s="30">
        <x:f t="shared" si="113"/>
        <x:v>6</x:v>
      </x:c>
      <x:c r="L298" s="30">
        <x:f t="shared" si="114"/>
        <x:v>17</x:v>
      </x:c>
      <x:c r="M298" s="30">
        <x:f t="shared" si="115"/>
        <x:v>32</x:v>
      </x:c>
      <x:c r="N298" s="30">
        <x:f t="shared" si="116"/>
        <x:v>17</x:v>
      </x:c>
      <x:c r="O298" s="30">
        <x:f t="shared" si="117"/>
        <x:v>11.433333333333334</x:v>
      </x:c>
      <x:c r="P298" s="30" t="str" cm="1">
        <x:f t="array" ref="P298">INDEX($C$12:$N$12,G298)</x:f>
        <x:v>2.2″</x:v>
      </x:c>
      <x:c r="Q298" s="30" t="str" cm="1">
        <x:f t="array" ref="Q298">INDEX($C$11:$N$11,G298)</x:f>
        <x:v>60°F</x:v>
      </x:c>
      <x:c r="R298" s="30" cm="1">
        <x:f t="array" ref="R298">INDEX($C$13:$N$13,G298)</x:f>
        <x:v>31</x:v>
      </x:c>
      <x:c r="S298" s="30">
        <x:f t="shared" si="118"/>
        <x:v>7.0967741935483872E-2</x:v>
      </x:c>
      <x:c r="T298" s="30">
        <x:f t="shared" si="119"/>
        <x:v>60</x:v>
      </x:c>
      <x:c r="U298" s="32">
        <x:f t="shared" si="120"/>
        <x:v>1</x:v>
      </x:c>
      <x:c r="V298" s="31">
        <x:f t="shared" si="71"/>
        <x:v>0.1</x:v>
      </x:c>
      <x:c r="W298" s="31">
        <x:f t="shared" si="72"/>
        <x:v>65</x:v>
      </x:c>
      <x:c r="X298" s="32">
        <x:f t="shared" si="73"/>
        <x:v>0.25</x:v>
      </x:c>
      <x:c r="Y298" s="30">
        <x:f t="shared" si="121"/>
        <x:v>1</x:v>
      </x:c>
      <x:c r="Z298" s="33">
        <x:f t="shared" si="122"/>
        <x:v>0.99</x:v>
      </x:c>
      <x:c r="AA298" s="31">
        <x:f t="shared" si="123"/>
        <x:v>104.63655836666675</x:v>
      </x:c>
      <x:c r="AB298" s="32">
        <x:f t="shared" si="77"/>
        <x:v>4.3598565986111142</x:v>
      </x:c>
      <x:c r="AC298" s="31">
        <x:f t="shared" si="78"/>
        <x:v>0.25</x:v>
      </x:c>
      <x:c r="AD298" s="30">
        <x:f t="shared" si="124"/>
        <x:v>0.28297499999999998</x:v>
      </x:c>
      <x:c r="AE298" s="31">
        <x:f t="shared" si="125"/>
        <x:v>104.91953336666674</x:v>
      </x:c>
      <x:c r="AG298" s="26"/>
      <x:c r="AH298" s="24"/>
      <x:c r="AI298" s="24"/>
      <x:c r="AJ298" s="24"/>
      <x:c r="AL298" s="24"/>
    </x:row>
    <x:row r="299" spans="2:38" x14ac:dyDescent="0.35">
      <x:c r="B299" s="27">
        <x:f t="shared" si="126"/>
        <x:v>44838</x:v>
      </x:c>
      <x:c r="C299" s="22" t="str">
        <x:f>IF($C$4="London",Assumptions!C308,Assumptions!E308)</x:f>
        <x:v>0606</x:v>
      </x:c>
      <x:c r="D299" s="22" t="str">
        <x:f>IF($C$4="London",Assumptions!D308,Assumptions!F308)</x:f>
        <x:v>1732</x:v>
      </x:c>
      <x:c r="F299" s="8">
        <x:v>44839</x:v>
      </x:c>
      <x:c r="G299" s="30">
        <x:f t="shared" si="111"/>
        <x:v>10</x:v>
      </x:c>
      <x:c r="H299" s="8" t="str">
        <x:v>0608</x:v>
      </x:c>
      <x:c r="I299" s="8" t="str">
        <x:v>1729</x:v>
      </x:c>
      <x:c r="J299" s="30">
        <x:f t="shared" si="112"/>
        <x:v>6</x:v>
      </x:c>
      <x:c r="K299" s="30">
        <x:f t="shared" si="113"/>
        <x:v>8</x:v>
      </x:c>
      <x:c r="L299" s="30">
        <x:f t="shared" si="114"/>
        <x:v>17</x:v>
      </x:c>
      <x:c r="M299" s="30">
        <x:f t="shared" si="115"/>
        <x:v>29</x:v>
      </x:c>
      <x:c r="N299" s="30">
        <x:f t="shared" si="116"/>
        <x:v>17</x:v>
      </x:c>
      <x:c r="O299" s="30">
        <x:f t="shared" si="117"/>
        <x:v>11.35</x:v>
      </x:c>
      <x:c r="P299" s="30" t="str" cm="1">
        <x:f t="array" ref="P299">INDEX($C$12:$N$12,G299)</x:f>
        <x:v>2.2″</x:v>
      </x:c>
      <x:c r="Q299" s="30" t="str" cm="1">
        <x:f t="array" ref="Q299">INDEX($C$11:$N$11,G299)</x:f>
        <x:v>60°F</x:v>
      </x:c>
      <x:c r="R299" s="30" cm="1">
        <x:f t="array" ref="R299">INDEX($C$13:$N$13,G299)</x:f>
        <x:v>31</x:v>
      </x:c>
      <x:c r="S299" s="30">
        <x:f t="shared" si="118"/>
        <x:v>7.0967741935483872E-2</x:v>
      </x:c>
      <x:c r="T299" s="30">
        <x:f t="shared" si="119"/>
        <x:v>60</x:v>
      </x:c>
      <x:c r="U299" s="32">
        <x:f t="shared" si="120"/>
        <x:v>1</x:v>
      </x:c>
      <x:c r="V299" s="31">
        <x:f t="shared" si="71"/>
        <x:v>0.1</x:v>
      </x:c>
      <x:c r="W299" s="31">
        <x:f t="shared" si="72"/>
        <x:v>65</x:v>
      </x:c>
      <x:c r="X299" s="32">
        <x:f t="shared" si="73"/>
        <x:v>0.25</x:v>
      </x:c>
      <x:c r="Y299" s="30">
        <x:f t="shared" si="121"/>
        <x:v>1</x:v>
      </x:c>
      <x:c r="Z299" s="33">
        <x:f t="shared" si="122"/>
        <x:v>0.99</x:v>
      </x:c>
      <x:c r="AA299" s="31">
        <x:f t="shared" si="123"/>
        <x:v>104.91953336666674</x:v>
      </x:c>
      <x:c r="AB299" s="32">
        <x:f t="shared" si="77"/>
        <x:v>4.3716472236111139</x:v>
      </x:c>
      <x:c r="AC299" s="31">
        <x:f t="shared" si="78"/>
        <x:v>0.25</x:v>
      </x:c>
      <x:c r="AD299" s="30">
        <x:f t="shared" si="124"/>
        <x:v>0.28091250000000001</x:v>
      </x:c>
      <x:c r="AE299" s="31">
        <x:f t="shared" si="125"/>
        <x:v>105.20044586666674</x:v>
      </x:c>
      <x:c r="AG299" s="26"/>
      <x:c r="AH299" s="24"/>
      <x:c r="AI299" s="24"/>
      <x:c r="AJ299" s="24"/>
      <x:c r="AL299" s="24"/>
    </x:row>
    <x:row r="300" spans="2:38" x14ac:dyDescent="0.35">
      <x:c r="B300" s="27">
        <x:f t="shared" si="126"/>
        <x:v>44839</x:v>
      </x:c>
      <x:c r="C300" s="22" t="str">
        <x:f>IF($C$4="London",Assumptions!C309,Assumptions!E309)</x:f>
        <x:v>0608</x:v>
      </x:c>
      <x:c r="D300" s="22" t="str">
        <x:f>IF($C$4="London",Assumptions!D309,Assumptions!F309)</x:f>
        <x:v>1729</x:v>
      </x:c>
      <x:c r="F300" s="8">
        <x:v>44840</x:v>
      </x:c>
      <x:c r="G300" s="30">
        <x:f t="shared" si="111"/>
        <x:v>10</x:v>
      </x:c>
      <x:c r="H300" s="8" t="str">
        <x:v>0609</x:v>
      </x:c>
      <x:c r="I300" s="8" t="str">
        <x:v>1727</x:v>
      </x:c>
      <x:c r="J300" s="30">
        <x:f t="shared" si="112"/>
        <x:v>6</x:v>
      </x:c>
      <x:c r="K300" s="30">
        <x:f t="shared" si="113"/>
        <x:v>9</x:v>
      </x:c>
      <x:c r="L300" s="30">
        <x:f t="shared" si="114"/>
        <x:v>17</x:v>
      </x:c>
      <x:c r="M300" s="30">
        <x:f t="shared" si="115"/>
        <x:v>27</x:v>
      </x:c>
      <x:c r="N300" s="30">
        <x:f t="shared" si="116"/>
        <x:v>17</x:v>
      </x:c>
      <x:c r="O300" s="30">
        <x:f t="shared" si="117"/>
        <x:v>11.3</x:v>
      </x:c>
      <x:c r="P300" s="30" t="str" cm="1">
        <x:f t="array" ref="P300">INDEX($C$12:$N$12,G300)</x:f>
        <x:v>2.2″</x:v>
      </x:c>
      <x:c r="Q300" s="30" t="str" cm="1">
        <x:f t="array" ref="Q300">INDEX($C$11:$N$11,G300)</x:f>
        <x:v>60°F</x:v>
      </x:c>
      <x:c r="R300" s="30" cm="1">
        <x:f t="array" ref="R300">INDEX($C$13:$N$13,G300)</x:f>
        <x:v>31</x:v>
      </x:c>
      <x:c r="S300" s="30">
        <x:f t="shared" si="118"/>
        <x:v>7.0967741935483872E-2</x:v>
      </x:c>
      <x:c r="T300" s="30">
        <x:f t="shared" si="119"/>
        <x:v>60</x:v>
      </x:c>
      <x:c r="U300" s="32">
        <x:f t="shared" si="120"/>
        <x:v>1</x:v>
      </x:c>
      <x:c r="V300" s="31">
        <x:f t="shared" si="71"/>
        <x:v>0.1</x:v>
      </x:c>
      <x:c r="W300" s="31">
        <x:f t="shared" si="72"/>
        <x:v>65</x:v>
      </x:c>
      <x:c r="X300" s="32">
        <x:f t="shared" si="73"/>
        <x:v>0.25</x:v>
      </x:c>
      <x:c r="Y300" s="30">
        <x:f t="shared" si="121"/>
        <x:v>1</x:v>
      </x:c>
      <x:c r="Z300" s="33">
        <x:f t="shared" si="122"/>
        <x:v>0.99</x:v>
      </x:c>
      <x:c r="AA300" s="31">
        <x:f t="shared" si="123"/>
        <x:v>105.20044586666674</x:v>
      </x:c>
      <x:c r="AB300" s="32">
        <x:f t="shared" si="77"/>
        <x:v>4.3833519111111139</x:v>
      </x:c>
      <x:c r="AC300" s="31">
        <x:f t="shared" si="78"/>
        <x:v>0.25</x:v>
      </x:c>
      <x:c r="AD300" s="30">
        <x:f t="shared" si="124"/>
        <x:v>0.27967500000000001</x:v>
      </x:c>
      <x:c r="AE300" s="31">
        <x:f t="shared" si="125"/>
        <x:v>105.48012086666674</x:v>
      </x:c>
      <x:c r="AG300" s="26"/>
      <x:c r="AH300" s="24"/>
      <x:c r="AI300" s="24"/>
      <x:c r="AJ300" s="24"/>
      <x:c r="AL300" s="24"/>
    </x:row>
    <x:row r="301" spans="2:38" x14ac:dyDescent="0.35">
      <x:c r="B301" s="27">
        <x:f t="shared" si="126"/>
        <x:v>44840</x:v>
      </x:c>
      <x:c r="C301" s="22" t="str">
        <x:f>IF($C$4="London",Assumptions!C310,Assumptions!E310)</x:f>
        <x:v>0609</x:v>
      </x:c>
      <x:c r="D301" s="22" t="str">
        <x:f>IF($C$4="London",Assumptions!D310,Assumptions!F310)</x:f>
        <x:v>1727</x:v>
      </x:c>
      <x:c r="F301" s="8">
        <x:v>44841</x:v>
      </x:c>
      <x:c r="G301" s="30">
        <x:f t="shared" si="111"/>
        <x:v>10</x:v>
      </x:c>
      <x:c r="H301" s="8" t="str">
        <x:v>0611</x:v>
      </x:c>
      <x:c r="I301" s="8" t="str">
        <x:v>1725</x:v>
      </x:c>
      <x:c r="J301" s="30">
        <x:f t="shared" si="112"/>
        <x:v>6</x:v>
      </x:c>
      <x:c r="K301" s="30">
        <x:f t="shared" si="113"/>
        <x:v>11</x:v>
      </x:c>
      <x:c r="L301" s="30">
        <x:f t="shared" si="114"/>
        <x:v>17</x:v>
      </x:c>
      <x:c r="M301" s="30">
        <x:f t="shared" si="115"/>
        <x:v>25</x:v>
      </x:c>
      <x:c r="N301" s="30">
        <x:f t="shared" si="116"/>
        <x:v>17</x:v>
      </x:c>
      <x:c r="O301" s="30">
        <x:f t="shared" si="117"/>
        <x:v>11.233333333333333</x:v>
      </x:c>
      <x:c r="P301" s="30" t="str" cm="1">
        <x:f t="array" ref="P301">INDEX($C$12:$N$12,G301)</x:f>
        <x:v>2.2″</x:v>
      </x:c>
      <x:c r="Q301" s="30" t="str" cm="1">
        <x:f t="array" ref="Q301">INDEX($C$11:$N$11,G301)</x:f>
        <x:v>60°F</x:v>
      </x:c>
      <x:c r="R301" s="30" cm="1">
        <x:f t="array" ref="R301">INDEX($C$13:$N$13,G301)</x:f>
        <x:v>31</x:v>
      </x:c>
      <x:c r="S301" s="30">
        <x:f t="shared" si="118"/>
        <x:v>7.0967741935483872E-2</x:v>
      </x:c>
      <x:c r="T301" s="30">
        <x:f t="shared" si="119"/>
        <x:v>60</x:v>
      </x:c>
      <x:c r="U301" s="32">
        <x:f t="shared" si="120"/>
        <x:v>1</x:v>
      </x:c>
      <x:c r="V301" s="31">
        <x:f t="shared" si="71"/>
        <x:v>0.1</x:v>
      </x:c>
      <x:c r="W301" s="31">
        <x:f t="shared" si="72"/>
        <x:v>65</x:v>
      </x:c>
      <x:c r="X301" s="32">
        <x:f t="shared" si="73"/>
        <x:v>0.25</x:v>
      </x:c>
      <x:c r="Y301" s="30">
        <x:f t="shared" si="121"/>
        <x:v>1</x:v>
      </x:c>
      <x:c r="Z301" s="33">
        <x:f t="shared" si="122"/>
        <x:v>0.99</x:v>
      </x:c>
      <x:c r="AA301" s="31">
        <x:f t="shared" si="123"/>
        <x:v>105.48012086666674</x:v>
      </x:c>
      <x:c r="AB301" s="32">
        <x:f t="shared" si="77"/>
        <x:v>4.3950050361111144</x:v>
      </x:c>
      <x:c r="AC301" s="31">
        <x:f t="shared" si="78"/>
        <x:v>0.25</x:v>
      </x:c>
      <x:c r="AD301" s="30">
        <x:f t="shared" si="124"/>
        <x:v>0.27802499999999997</x:v>
      </x:c>
      <x:c r="AE301" s="31">
        <x:f t="shared" si="125"/>
        <x:v>105.75814586666674</x:v>
      </x:c>
      <x:c r="AG301" s="26"/>
      <x:c r="AH301" s="24"/>
      <x:c r="AI301" s="24"/>
      <x:c r="AJ301" s="24"/>
      <x:c r="AL301" s="24"/>
    </x:row>
    <x:row r="302" spans="2:38" x14ac:dyDescent="0.35">
      <x:c r="B302" s="27">
        <x:f t="shared" si="126"/>
        <x:v>44841</x:v>
      </x:c>
      <x:c r="C302" s="22" t="str">
        <x:f>IF($C$4="London",Assumptions!C311,Assumptions!E311)</x:f>
        <x:v>0611</x:v>
      </x:c>
      <x:c r="D302" s="22" t="str">
        <x:f>IF($C$4="London",Assumptions!D311,Assumptions!F311)</x:f>
        <x:v>1725</x:v>
      </x:c>
      <x:c r="F302" s="8">
        <x:v>44842</x:v>
      </x:c>
      <x:c r="G302" s="30">
        <x:f t="shared" si="111"/>
        <x:v>10</x:v>
      </x:c>
      <x:c r="H302" s="8" t="str">
        <x:v>0613</x:v>
      </x:c>
      <x:c r="I302" s="8" t="str">
        <x:v>1723</x:v>
      </x:c>
      <x:c r="J302" s="30">
        <x:f t="shared" si="112"/>
        <x:v>6</x:v>
      </x:c>
      <x:c r="K302" s="30">
        <x:f t="shared" si="113"/>
        <x:v>13</x:v>
      </x:c>
      <x:c r="L302" s="30">
        <x:f t="shared" si="114"/>
        <x:v>17</x:v>
      </x:c>
      <x:c r="M302" s="30">
        <x:f t="shared" si="115"/>
        <x:v>23</x:v>
      </x:c>
      <x:c r="N302" s="30">
        <x:f t="shared" si="116"/>
        <x:v>17</x:v>
      </x:c>
      <x:c r="O302" s="30">
        <x:f t="shared" si="117"/>
        <x:v>11.166666666666666</x:v>
      </x:c>
      <x:c r="P302" s="30" t="str" cm="1">
        <x:f t="array" ref="P302">INDEX($C$12:$N$12,G302)</x:f>
        <x:v>2.2″</x:v>
      </x:c>
      <x:c r="Q302" s="30" t="str" cm="1">
        <x:f t="array" ref="Q302">INDEX($C$11:$N$11,G302)</x:f>
        <x:v>60°F</x:v>
      </x:c>
      <x:c r="R302" s="30" cm="1">
        <x:f t="array" ref="R302">INDEX($C$13:$N$13,G302)</x:f>
        <x:v>31</x:v>
      </x:c>
      <x:c r="S302" s="30">
        <x:f t="shared" si="118"/>
        <x:v>7.0967741935483872E-2</x:v>
      </x:c>
      <x:c r="T302" s="30">
        <x:f t="shared" si="119"/>
        <x:v>60</x:v>
      </x:c>
      <x:c r="U302" s="32">
        <x:f t="shared" si="120"/>
        <x:v>1</x:v>
      </x:c>
      <x:c r="V302" s="31">
        <x:f t="shared" si="71"/>
        <x:v>0.1</x:v>
      </x:c>
      <x:c r="W302" s="31">
        <x:f t="shared" si="72"/>
        <x:v>65</x:v>
      </x:c>
      <x:c r="X302" s="32">
        <x:f t="shared" si="73"/>
        <x:v>0.25</x:v>
      </x:c>
      <x:c r="Y302" s="30">
        <x:f t="shared" si="121"/>
        <x:v>1</x:v>
      </x:c>
      <x:c r="Z302" s="33">
        <x:f t="shared" si="122"/>
        <x:v>0.99</x:v>
      </x:c>
      <x:c r="AA302" s="31">
        <x:f t="shared" si="123"/>
        <x:v>105.75814586666674</x:v>
      </x:c>
      <x:c r="AB302" s="32">
        <x:f t="shared" si="77"/>
        <x:v>4.4065894111111144</x:v>
      </x:c>
      <x:c r="AC302" s="31">
        <x:f t="shared" si="78"/>
        <x:v>0.25</x:v>
      </x:c>
      <x:c r="AD302" s="30">
        <x:f t="shared" si="124"/>
        <x:v>0.27637499999999998</x:v>
      </x:c>
      <x:c r="AE302" s="31">
        <x:f t="shared" si="125"/>
        <x:v>106.03452086666674</x:v>
      </x:c>
      <x:c r="AG302" s="26"/>
      <x:c r="AH302" s="24"/>
      <x:c r="AI302" s="24"/>
      <x:c r="AJ302" s="24"/>
      <x:c r="AL302" s="24"/>
    </x:row>
    <x:row r="303" spans="2:38" x14ac:dyDescent="0.35">
      <x:c r="B303" s="27">
        <x:f t="shared" si="126"/>
        <x:v>44842</x:v>
      </x:c>
      <x:c r="C303" s="22" t="str">
        <x:f>IF($C$4="London",Assumptions!C312,Assumptions!E312)</x:f>
        <x:v>0613</x:v>
      </x:c>
      <x:c r="D303" s="22" t="str">
        <x:f>IF($C$4="London",Assumptions!D312,Assumptions!F312)</x:f>
        <x:v>1723</x:v>
      </x:c>
      <x:c r="F303" s="8">
        <x:v>44843</x:v>
      </x:c>
      <x:c r="G303" s="30">
        <x:f t="shared" si="111"/>
        <x:v>10</x:v>
      </x:c>
      <x:c r="H303" s="8" t="str">
        <x:v>0614</x:v>
      </x:c>
      <x:c r="I303" s="8" t="str">
        <x:v>1720</x:v>
      </x:c>
      <x:c r="J303" s="30">
        <x:f t="shared" si="112"/>
        <x:v>6</x:v>
      </x:c>
      <x:c r="K303" s="30">
        <x:f t="shared" si="113"/>
        <x:v>14</x:v>
      </x:c>
      <x:c r="L303" s="30">
        <x:f t="shared" si="114"/>
        <x:v>17</x:v>
      </x:c>
      <x:c r="M303" s="30">
        <x:f t="shared" si="115"/>
        <x:v>20</x:v>
      </x:c>
      <x:c r="N303" s="30">
        <x:f t="shared" si="116"/>
        <x:v>17</x:v>
      </x:c>
      <x:c r="O303" s="30">
        <x:f t="shared" si="117"/>
        <x:v>11.1</x:v>
      </x:c>
      <x:c r="P303" s="30" t="str" cm="1">
        <x:f t="array" ref="P303">INDEX($C$12:$N$12,G303)</x:f>
        <x:v>2.2″</x:v>
      </x:c>
      <x:c r="Q303" s="30" t="str" cm="1">
        <x:f t="array" ref="Q303">INDEX($C$11:$N$11,G303)</x:f>
        <x:v>60°F</x:v>
      </x:c>
      <x:c r="R303" s="30" cm="1">
        <x:f t="array" ref="R303">INDEX($C$13:$N$13,G303)</x:f>
        <x:v>31</x:v>
      </x:c>
      <x:c r="S303" s="30">
        <x:f t="shared" si="118"/>
        <x:v>7.0967741935483872E-2</x:v>
      </x:c>
      <x:c r="T303" s="30">
        <x:f t="shared" si="119"/>
        <x:v>60</x:v>
      </x:c>
      <x:c r="U303" s="32">
        <x:f t="shared" si="120"/>
        <x:v>1</x:v>
      </x:c>
      <x:c r="V303" s="31">
        <x:f t="shared" si="71"/>
        <x:v>0.1</x:v>
      </x:c>
      <x:c r="W303" s="31">
        <x:f t="shared" si="72"/>
        <x:v>65</x:v>
      </x:c>
      <x:c r="X303" s="32">
        <x:f t="shared" si="73"/>
        <x:v>0.25</x:v>
      </x:c>
      <x:c r="Y303" s="30">
        <x:f t="shared" si="121"/>
        <x:v>1</x:v>
      </x:c>
      <x:c r="Z303" s="33">
        <x:f t="shared" si="122"/>
        <x:v>0.99</x:v>
      </x:c>
      <x:c r="AA303" s="31">
        <x:f t="shared" si="123"/>
        <x:v>106.03452086666674</x:v>
      </x:c>
      <x:c r="AB303" s="32">
        <x:f t="shared" si="77"/>
        <x:v>4.4181050361111138</x:v>
      </x:c>
      <x:c r="AC303" s="31">
        <x:f t="shared" si="78"/>
        <x:v>0.25</x:v>
      </x:c>
      <x:c r="AD303" s="30">
        <x:f t="shared" si="124"/>
        <x:v>0.274725</x:v>
      </x:c>
      <x:c r="AE303" s="31">
        <x:f t="shared" si="125"/>
        <x:v>106.30924586666674</x:v>
      </x:c>
      <x:c r="AG303" s="26"/>
      <x:c r="AH303" s="24"/>
      <x:c r="AI303" s="24"/>
      <x:c r="AJ303" s="24"/>
      <x:c r="AL303" s="24"/>
    </x:row>
    <x:row r="304" spans="2:38" x14ac:dyDescent="0.35">
      <x:c r="B304" s="27">
        <x:f t="shared" si="126"/>
        <x:v>44843</x:v>
      </x:c>
      <x:c r="C304" s="22" t="str">
        <x:f>IF($C$4="London",Assumptions!C313,Assumptions!E313)</x:f>
        <x:v>0614</x:v>
      </x:c>
      <x:c r="D304" s="22" t="str">
        <x:f>IF($C$4="London",Assumptions!D313,Assumptions!F313)</x:f>
        <x:v>1720</x:v>
      </x:c>
      <x:c r="F304" s="8">
        <x:v>44844</x:v>
      </x:c>
      <x:c r="G304" s="30">
        <x:f t="shared" si="111"/>
        <x:v>10</x:v>
      </x:c>
      <x:c r="H304" s="8" t="str">
        <x:v>0616</x:v>
      </x:c>
      <x:c r="I304" s="8" t="str">
        <x:v>1718</x:v>
      </x:c>
      <x:c r="J304" s="30">
        <x:f t="shared" si="112"/>
        <x:v>6</x:v>
      </x:c>
      <x:c r="K304" s="30">
        <x:f t="shared" si="113"/>
        <x:v>16</x:v>
      </x:c>
      <x:c r="L304" s="30">
        <x:f t="shared" si="114"/>
        <x:v>17</x:v>
      </x:c>
      <x:c r="M304" s="30">
        <x:f t="shared" si="115"/>
        <x:v>18</x:v>
      </x:c>
      <x:c r="N304" s="30">
        <x:f t="shared" si="116"/>
        <x:v>17</x:v>
      </x:c>
      <x:c r="O304" s="30">
        <x:f t="shared" si="117"/>
        <x:v>11.033333333333333</x:v>
      </x:c>
      <x:c r="P304" s="30" t="str" cm="1">
        <x:f t="array" ref="P304">INDEX($C$12:$N$12,G304)</x:f>
        <x:v>2.2″</x:v>
      </x:c>
      <x:c r="Q304" s="30" t="str" cm="1">
        <x:f t="array" ref="Q304">INDEX($C$11:$N$11,G304)</x:f>
        <x:v>60°F</x:v>
      </x:c>
      <x:c r="R304" s="30" cm="1">
        <x:f t="array" ref="R304">INDEX($C$13:$N$13,G304)</x:f>
        <x:v>31</x:v>
      </x:c>
      <x:c r="S304" s="30">
        <x:f t="shared" si="118"/>
        <x:v>7.0967741935483872E-2</x:v>
      </x:c>
      <x:c r="T304" s="30">
        <x:f t="shared" si="119"/>
        <x:v>60</x:v>
      </x:c>
      <x:c r="U304" s="32">
        <x:f t="shared" si="120"/>
        <x:v>1</x:v>
      </x:c>
      <x:c r="V304" s="31">
        <x:f t="shared" si="71"/>
        <x:v>0.1</x:v>
      </x:c>
      <x:c r="W304" s="31">
        <x:f t="shared" si="72"/>
        <x:v>65</x:v>
      </x:c>
      <x:c r="X304" s="32">
        <x:f t="shared" si="73"/>
        <x:v>0.25</x:v>
      </x:c>
      <x:c r="Y304" s="30">
        <x:f t="shared" si="121"/>
        <x:v>1</x:v>
      </x:c>
      <x:c r="Z304" s="33">
        <x:f t="shared" si="122"/>
        <x:v>0.99</x:v>
      </x:c>
      <x:c r="AA304" s="31">
        <x:f t="shared" si="123"/>
        <x:v>106.30924586666674</x:v>
      </x:c>
      <x:c r="AB304" s="32">
        <x:f t="shared" si="77"/>
        <x:v>4.4295519111111146</x:v>
      </x:c>
      <x:c r="AC304" s="31">
        <x:f t="shared" si="78"/>
        <x:v>0.25</x:v>
      </x:c>
      <x:c r="AD304" s="30">
        <x:f t="shared" si="124"/>
        <x:v>0.27307499999999996</x:v>
      </x:c>
      <x:c r="AE304" s="31">
        <x:f t="shared" si="125"/>
        <x:v>106.58232086666675</x:v>
      </x:c>
      <x:c r="AG304" s="26"/>
      <x:c r="AH304" s="24"/>
      <x:c r="AI304" s="24"/>
      <x:c r="AJ304" s="24"/>
      <x:c r="AL304" s="24"/>
    </x:row>
    <x:row r="305" spans="2:38" x14ac:dyDescent="0.35">
      <x:c r="B305" s="27">
        <x:f t="shared" si="126"/>
        <x:v>44844</x:v>
      </x:c>
      <x:c r="C305" s="22" t="str">
        <x:f>IF($C$4="London",Assumptions!C314,Assumptions!E314)</x:f>
        <x:v>0616</x:v>
      </x:c>
      <x:c r="D305" s="22" t="str">
        <x:f>IF($C$4="London",Assumptions!D314,Assumptions!F314)</x:f>
        <x:v>1718</x:v>
      </x:c>
      <x:c r="F305" s="8">
        <x:v>44845</x:v>
      </x:c>
      <x:c r="G305" s="30">
        <x:f t="shared" si="111"/>
        <x:v>10</x:v>
      </x:c>
      <x:c r="H305" s="8" t="str">
        <x:v>0618</x:v>
      </x:c>
      <x:c r="I305" s="8" t="str">
        <x:v>1716</x:v>
      </x:c>
      <x:c r="J305" s="30">
        <x:f t="shared" si="112"/>
        <x:v>6</x:v>
      </x:c>
      <x:c r="K305" s="30">
        <x:f t="shared" si="113"/>
        <x:v>18</x:v>
      </x:c>
      <x:c r="L305" s="30">
        <x:f t="shared" si="114"/>
        <x:v>17</x:v>
      </x:c>
      <x:c r="M305" s="30">
        <x:f t="shared" si="115"/>
        <x:v>16</x:v>
      </x:c>
      <x:c r="N305" s="30">
        <x:f t="shared" si="116"/>
        <x:v>17</x:v>
      </x:c>
      <x:c r="O305" s="30">
        <x:f t="shared" si="117"/>
        <x:v>10.966666666666667</x:v>
      </x:c>
      <x:c r="P305" s="30" t="str" cm="1">
        <x:f t="array" ref="P305">INDEX($C$12:$N$12,G305)</x:f>
        <x:v>2.2″</x:v>
      </x:c>
      <x:c r="Q305" s="30" t="str" cm="1">
        <x:f t="array" ref="Q305">INDEX($C$11:$N$11,G305)</x:f>
        <x:v>60°F</x:v>
      </x:c>
      <x:c r="R305" s="30" cm="1">
        <x:f t="array" ref="R305">INDEX($C$13:$N$13,G305)</x:f>
        <x:v>31</x:v>
      </x:c>
      <x:c r="S305" s="30">
        <x:f t="shared" si="118"/>
        <x:v>7.0967741935483872E-2</x:v>
      </x:c>
      <x:c r="T305" s="30">
        <x:f t="shared" si="119"/>
        <x:v>60</x:v>
      </x:c>
      <x:c r="U305" s="32">
        <x:f t="shared" si="120"/>
        <x:v>1</x:v>
      </x:c>
      <x:c r="V305" s="31">
        <x:f t="shared" si="71"/>
        <x:v>0.1</x:v>
      </x:c>
      <x:c r="W305" s="31">
        <x:f t="shared" si="72"/>
        <x:v>65</x:v>
      </x:c>
      <x:c r="X305" s="32">
        <x:f t="shared" si="73"/>
        <x:v>0.25</x:v>
      </x:c>
      <x:c r="Y305" s="30">
        <x:f t="shared" si="121"/>
        <x:v>1</x:v>
      </x:c>
      <x:c r="Z305" s="33">
        <x:f t="shared" si="122"/>
        <x:v>0.99</x:v>
      </x:c>
      <x:c r="AA305" s="31">
        <x:f t="shared" si="123"/>
        <x:v>106.58232086666675</x:v>
      </x:c>
      <x:c r="AB305" s="32">
        <x:f t="shared" si="77"/>
        <x:v>4.4409300361111148</x:v>
      </x:c>
      <x:c r="AC305" s="31">
        <x:f t="shared" si="78"/>
        <x:v>0.25</x:v>
      </x:c>
      <x:c r="AD305" s="30">
        <x:f t="shared" si="124"/>
        <x:v>0.27142500000000003</x:v>
      </x:c>
      <x:c r="AE305" s="31">
        <x:f t="shared" si="125"/>
        <x:v>106.85374586666674</x:v>
      </x:c>
      <x:c r="AG305" s="26"/>
      <x:c r="AH305" s="24"/>
      <x:c r="AI305" s="24"/>
      <x:c r="AJ305" s="24"/>
      <x:c r="AL305" s="24"/>
    </x:row>
    <x:row r="306" spans="2:38" x14ac:dyDescent="0.35">
      <x:c r="B306" s="27">
        <x:f t="shared" si="126"/>
        <x:v>44845</x:v>
      </x:c>
      <x:c r="C306" s="22" t="str">
        <x:f>IF($C$4="London",Assumptions!C315,Assumptions!E315)</x:f>
        <x:v>0618</x:v>
      </x:c>
      <x:c r="D306" s="22" t="str">
        <x:f>IF($C$4="London",Assumptions!D315,Assumptions!F315)</x:f>
        <x:v>1716</x:v>
      </x:c>
      <x:c r="F306" s="8">
        <x:v>44846</x:v>
      </x:c>
      <x:c r="G306" s="30">
        <x:f t="shared" si="111"/>
        <x:v>10</x:v>
      </x:c>
      <x:c r="H306" s="8" t="str">
        <x:v>0619</x:v>
      </x:c>
      <x:c r="I306" s="8" t="str">
        <x:v>1714</x:v>
      </x:c>
      <x:c r="J306" s="30">
        <x:f t="shared" si="112"/>
        <x:v>6</x:v>
      </x:c>
      <x:c r="K306" s="30">
        <x:f t="shared" si="113"/>
        <x:v>19</x:v>
      </x:c>
      <x:c r="L306" s="30">
        <x:f t="shared" si="114"/>
        <x:v>17</x:v>
      </x:c>
      <x:c r="M306" s="30">
        <x:f t="shared" si="115"/>
        <x:v>14</x:v>
      </x:c>
      <x:c r="N306" s="30">
        <x:f t="shared" si="116"/>
        <x:v>17</x:v>
      </x:c>
      <x:c r="O306" s="30">
        <x:f t="shared" si="117"/>
        <x:v>10.916666666666666</x:v>
      </x:c>
      <x:c r="P306" s="30" t="str" cm="1">
        <x:f t="array" ref="P306">INDEX($C$12:$N$12,G306)</x:f>
        <x:v>2.2″</x:v>
      </x:c>
      <x:c r="Q306" s="30" t="str" cm="1">
        <x:f t="array" ref="Q306">INDEX($C$11:$N$11,G306)</x:f>
        <x:v>60°F</x:v>
      </x:c>
      <x:c r="R306" s="30" cm="1">
        <x:f t="array" ref="R306">INDEX($C$13:$N$13,G306)</x:f>
        <x:v>31</x:v>
      </x:c>
      <x:c r="S306" s="30">
        <x:f t="shared" si="118"/>
        <x:v>7.0967741935483872E-2</x:v>
      </x:c>
      <x:c r="T306" s="30">
        <x:f t="shared" si="119"/>
        <x:v>60</x:v>
      </x:c>
      <x:c r="U306" s="32">
        <x:f t="shared" si="120"/>
        <x:v>1</x:v>
      </x:c>
      <x:c r="V306" s="31">
        <x:f t="shared" si="71"/>
        <x:v>0.1</x:v>
      </x:c>
      <x:c r="W306" s="31">
        <x:f t="shared" si="72"/>
        <x:v>65</x:v>
      </x:c>
      <x:c r="X306" s="32">
        <x:f t="shared" si="73"/>
        <x:v>0.25</x:v>
      </x:c>
      <x:c r="Y306" s="30">
        <x:f t="shared" si="121"/>
        <x:v>1</x:v>
      </x:c>
      <x:c r="Z306" s="33">
        <x:f t="shared" si="122"/>
        <x:v>0.99</x:v>
      </x:c>
      <x:c r="AA306" s="31">
        <x:f t="shared" si="123"/>
        <x:v>106.85374586666674</x:v>
      </x:c>
      <x:c r="AB306" s="32">
        <x:f t="shared" si="77"/>
        <x:v>4.4522394111111145</x:v>
      </x:c>
      <x:c r="AC306" s="31">
        <x:f t="shared" si="78"/>
        <x:v>0.25</x:v>
      </x:c>
      <x:c r="AD306" s="30">
        <x:f t="shared" si="124"/>
        <x:v>0.27018749999999997</x:v>
      </x:c>
      <x:c r="AE306" s="31">
        <x:f t="shared" si="125"/>
        <x:v>107.12393336666675</x:v>
      </x:c>
      <x:c r="AG306" s="26"/>
      <x:c r="AH306" s="24"/>
      <x:c r="AI306" s="24"/>
      <x:c r="AJ306" s="24"/>
      <x:c r="AL306" s="24"/>
    </x:row>
    <x:row r="307" spans="2:38" x14ac:dyDescent="0.35">
      <x:c r="B307" s="27">
        <x:f t="shared" si="126"/>
        <x:v>44846</x:v>
      </x:c>
      <x:c r="C307" s="22" t="str">
        <x:f>IF($C$4="London",Assumptions!C316,Assumptions!E316)</x:f>
        <x:v>0619</x:v>
      </x:c>
      <x:c r="D307" s="22" t="str">
        <x:f>IF($C$4="London",Assumptions!D316,Assumptions!F316)</x:f>
        <x:v>1714</x:v>
      </x:c>
      <x:c r="F307" s="8">
        <x:v>44847</x:v>
      </x:c>
      <x:c r="G307" s="30">
        <x:f t="shared" si="111"/>
        <x:v>10</x:v>
      </x:c>
      <x:c r="H307" s="8" t="str">
        <x:v>0621</x:v>
      </x:c>
      <x:c r="I307" s="8" t="str">
        <x:v>1712</x:v>
      </x:c>
      <x:c r="J307" s="30">
        <x:f t="shared" si="112"/>
        <x:v>6</x:v>
      </x:c>
      <x:c r="K307" s="30">
        <x:f t="shared" si="113"/>
        <x:v>21</x:v>
      </x:c>
      <x:c r="L307" s="30">
        <x:f t="shared" si="114"/>
        <x:v>17</x:v>
      </x:c>
      <x:c r="M307" s="30">
        <x:f t="shared" si="115"/>
        <x:v>12</x:v>
      </x:c>
      <x:c r="N307" s="30">
        <x:f t="shared" si="116"/>
        <x:v>17</x:v>
      </x:c>
      <x:c r="O307" s="30">
        <x:f t="shared" si="117"/>
        <x:v>10.85</x:v>
      </x:c>
      <x:c r="P307" s="30" t="str" cm="1">
        <x:f t="array" ref="P307">INDEX($C$12:$N$12,G307)</x:f>
        <x:v>2.2″</x:v>
      </x:c>
      <x:c r="Q307" s="30" t="str" cm="1">
        <x:f t="array" ref="Q307">INDEX($C$11:$N$11,G307)</x:f>
        <x:v>60°F</x:v>
      </x:c>
      <x:c r="R307" s="30" cm="1">
        <x:f t="array" ref="R307">INDEX($C$13:$N$13,G307)</x:f>
        <x:v>31</x:v>
      </x:c>
      <x:c r="S307" s="30">
        <x:f t="shared" si="118"/>
        <x:v>7.0967741935483872E-2</x:v>
      </x:c>
      <x:c r="T307" s="30">
        <x:f t="shared" si="119"/>
        <x:v>60</x:v>
      </x:c>
      <x:c r="U307" s="32">
        <x:f t="shared" si="120"/>
        <x:v>1</x:v>
      </x:c>
      <x:c r="V307" s="31">
        <x:f t="shared" si="71"/>
        <x:v>0.1</x:v>
      </x:c>
      <x:c r="W307" s="31">
        <x:f t="shared" si="72"/>
        <x:v>65</x:v>
      </x:c>
      <x:c r="X307" s="32">
        <x:f t="shared" si="73"/>
        <x:v>0.25</x:v>
      </x:c>
      <x:c r="Y307" s="30">
        <x:f t="shared" si="121"/>
        <x:v>1</x:v>
      </x:c>
      <x:c r="Z307" s="33">
        <x:f t="shared" si="122"/>
        <x:v>0.99</x:v>
      </x:c>
      <x:c r="AA307" s="31">
        <x:f t="shared" si="123"/>
        <x:v>107.12393336666675</x:v>
      </x:c>
      <x:c r="AB307" s="32">
        <x:f t="shared" si="77"/>
        <x:v>4.4634972236111148</x:v>
      </x:c>
      <x:c r="AC307" s="31">
        <x:f t="shared" si="78"/>
        <x:v>0.25</x:v>
      </x:c>
      <x:c r="AD307" s="30">
        <x:f t="shared" si="124"/>
        <x:v>0.26853749999999998</x:v>
      </x:c>
      <x:c r="AE307" s="31">
        <x:f t="shared" si="125"/>
        <x:v>107.39247086666674</x:v>
      </x:c>
      <x:c r="AG307" s="26"/>
      <x:c r="AH307" s="24"/>
      <x:c r="AI307" s="24"/>
      <x:c r="AJ307" s="24"/>
      <x:c r="AL307" s="24"/>
    </x:row>
    <x:row r="308" spans="2:38" x14ac:dyDescent="0.35">
      <x:c r="B308" s="27">
        <x:f t="shared" si="126"/>
        <x:v>44847</x:v>
      </x:c>
      <x:c r="C308" s="22" t="str">
        <x:f>IF($C$4="London",Assumptions!C317,Assumptions!E317)</x:f>
        <x:v>0621</x:v>
      </x:c>
      <x:c r="D308" s="22" t="str">
        <x:f>IF($C$4="London",Assumptions!D317,Assumptions!F317)</x:f>
        <x:v>1712</x:v>
      </x:c>
      <x:c r="F308" s="8">
        <x:v>44848</x:v>
      </x:c>
      <x:c r="G308" s="30">
        <x:f t="shared" si="111"/>
        <x:v>10</x:v>
      </x:c>
      <x:c r="H308" s="8" t="str">
        <x:v>0623</x:v>
      </x:c>
      <x:c r="I308" s="8" t="str">
        <x:v>1710</x:v>
      </x:c>
      <x:c r="J308" s="30">
        <x:f t="shared" si="112"/>
        <x:v>6</x:v>
      </x:c>
      <x:c r="K308" s="30">
        <x:f t="shared" si="113"/>
        <x:v>23</x:v>
      </x:c>
      <x:c r="L308" s="30">
        <x:f t="shared" si="114"/>
        <x:v>17</x:v>
      </x:c>
      <x:c r="M308" s="30">
        <x:f t="shared" si="115"/>
        <x:v>10</x:v>
      </x:c>
      <x:c r="N308" s="30">
        <x:f t="shared" si="116"/>
        <x:v>17</x:v>
      </x:c>
      <x:c r="O308" s="30">
        <x:f t="shared" si="117"/>
        <x:v>10.783333333333333</x:v>
      </x:c>
      <x:c r="P308" s="30" t="str" cm="1">
        <x:f t="array" ref="P308">INDEX($C$12:$N$12,G308)</x:f>
        <x:v>2.2″</x:v>
      </x:c>
      <x:c r="Q308" s="30" t="str" cm="1">
        <x:f t="array" ref="Q308">INDEX($C$11:$N$11,G308)</x:f>
        <x:v>60°F</x:v>
      </x:c>
      <x:c r="R308" s="30" cm="1">
        <x:f t="array" ref="R308">INDEX($C$13:$N$13,G308)</x:f>
        <x:v>31</x:v>
      </x:c>
      <x:c r="S308" s="30">
        <x:f t="shared" si="118"/>
        <x:v>7.0967741935483872E-2</x:v>
      </x:c>
      <x:c r="T308" s="30">
        <x:f t="shared" si="119"/>
        <x:v>60</x:v>
      </x:c>
      <x:c r="U308" s="32">
        <x:f t="shared" si="120"/>
        <x:v>1</x:v>
      </x:c>
      <x:c r="V308" s="31">
        <x:f t="shared" si="71"/>
        <x:v>0.1</x:v>
      </x:c>
      <x:c r="W308" s="31">
        <x:f t="shared" si="72"/>
        <x:v>65</x:v>
      </x:c>
      <x:c r="X308" s="32">
        <x:f t="shared" si="73"/>
        <x:v>0.25</x:v>
      </x:c>
      <x:c r="Y308" s="30">
        <x:f t="shared" si="121"/>
        <x:v>1</x:v>
      </x:c>
      <x:c r="Z308" s="33">
        <x:f t="shared" si="122"/>
        <x:v>0.99</x:v>
      </x:c>
      <x:c r="AA308" s="31">
        <x:f t="shared" si="123"/>
        <x:v>107.39247086666674</x:v>
      </x:c>
      <x:c r="AB308" s="32">
        <x:f t="shared" si="77"/>
        <x:v>4.4746862861111145</x:v>
      </x:c>
      <x:c r="AC308" s="31">
        <x:f t="shared" si="78"/>
        <x:v>0.25</x:v>
      </x:c>
      <x:c r="AD308" s="30">
        <x:f t="shared" si="124"/>
        <x:v>0.2668875</x:v>
      </x:c>
      <x:c r="AE308" s="31">
        <x:f t="shared" si="125"/>
        <x:v>107.65935836666674</x:v>
      </x:c>
      <x:c r="AG308" s="26"/>
      <x:c r="AH308" s="24"/>
      <x:c r="AI308" s="24"/>
      <x:c r="AJ308" s="24"/>
      <x:c r="AL308" s="24"/>
    </x:row>
    <x:row r="309" spans="2:38" x14ac:dyDescent="0.35">
      <x:c r="B309" s="27">
        <x:f t="shared" si="126"/>
        <x:v>44848</x:v>
      </x:c>
      <x:c r="C309" s="22" t="str">
        <x:f>IF($C$4="London",Assumptions!C318,Assumptions!E318)</x:f>
        <x:v>0623</x:v>
      </x:c>
      <x:c r="D309" s="22" t="str">
        <x:f>IF($C$4="London",Assumptions!D318,Assumptions!F318)</x:f>
        <x:v>1710</x:v>
      </x:c>
      <x:c r="F309" s="8">
        <x:v>44849</x:v>
      </x:c>
      <x:c r="G309" s="30">
        <x:f t="shared" si="111"/>
        <x:v>10</x:v>
      </x:c>
      <x:c r="H309" s="8" t="str">
        <x:v>0624</x:v>
      </x:c>
      <x:c r="I309" s="8" t="str">
        <x:v>1707</x:v>
      </x:c>
      <x:c r="J309" s="30">
        <x:f t="shared" si="112"/>
        <x:v>6</x:v>
      </x:c>
      <x:c r="K309" s="30">
        <x:f t="shared" si="113"/>
        <x:v>24</x:v>
      </x:c>
      <x:c r="L309" s="30">
        <x:f t="shared" si="114"/>
        <x:v>17</x:v>
      </x:c>
      <x:c r="M309" s="30">
        <x:f t="shared" si="115"/>
        <x:v>7</x:v>
      </x:c>
      <x:c r="N309" s="30">
        <x:f t="shared" si="116"/>
        <x:v>17</x:v>
      </x:c>
      <x:c r="O309" s="30">
        <x:f t="shared" si="117"/>
        <x:v>10.716666666666667</x:v>
      </x:c>
      <x:c r="P309" s="30" t="str" cm="1">
        <x:f t="array" ref="P309">INDEX($C$12:$N$12,G309)</x:f>
        <x:v>2.2″</x:v>
      </x:c>
      <x:c r="Q309" s="30" t="str" cm="1">
        <x:f t="array" ref="Q309">INDEX($C$11:$N$11,G309)</x:f>
        <x:v>60°F</x:v>
      </x:c>
      <x:c r="R309" s="30" cm="1">
        <x:f t="array" ref="R309">INDEX($C$13:$N$13,G309)</x:f>
        <x:v>31</x:v>
      </x:c>
      <x:c r="S309" s="30">
        <x:f t="shared" si="118"/>
        <x:v>7.0967741935483872E-2</x:v>
      </x:c>
      <x:c r="T309" s="30">
        <x:f t="shared" si="119"/>
        <x:v>60</x:v>
      </x:c>
      <x:c r="U309" s="32">
        <x:f t="shared" si="120"/>
        <x:v>1</x:v>
      </x:c>
      <x:c r="V309" s="31">
        <x:f t="shared" si="71"/>
        <x:v>0.1</x:v>
      </x:c>
      <x:c r="W309" s="31">
        <x:f t="shared" si="72"/>
        <x:v>65</x:v>
      </x:c>
      <x:c r="X309" s="32">
        <x:f t="shared" si="73"/>
        <x:v>0.25</x:v>
      </x:c>
      <x:c r="Y309" s="30">
        <x:f t="shared" si="121"/>
        <x:v>1</x:v>
      </x:c>
      <x:c r="Z309" s="33">
        <x:f t="shared" si="122"/>
        <x:v>0.99</x:v>
      </x:c>
      <x:c r="AA309" s="31">
        <x:f t="shared" si="123"/>
        <x:v>107.65935836666674</x:v>
      </x:c>
      <x:c r="AB309" s="32">
        <x:f t="shared" si="77"/>
        <x:v>4.4858065986111137</x:v>
      </x:c>
      <x:c r="AC309" s="31">
        <x:f t="shared" si="78"/>
        <x:v>0.25</x:v>
      </x:c>
      <x:c r="AD309" s="30">
        <x:f t="shared" si="124"/>
        <x:v>0.26523750000000001</x:v>
      </x:c>
      <x:c r="AE309" s="31">
        <x:f t="shared" si="125"/>
        <x:v>107.92459586666673</x:v>
      </x:c>
      <x:c r="AG309" s="26"/>
      <x:c r="AH309" s="24"/>
      <x:c r="AI309" s="24"/>
      <x:c r="AJ309" s="24"/>
      <x:c r="AL309" s="24"/>
    </x:row>
    <x:row r="310" spans="2:38" x14ac:dyDescent="0.35">
      <x:c r="B310" s="27">
        <x:f t="shared" si="126"/>
        <x:v>44849</x:v>
      </x:c>
      <x:c r="C310" s="22" t="str">
        <x:f>IF($C$4="London",Assumptions!C319,Assumptions!E319)</x:f>
        <x:v>0624</x:v>
      </x:c>
      <x:c r="D310" s="22" t="str">
        <x:f>IF($C$4="London",Assumptions!D319,Assumptions!F319)</x:f>
        <x:v>1707</x:v>
      </x:c>
      <x:c r="F310" s="8">
        <x:v>44850</x:v>
      </x:c>
      <x:c r="G310" s="30">
        <x:f t="shared" si="111"/>
        <x:v>10</x:v>
      </x:c>
      <x:c r="H310" s="8" t="str">
        <x:v>0626</x:v>
      </x:c>
      <x:c r="I310" s="8" t="str">
        <x:v>1705</x:v>
      </x:c>
      <x:c r="J310" s="30">
        <x:f t="shared" si="112"/>
        <x:v>6</x:v>
      </x:c>
      <x:c r="K310" s="30">
        <x:f t="shared" si="113"/>
        <x:v>26</x:v>
      </x:c>
      <x:c r="L310" s="30">
        <x:f t="shared" si="114"/>
        <x:v>17</x:v>
      </x:c>
      <x:c r="M310" s="30">
        <x:f t="shared" si="115"/>
        <x:v>5</x:v>
      </x:c>
      <x:c r="N310" s="30">
        <x:f t="shared" si="116"/>
        <x:v>17</x:v>
      </x:c>
      <x:c r="O310" s="30">
        <x:f t="shared" si="117"/>
        <x:v>10.65</x:v>
      </x:c>
      <x:c r="P310" s="30" t="str" cm="1">
        <x:f t="array" ref="P310">INDEX($C$12:$N$12,G310)</x:f>
        <x:v>2.2″</x:v>
      </x:c>
      <x:c r="Q310" s="30" t="str" cm="1">
        <x:f t="array" ref="Q310">INDEX($C$11:$N$11,G310)</x:f>
        <x:v>60°F</x:v>
      </x:c>
      <x:c r="R310" s="30" cm="1">
        <x:f t="array" ref="R310">INDEX($C$13:$N$13,G310)</x:f>
        <x:v>31</x:v>
      </x:c>
      <x:c r="S310" s="30">
        <x:f t="shared" si="118"/>
        <x:v>7.0967741935483872E-2</x:v>
      </x:c>
      <x:c r="T310" s="30">
        <x:f t="shared" si="119"/>
        <x:v>60</x:v>
      </x:c>
      <x:c r="U310" s="32">
        <x:f t="shared" si="120"/>
        <x:v>1</x:v>
      </x:c>
      <x:c r="V310" s="31">
        <x:f t="shared" si="71"/>
        <x:v>0.1</x:v>
      </x:c>
      <x:c r="W310" s="31">
        <x:f t="shared" si="72"/>
        <x:v>65</x:v>
      </x:c>
      <x:c r="X310" s="32">
        <x:f t="shared" si="73"/>
        <x:v>0.25</x:v>
      </x:c>
      <x:c r="Y310" s="30">
        <x:f t="shared" si="121"/>
        <x:v>1</x:v>
      </x:c>
      <x:c r="Z310" s="33">
        <x:f t="shared" si="122"/>
        <x:v>0.99</x:v>
      </x:c>
      <x:c r="AA310" s="31">
        <x:f t="shared" si="123"/>
        <x:v>107.92459586666673</x:v>
      </x:c>
      <x:c r="AB310" s="32">
        <x:f t="shared" si="77"/>
        <x:v>4.4968581611111142</x:v>
      </x:c>
      <x:c r="AC310" s="31">
        <x:f t="shared" si="78"/>
        <x:v>0.25</x:v>
      </x:c>
      <x:c r="AD310" s="30">
        <x:f t="shared" si="124"/>
        <x:v>0.26358750000000003</x:v>
      </x:c>
      <x:c r="AE310" s="31">
        <x:f t="shared" si="125"/>
        <x:v>108.18818336666673</x:v>
      </x:c>
      <x:c r="AG310" s="26"/>
      <x:c r="AH310" s="24"/>
      <x:c r="AI310" s="24"/>
      <x:c r="AJ310" s="24"/>
      <x:c r="AL310" s="24"/>
    </x:row>
    <x:row r="311" spans="2:38" x14ac:dyDescent="0.35">
      <x:c r="B311" s="27">
        <x:f t="shared" si="126"/>
        <x:v>44850</x:v>
      </x:c>
      <x:c r="C311" s="22" t="str">
        <x:f>IF($C$4="London",Assumptions!C320,Assumptions!E320)</x:f>
        <x:v>0626</x:v>
      </x:c>
      <x:c r="D311" s="22" t="str">
        <x:f>IF($C$4="London",Assumptions!D320,Assumptions!F320)</x:f>
        <x:v>1705</x:v>
      </x:c>
      <x:c r="F311" s="8">
        <x:v>44851</x:v>
      </x:c>
      <x:c r="G311" s="30">
        <x:f t="shared" si="111"/>
        <x:v>10</x:v>
      </x:c>
      <x:c r="H311" s="8" t="str">
        <x:v>0628</x:v>
      </x:c>
      <x:c r="I311" s="8" t="str">
        <x:v>1703</x:v>
      </x:c>
      <x:c r="J311" s="30">
        <x:f t="shared" si="112"/>
        <x:v>6</x:v>
      </x:c>
      <x:c r="K311" s="30">
        <x:f t="shared" si="113"/>
        <x:v>28</x:v>
      </x:c>
      <x:c r="L311" s="30">
        <x:f t="shared" si="114"/>
        <x:v>17</x:v>
      </x:c>
      <x:c r="M311" s="30">
        <x:f t="shared" si="115"/>
        <x:v>3</x:v>
      </x:c>
      <x:c r="N311" s="30">
        <x:f t="shared" si="116"/>
        <x:v>17</x:v>
      </x:c>
      <x:c r="O311" s="30">
        <x:f t="shared" si="117"/>
        <x:v>10.583333333333334</x:v>
      </x:c>
      <x:c r="P311" s="30" t="str" cm="1">
        <x:f t="array" ref="P311">INDEX($C$12:$N$12,G311)</x:f>
        <x:v>2.2″</x:v>
      </x:c>
      <x:c r="Q311" s="30" t="str" cm="1">
        <x:f t="array" ref="Q311">INDEX($C$11:$N$11,G311)</x:f>
        <x:v>60°F</x:v>
      </x:c>
      <x:c r="R311" s="30" cm="1">
        <x:f t="array" ref="R311">INDEX($C$13:$N$13,G311)</x:f>
        <x:v>31</x:v>
      </x:c>
      <x:c r="S311" s="30">
        <x:f t="shared" si="118"/>
        <x:v>7.0967741935483872E-2</x:v>
      </x:c>
      <x:c r="T311" s="30">
        <x:f t="shared" si="119"/>
        <x:v>60</x:v>
      </x:c>
      <x:c r="U311" s="32">
        <x:f t="shared" si="120"/>
        <x:v>1</x:v>
      </x:c>
      <x:c r="V311" s="31">
        <x:f t="shared" si="71"/>
        <x:v>0.1</x:v>
      </x:c>
      <x:c r="W311" s="31">
        <x:f t="shared" si="72"/>
        <x:v>65</x:v>
      </x:c>
      <x:c r="X311" s="32">
        <x:f t="shared" si="73"/>
        <x:v>0.25</x:v>
      </x:c>
      <x:c r="Y311" s="30">
        <x:f t="shared" si="121"/>
        <x:v>1</x:v>
      </x:c>
      <x:c r="Z311" s="33">
        <x:f t="shared" si="122"/>
        <x:v>0.99</x:v>
      </x:c>
      <x:c r="AA311" s="31">
        <x:f t="shared" si="123"/>
        <x:v>108.18818336666673</x:v>
      </x:c>
      <x:c r="AB311" s="32">
        <x:f t="shared" si="77"/>
        <x:v>4.5078409736111142</x:v>
      </x:c>
      <x:c r="AC311" s="31">
        <x:f t="shared" si="78"/>
        <x:v>0.25</x:v>
      </x:c>
      <x:c r="AD311" s="30">
        <x:f t="shared" si="124"/>
        <x:v>0.26193749999999999</x:v>
      </x:c>
      <x:c r="AE311" s="31">
        <x:f t="shared" si="125"/>
        <x:v>108.45012086666674</x:v>
      </x:c>
      <x:c r="AG311" s="26"/>
      <x:c r="AH311" s="24"/>
      <x:c r="AI311" s="24"/>
      <x:c r="AJ311" s="24"/>
      <x:c r="AL311" s="24"/>
    </x:row>
    <x:row r="312" spans="2:38" x14ac:dyDescent="0.35">
      <x:c r="B312" s="27">
        <x:f t="shared" si="126"/>
        <x:v>44851</x:v>
      </x:c>
      <x:c r="C312" s="22" t="str">
        <x:f>IF($C$4="London",Assumptions!C321,Assumptions!E321)</x:f>
        <x:v>0628</x:v>
      </x:c>
      <x:c r="D312" s="22" t="str">
        <x:f>IF($C$4="London",Assumptions!D321,Assumptions!F321)</x:f>
        <x:v>1703</x:v>
      </x:c>
      <x:c r="F312" s="8">
        <x:v>44852</x:v>
      </x:c>
      <x:c r="G312" s="30">
        <x:f t="shared" si="111"/>
        <x:v>10</x:v>
      </x:c>
      <x:c r="H312" s="8" t="str">
        <x:v>0629</x:v>
      </x:c>
      <x:c r="I312" s="8" t="str">
        <x:v>1701</x:v>
      </x:c>
      <x:c r="J312" s="30">
        <x:f t="shared" si="112"/>
        <x:v>6</x:v>
      </x:c>
      <x:c r="K312" s="30">
        <x:f t="shared" si="113"/>
        <x:v>29</x:v>
      </x:c>
      <x:c r="L312" s="30">
        <x:f t="shared" si="114"/>
        <x:v>17</x:v>
      </x:c>
      <x:c r="M312" s="30">
        <x:f t="shared" si="115"/>
        <x:v>1</x:v>
      </x:c>
      <x:c r="N312" s="30">
        <x:f t="shared" si="116"/>
        <x:v>17</x:v>
      </x:c>
      <x:c r="O312" s="30">
        <x:f t="shared" si="117"/>
        <x:v>10.533333333333333</x:v>
      </x:c>
      <x:c r="P312" s="30" t="str" cm="1">
        <x:f t="array" ref="P312">INDEX($C$12:$N$12,G312)</x:f>
        <x:v>2.2″</x:v>
      </x:c>
      <x:c r="Q312" s="30" t="str" cm="1">
        <x:f t="array" ref="Q312">INDEX($C$11:$N$11,G312)</x:f>
        <x:v>60°F</x:v>
      </x:c>
      <x:c r="R312" s="30" cm="1">
        <x:f t="array" ref="R312">INDEX($C$13:$N$13,G312)</x:f>
        <x:v>31</x:v>
      </x:c>
      <x:c r="S312" s="30">
        <x:f t="shared" si="118"/>
        <x:v>7.0967741935483872E-2</x:v>
      </x:c>
      <x:c r="T312" s="30">
        <x:f t="shared" si="119"/>
        <x:v>60</x:v>
      </x:c>
      <x:c r="U312" s="32">
        <x:f t="shared" si="120"/>
        <x:v>1</x:v>
      </x:c>
      <x:c r="V312" s="31">
        <x:f t="shared" si="71"/>
        <x:v>0.1</x:v>
      </x:c>
      <x:c r="W312" s="31">
        <x:f t="shared" si="72"/>
        <x:v>65</x:v>
      </x:c>
      <x:c r="X312" s="32">
        <x:f t="shared" si="73"/>
        <x:v>0.25</x:v>
      </x:c>
      <x:c r="Y312" s="30">
        <x:f t="shared" si="121"/>
        <x:v>1</x:v>
      </x:c>
      <x:c r="Z312" s="33">
        <x:f t="shared" si="122"/>
        <x:v>0.99</x:v>
      </x:c>
      <x:c r="AA312" s="31">
        <x:f t="shared" si="123"/>
        <x:v>108.45012086666674</x:v>
      </x:c>
      <x:c r="AB312" s="32">
        <x:f t="shared" si="77"/>
        <x:v>4.5187550361111137</x:v>
      </x:c>
      <x:c r="AC312" s="31">
        <x:f t="shared" si="78"/>
        <x:v>0.25</x:v>
      </x:c>
      <x:c r="AD312" s="30">
        <x:f t="shared" si="124"/>
        <x:v>0.26070000000000004</x:v>
      </x:c>
      <x:c r="AE312" s="31">
        <x:f t="shared" si="125"/>
        <x:v>108.71082086666674</x:v>
      </x:c>
      <x:c r="AG312" s="26"/>
      <x:c r="AH312" s="24"/>
      <x:c r="AI312" s="24"/>
      <x:c r="AJ312" s="24"/>
      <x:c r="AL312" s="24"/>
    </x:row>
    <x:row r="313" spans="2:38" x14ac:dyDescent="0.35">
      <x:c r="B313" s="27">
        <x:f t="shared" si="126"/>
        <x:v>44852</x:v>
      </x:c>
      <x:c r="C313" s="22" t="str">
        <x:f>IF($C$4="London",Assumptions!C322,Assumptions!E322)</x:f>
        <x:v>0629</x:v>
      </x:c>
      <x:c r="D313" s="22" t="str">
        <x:f>IF($C$4="London",Assumptions!D322,Assumptions!F322)</x:f>
        <x:v>1701</x:v>
      </x:c>
      <x:c r="F313" s="8">
        <x:v>44853</x:v>
      </x:c>
      <x:c r="G313" s="30">
        <x:f t="shared" si="111"/>
        <x:v>10</x:v>
      </x:c>
      <x:c r="H313" s="8" t="str">
        <x:v>0631</x:v>
      </x:c>
      <x:c r="I313" s="8" t="str">
        <x:v>1659</x:v>
      </x:c>
      <x:c r="J313" s="30">
        <x:f t="shared" si="112"/>
        <x:v>6</x:v>
      </x:c>
      <x:c r="K313" s="30">
        <x:f t="shared" si="113"/>
        <x:v>31</x:v>
      </x:c>
      <x:c r="L313" s="30">
        <x:f t="shared" si="114"/>
        <x:v>16</x:v>
      </x:c>
      <x:c r="M313" s="30">
        <x:f t="shared" si="115"/>
        <x:v>59</x:v>
      </x:c>
      <x:c r="N313" s="30">
        <x:f t="shared" si="116"/>
        <x:v>16</x:v>
      </x:c>
      <x:c r="O313" s="30">
        <x:f t="shared" si="117"/>
        <x:v>10.466666666666667</x:v>
      </x:c>
      <x:c r="P313" s="30" t="str" cm="1">
        <x:f t="array" ref="P313">INDEX($C$12:$N$12,G313)</x:f>
        <x:v>2.2″</x:v>
      </x:c>
      <x:c r="Q313" s="30" t="str" cm="1">
        <x:f t="array" ref="Q313">INDEX($C$11:$N$11,G313)</x:f>
        <x:v>60°F</x:v>
      </x:c>
      <x:c r="R313" s="30" cm="1">
        <x:f t="array" ref="R313">INDEX($C$13:$N$13,G313)</x:f>
        <x:v>31</x:v>
      </x:c>
      <x:c r="S313" s="30">
        <x:f t="shared" si="118"/>
        <x:v>7.0967741935483872E-2</x:v>
      </x:c>
      <x:c r="T313" s="30">
        <x:f t="shared" si="119"/>
        <x:v>60</x:v>
      </x:c>
      <x:c r="U313" s="32">
        <x:f t="shared" si="120"/>
        <x:v>1</x:v>
      </x:c>
      <x:c r="V313" s="31">
        <x:f t="shared" si="71"/>
        <x:v>0.1</x:v>
      </x:c>
      <x:c r="W313" s="31">
        <x:f t="shared" si="72"/>
        <x:v>65</x:v>
      </x:c>
      <x:c r="X313" s="32">
        <x:f t="shared" si="73"/>
        <x:v>0.25</x:v>
      </x:c>
      <x:c r="Y313" s="30">
        <x:f t="shared" si="121"/>
        <x:v>1</x:v>
      </x:c>
      <x:c r="Z313" s="33">
        <x:f t="shared" si="122"/>
        <x:v>0.99</x:v>
      </x:c>
      <x:c r="AA313" s="31">
        <x:f t="shared" si="123"/>
        <x:v>108.71082086666674</x:v>
      </x:c>
      <x:c r="AB313" s="32">
        <x:f t="shared" si="77"/>
        <x:v>4.5296175361111137</x:v>
      </x:c>
      <x:c r="AC313" s="31">
        <x:f t="shared" si="78"/>
        <x:v>0.25</x:v>
      </x:c>
      <x:c r="AD313" s="30">
        <x:f t="shared" si="124"/>
        <x:v>0.25905</x:v>
      </x:c>
      <x:c r="AE313" s="31">
        <x:f t="shared" si="125"/>
        <x:v>108.96987086666674</x:v>
      </x:c>
      <x:c r="AG313" s="26"/>
      <x:c r="AH313" s="24"/>
      <x:c r="AI313" s="24"/>
      <x:c r="AJ313" s="24"/>
      <x:c r="AL313" s="24"/>
    </x:row>
    <x:row r="314" spans="2:38" x14ac:dyDescent="0.35">
      <x:c r="B314" s="27">
        <x:f t="shared" si="126"/>
        <x:v>44853</x:v>
      </x:c>
      <x:c r="C314" s="22" t="str">
        <x:f>IF($C$4="London",Assumptions!C323,Assumptions!E323)</x:f>
        <x:v>0631</x:v>
      </x:c>
      <x:c r="D314" s="22" t="str">
        <x:f>IF($C$4="London",Assumptions!D323,Assumptions!F323)</x:f>
        <x:v>1659</x:v>
      </x:c>
      <x:c r="F314" s="8">
        <x:v>44854</x:v>
      </x:c>
      <x:c r="G314" s="30">
        <x:f t="shared" si="111"/>
        <x:v>10</x:v>
      </x:c>
      <x:c r="H314" s="8" t="str">
        <x:v>0633</x:v>
      </x:c>
      <x:c r="I314" s="8" t="str">
        <x:v>1657</x:v>
      </x:c>
      <x:c r="J314" s="30">
        <x:f t="shared" si="112"/>
        <x:v>6</x:v>
      </x:c>
      <x:c r="K314" s="30">
        <x:f t="shared" si="113"/>
        <x:v>33</x:v>
      </x:c>
      <x:c r="L314" s="30">
        <x:f t="shared" si="114"/>
        <x:v>16</x:v>
      </x:c>
      <x:c r="M314" s="30">
        <x:f t="shared" si="115"/>
        <x:v>57</x:v>
      </x:c>
      <x:c r="N314" s="30">
        <x:f t="shared" si="116"/>
        <x:v>16</x:v>
      </x:c>
      <x:c r="O314" s="30">
        <x:f t="shared" si="117"/>
        <x:v>10.4</x:v>
      </x:c>
      <x:c r="P314" s="30" t="str" cm="1">
        <x:f t="array" ref="P314">INDEX($C$12:$N$12,G314)</x:f>
        <x:v>2.2″</x:v>
      </x:c>
      <x:c r="Q314" s="30" t="str" cm="1">
        <x:f t="array" ref="Q314">INDEX($C$11:$N$11,G314)</x:f>
        <x:v>60°F</x:v>
      </x:c>
      <x:c r="R314" s="30" cm="1">
        <x:f t="array" ref="R314">INDEX($C$13:$N$13,G314)</x:f>
        <x:v>31</x:v>
      </x:c>
      <x:c r="S314" s="30">
        <x:f t="shared" si="118"/>
        <x:v>7.0967741935483872E-2</x:v>
      </x:c>
      <x:c r="T314" s="30">
        <x:f t="shared" si="119"/>
        <x:v>60</x:v>
      </x:c>
      <x:c r="U314" s="32">
        <x:f t="shared" si="120"/>
        <x:v>1</x:v>
      </x:c>
      <x:c r="V314" s="31">
        <x:f t="shared" si="71"/>
        <x:v>0.1</x:v>
      </x:c>
      <x:c r="W314" s="31">
        <x:f t="shared" si="72"/>
        <x:v>65</x:v>
      </x:c>
      <x:c r="X314" s="32">
        <x:f t="shared" si="73"/>
        <x:v>0.25</x:v>
      </x:c>
      <x:c r="Y314" s="30">
        <x:f t="shared" si="121"/>
        <x:v>1</x:v>
      </x:c>
      <x:c r="Z314" s="33">
        <x:f t="shared" si="122"/>
        <x:v>0.99</x:v>
      </x:c>
      <x:c r="AA314" s="31">
        <x:f t="shared" si="123"/>
        <x:v>108.96987086666674</x:v>
      </x:c>
      <x:c r="AB314" s="32">
        <x:f t="shared" si="77"/>
        <x:v>4.5404112861111141</x:v>
      </x:c>
      <x:c r="AC314" s="31">
        <x:f t="shared" si="78"/>
        <x:v>0.25</x:v>
      </x:c>
      <x:c r="AD314" s="30">
        <x:f t="shared" si="124"/>
        <x:v>0.25740000000000002</x:v>
      </x:c>
      <x:c r="AE314" s="31">
        <x:f t="shared" si="125"/>
        <x:v>109.22727086666674</x:v>
      </x:c>
      <x:c r="AG314" s="26"/>
      <x:c r="AH314" s="24"/>
      <x:c r="AI314" s="24"/>
      <x:c r="AJ314" s="24"/>
      <x:c r="AL314" s="24"/>
    </x:row>
    <x:row r="315" spans="2:38" x14ac:dyDescent="0.35">
      <x:c r="B315" s="27">
        <x:f t="shared" si="126"/>
        <x:v>44854</x:v>
      </x:c>
      <x:c r="C315" s="22" t="str">
        <x:f>IF($C$4="London",Assumptions!C324,Assumptions!E324)</x:f>
        <x:v>0633</x:v>
      </x:c>
      <x:c r="D315" s="22" t="str">
        <x:f>IF($C$4="London",Assumptions!D324,Assumptions!F324)</x:f>
        <x:v>1657</x:v>
      </x:c>
      <x:c r="F315" s="8">
        <x:v>44855</x:v>
      </x:c>
      <x:c r="G315" s="30">
        <x:f t="shared" si="111"/>
        <x:v>10</x:v>
      </x:c>
      <x:c r="H315" s="8" t="str">
        <x:v>0635</x:v>
      </x:c>
      <x:c r="I315" s="8" t="str">
        <x:v>1655</x:v>
      </x:c>
      <x:c r="J315" s="30">
        <x:f t="shared" si="112"/>
        <x:v>6</x:v>
      </x:c>
      <x:c r="K315" s="30">
        <x:f t="shared" si="113"/>
        <x:v>35</x:v>
      </x:c>
      <x:c r="L315" s="30">
        <x:f t="shared" si="114"/>
        <x:v>16</x:v>
      </x:c>
      <x:c r="M315" s="30">
        <x:f t="shared" si="115"/>
        <x:v>55</x:v>
      </x:c>
      <x:c r="N315" s="30">
        <x:f t="shared" si="116"/>
        <x:v>16</x:v>
      </x:c>
      <x:c r="O315" s="30">
        <x:f t="shared" si="117"/>
        <x:v>10.333333333333334</x:v>
      </x:c>
      <x:c r="P315" s="30" t="str" cm="1">
        <x:f t="array" ref="P315">INDEX($C$12:$N$12,G315)</x:f>
        <x:v>2.2″</x:v>
      </x:c>
      <x:c r="Q315" s="30" t="str" cm="1">
        <x:f t="array" ref="Q315">INDEX($C$11:$N$11,G315)</x:f>
        <x:v>60°F</x:v>
      </x:c>
      <x:c r="R315" s="30" cm="1">
        <x:f t="array" ref="R315">INDEX($C$13:$N$13,G315)</x:f>
        <x:v>31</x:v>
      </x:c>
      <x:c r="S315" s="30">
        <x:f t="shared" si="118"/>
        <x:v>7.0967741935483872E-2</x:v>
      </x:c>
      <x:c r="T315" s="30">
        <x:f t="shared" si="119"/>
        <x:v>60</x:v>
      </x:c>
      <x:c r="U315" s="32">
        <x:f t="shared" si="120"/>
        <x:v>1</x:v>
      </x:c>
      <x:c r="V315" s="31">
        <x:f t="shared" si="71"/>
        <x:v>0.1</x:v>
      </x:c>
      <x:c r="W315" s="31">
        <x:f t="shared" si="72"/>
        <x:v>65</x:v>
      </x:c>
      <x:c r="X315" s="32">
        <x:f t="shared" si="73"/>
        <x:v>0.25</x:v>
      </x:c>
      <x:c r="Y315" s="30">
        <x:f t="shared" si="121"/>
        <x:v>1</x:v>
      </x:c>
      <x:c r="Z315" s="33">
        <x:f t="shared" si="122"/>
        <x:v>0.99</x:v>
      </x:c>
      <x:c r="AA315" s="31">
        <x:f t="shared" si="123"/>
        <x:v>109.22727086666674</x:v>
      </x:c>
      <x:c r="AB315" s="32">
        <x:f t="shared" si="77"/>
        <x:v>4.551136286111114</x:v>
      </x:c>
      <x:c r="AC315" s="31">
        <x:f t="shared" si="78"/>
        <x:v>0.25</x:v>
      </x:c>
      <x:c r="AD315" s="30">
        <x:f t="shared" si="124"/>
        <x:v>0.25575000000000003</x:v>
      </x:c>
      <x:c r="AE315" s="31">
        <x:f t="shared" si="125"/>
        <x:v>109.48302086666675</x:v>
      </x:c>
      <x:c r="AG315" s="26"/>
      <x:c r="AH315" s="24"/>
      <x:c r="AI315" s="24"/>
      <x:c r="AJ315" s="24"/>
      <x:c r="AL315" s="24"/>
    </x:row>
    <x:row r="316" spans="2:38" x14ac:dyDescent="0.35">
      <x:c r="B316" s="27">
        <x:f t="shared" si="126"/>
        <x:v>44855</x:v>
      </x:c>
      <x:c r="C316" s="22" t="str">
        <x:f>IF($C$4="London",Assumptions!C325,Assumptions!E325)</x:f>
        <x:v>0635</x:v>
      </x:c>
      <x:c r="D316" s="22" t="str">
        <x:f>IF($C$4="London",Assumptions!D325,Assumptions!F325)</x:f>
        <x:v>1655</x:v>
      </x:c>
      <x:c r="F316" s="8">
        <x:v>44856</x:v>
      </x:c>
      <x:c r="G316" s="30">
        <x:f t="shared" si="111"/>
        <x:v>10</x:v>
      </x:c>
      <x:c r="H316" s="8" t="str">
        <x:v>0636</x:v>
      </x:c>
      <x:c r="I316" s="8" t="str">
        <x:v>1653</x:v>
      </x:c>
      <x:c r="J316" s="30">
        <x:f t="shared" si="112"/>
        <x:v>6</x:v>
      </x:c>
      <x:c r="K316" s="30">
        <x:f t="shared" si="113"/>
        <x:v>36</x:v>
      </x:c>
      <x:c r="L316" s="30">
        <x:f t="shared" si="114"/>
        <x:v>16</x:v>
      </x:c>
      <x:c r="M316" s="30">
        <x:f t="shared" si="115"/>
        <x:v>53</x:v>
      </x:c>
      <x:c r="N316" s="30">
        <x:f t="shared" si="116"/>
        <x:v>16</x:v>
      </x:c>
      <x:c r="O316" s="30">
        <x:f t="shared" si="117"/>
        <x:v>10.283333333333333</x:v>
      </x:c>
      <x:c r="P316" s="30" t="str" cm="1">
        <x:f t="array" ref="P316">INDEX($C$12:$N$12,G316)</x:f>
        <x:v>2.2″</x:v>
      </x:c>
      <x:c r="Q316" s="30" t="str" cm="1">
        <x:f t="array" ref="Q316">INDEX($C$11:$N$11,G316)</x:f>
        <x:v>60°F</x:v>
      </x:c>
      <x:c r="R316" s="30" cm="1">
        <x:f t="array" ref="R316">INDEX($C$13:$N$13,G316)</x:f>
        <x:v>31</x:v>
      </x:c>
      <x:c r="S316" s="30">
        <x:f t="shared" si="118"/>
        <x:v>7.0967741935483872E-2</x:v>
      </x:c>
      <x:c r="T316" s="30">
        <x:f t="shared" si="119"/>
        <x:v>60</x:v>
      </x:c>
      <x:c r="U316" s="32">
        <x:f t="shared" si="120"/>
        <x:v>1</x:v>
      </x:c>
      <x:c r="V316" s="31">
        <x:f t="shared" si="71"/>
        <x:v>0.1</x:v>
      </x:c>
      <x:c r="W316" s="31">
        <x:f t="shared" si="72"/>
        <x:v>65</x:v>
      </x:c>
      <x:c r="X316" s="32">
        <x:f t="shared" si="73"/>
        <x:v>0.25</x:v>
      </x:c>
      <x:c r="Y316" s="30">
        <x:f t="shared" si="121"/>
        <x:v>1</x:v>
      </x:c>
      <x:c r="Z316" s="33">
        <x:f t="shared" si="122"/>
        <x:v>0.99</x:v>
      </x:c>
      <x:c r="AA316" s="31">
        <x:f t="shared" si="123"/>
        <x:v>109.48302086666675</x:v>
      </x:c>
      <x:c r="AB316" s="32">
        <x:f t="shared" si="77"/>
        <x:v>4.5617925361111142</x:v>
      </x:c>
      <x:c r="AC316" s="31">
        <x:f t="shared" si="78"/>
        <x:v>0.25</x:v>
      </x:c>
      <x:c r="AD316" s="30">
        <x:f t="shared" si="124"/>
        <x:v>0.25451249999999997</x:v>
      </x:c>
      <x:c r="AE316" s="31">
        <x:f t="shared" si="125"/>
        <x:v>109.73753336666675</x:v>
      </x:c>
      <x:c r="AG316" s="26"/>
      <x:c r="AH316" s="24"/>
      <x:c r="AI316" s="24"/>
      <x:c r="AJ316" s="24"/>
      <x:c r="AL316" s="24"/>
    </x:row>
    <x:row r="317" spans="2:38" x14ac:dyDescent="0.35">
      <x:c r="B317" s="27">
        <x:f t="shared" si="126"/>
        <x:v>44856</x:v>
      </x:c>
      <x:c r="C317" s="22" t="str">
        <x:f>IF($C$4="London",Assumptions!C326,Assumptions!E326)</x:f>
        <x:v>0636</x:v>
      </x:c>
      <x:c r="D317" s="22" t="str">
        <x:f>IF($C$4="London",Assumptions!D326,Assumptions!F326)</x:f>
        <x:v>1653</x:v>
      </x:c>
      <x:c r="F317" s="8">
        <x:v>44857</x:v>
      </x:c>
      <x:c r="G317" s="30">
        <x:f t="shared" si="111"/>
        <x:v>10</x:v>
      </x:c>
      <x:c r="H317" s="8" t="str">
        <x:v>0638</x:v>
      </x:c>
      <x:c r="I317" s="8" t="str">
        <x:v>1651</x:v>
      </x:c>
      <x:c r="J317" s="30">
        <x:f t="shared" si="112"/>
        <x:v>6</x:v>
      </x:c>
      <x:c r="K317" s="30">
        <x:f t="shared" si="113"/>
        <x:v>38</x:v>
      </x:c>
      <x:c r="L317" s="30">
        <x:f t="shared" si="114"/>
        <x:v>16</x:v>
      </x:c>
      <x:c r="M317" s="30">
        <x:f t="shared" si="115"/>
        <x:v>51</x:v>
      </x:c>
      <x:c r="N317" s="30">
        <x:f t="shared" si="116"/>
        <x:v>16</x:v>
      </x:c>
      <x:c r="O317" s="30">
        <x:f t="shared" si="117"/>
        <x:v>10.216666666666667</x:v>
      </x:c>
      <x:c r="P317" s="30" t="str" cm="1">
        <x:f t="array" ref="P317">INDEX($C$12:$N$12,G317)</x:f>
        <x:v>2.2″</x:v>
      </x:c>
      <x:c r="Q317" s="30" t="str" cm="1">
        <x:f t="array" ref="Q317">INDEX($C$11:$N$11,G317)</x:f>
        <x:v>60°F</x:v>
      </x:c>
      <x:c r="R317" s="30" cm="1">
        <x:f t="array" ref="R317">INDEX($C$13:$N$13,G317)</x:f>
        <x:v>31</x:v>
      </x:c>
      <x:c r="S317" s="30">
        <x:f t="shared" si="118"/>
        <x:v>7.0967741935483872E-2</x:v>
      </x:c>
      <x:c r="T317" s="30">
        <x:f t="shared" si="119"/>
        <x:v>60</x:v>
      </x:c>
      <x:c r="U317" s="32">
        <x:f t="shared" si="120"/>
        <x:v>1</x:v>
      </x:c>
      <x:c r="V317" s="31">
        <x:f t="shared" si="71"/>
        <x:v>0.1</x:v>
      </x:c>
      <x:c r="W317" s="31">
        <x:f t="shared" si="72"/>
        <x:v>65</x:v>
      </x:c>
      <x:c r="X317" s="32">
        <x:f t="shared" si="73"/>
        <x:v>0.25</x:v>
      </x:c>
      <x:c r="Y317" s="30">
        <x:f t="shared" si="121"/>
        <x:v>1</x:v>
      </x:c>
      <x:c r="Z317" s="33">
        <x:f t="shared" si="122"/>
        <x:v>0.99</x:v>
      </x:c>
      <x:c r="AA317" s="31">
        <x:f t="shared" si="123"/>
        <x:v>109.73753336666675</x:v>
      </x:c>
      <x:c r="AB317" s="32">
        <x:f t="shared" si="77"/>
        <x:v>4.572397223611115</x:v>
      </x:c>
      <x:c r="AC317" s="31">
        <x:f t="shared" si="78"/>
        <x:v>0.25</x:v>
      </x:c>
      <x:c r="AD317" s="30">
        <x:f t="shared" si="124"/>
        <x:v>0.25286249999999999</x:v>
      </x:c>
      <x:c r="AE317" s="31">
        <x:f t="shared" si="125"/>
        <x:v>109.99039586666676</x:v>
      </x:c>
      <x:c r="AG317" s="26"/>
      <x:c r="AH317" s="24"/>
      <x:c r="AI317" s="24"/>
      <x:c r="AJ317" s="24"/>
      <x:c r="AL317" s="24"/>
    </x:row>
    <x:row r="318" spans="2:38" x14ac:dyDescent="0.35">
      <x:c r="B318" s="27">
        <x:f t="shared" si="126"/>
        <x:v>44857</x:v>
      </x:c>
      <x:c r="C318" s="22" t="str">
        <x:f>IF($C$4="London",Assumptions!C327,Assumptions!E327)</x:f>
        <x:v>0638</x:v>
      </x:c>
      <x:c r="D318" s="22" t="str">
        <x:f>IF($C$4="London",Assumptions!D327,Assumptions!F327)</x:f>
        <x:v>1651</x:v>
      </x:c>
      <x:c r="F318" s="8">
        <x:v>44858</x:v>
      </x:c>
      <x:c r="G318" s="30">
        <x:f t="shared" si="111"/>
        <x:v>10</x:v>
      </x:c>
      <x:c r="H318" s="8" t="str">
        <x:v>0640</x:v>
      </x:c>
      <x:c r="I318" s="8" t="str">
        <x:v>1649</x:v>
      </x:c>
      <x:c r="J318" s="30">
        <x:f t="shared" si="112"/>
        <x:v>6</x:v>
      </x:c>
      <x:c r="K318" s="30">
        <x:f t="shared" si="113"/>
        <x:v>40</x:v>
      </x:c>
      <x:c r="L318" s="30">
        <x:f t="shared" si="114"/>
        <x:v>16</x:v>
      </x:c>
      <x:c r="M318" s="30">
        <x:f t="shared" si="115"/>
        <x:v>49</x:v>
      </x:c>
      <x:c r="N318" s="30">
        <x:f t="shared" si="116"/>
        <x:v>16</x:v>
      </x:c>
      <x:c r="O318" s="30">
        <x:f t="shared" si="117"/>
        <x:v>10.15</x:v>
      </x:c>
      <x:c r="P318" s="30" t="str" cm="1">
        <x:f t="array" ref="P318">INDEX($C$12:$N$12,G318)</x:f>
        <x:v>2.2″</x:v>
      </x:c>
      <x:c r="Q318" s="30" t="str" cm="1">
        <x:f t="array" ref="Q318">INDEX($C$11:$N$11,G318)</x:f>
        <x:v>60°F</x:v>
      </x:c>
      <x:c r="R318" s="30" cm="1">
        <x:f t="array" ref="R318">INDEX($C$13:$N$13,G318)</x:f>
        <x:v>31</x:v>
      </x:c>
      <x:c r="S318" s="30">
        <x:f t="shared" si="118"/>
        <x:v>7.0967741935483872E-2</x:v>
      </x:c>
      <x:c r="T318" s="30">
        <x:f t="shared" si="119"/>
        <x:v>60</x:v>
      </x:c>
      <x:c r="U318" s="32">
        <x:f t="shared" si="120"/>
        <x:v>1</x:v>
      </x:c>
      <x:c r="V318" s="31">
        <x:f t="shared" si="71"/>
        <x:v>0.1</x:v>
      </x:c>
      <x:c r="W318" s="31">
        <x:f t="shared" si="72"/>
        <x:v>65</x:v>
      </x:c>
      <x:c r="X318" s="32">
        <x:f t="shared" si="73"/>
        <x:v>0.25</x:v>
      </x:c>
      <x:c r="Y318" s="30">
        <x:f t="shared" si="121"/>
        <x:v>1</x:v>
      </x:c>
      <x:c r="Z318" s="33">
        <x:f t="shared" si="122"/>
        <x:v>0.99</x:v>
      </x:c>
      <x:c r="AA318" s="31">
        <x:f t="shared" si="123"/>
        <x:v>109.99039586666676</x:v>
      </x:c>
      <x:c r="AB318" s="32">
        <x:f t="shared" si="77"/>
        <x:v>4.5829331611111153</x:v>
      </x:c>
      <x:c r="AC318" s="31">
        <x:f t="shared" si="78"/>
        <x:v>0.25</x:v>
      </x:c>
      <x:c r="AD318" s="30">
        <x:f t="shared" si="124"/>
        <x:v>0.25121250000000001</x:v>
      </x:c>
      <x:c r="AE318" s="31">
        <x:f t="shared" si="125"/>
        <x:v>110.24160836666675</x:v>
      </x:c>
      <x:c r="AG318" s="26"/>
      <x:c r="AH318" s="24"/>
      <x:c r="AI318" s="24"/>
      <x:c r="AJ318" s="24"/>
      <x:c r="AL318" s="24"/>
    </x:row>
    <x:row r="319" spans="2:38" x14ac:dyDescent="0.35">
      <x:c r="B319" s="27">
        <x:f t="shared" si="126"/>
        <x:v>44858</x:v>
      </x:c>
      <x:c r="C319" s="22" t="str">
        <x:f>IF($C$4="London",Assumptions!C328,Assumptions!E328)</x:f>
        <x:v>0640</x:v>
      </x:c>
      <x:c r="D319" s="22" t="str">
        <x:f>IF($C$4="London",Assumptions!D328,Assumptions!F328)</x:f>
        <x:v>1649</x:v>
      </x:c>
      <x:c r="F319" s="8">
        <x:v>44859</x:v>
      </x:c>
      <x:c r="G319" s="30">
        <x:f t="shared" si="111"/>
        <x:v>10</x:v>
      </x:c>
      <x:c r="H319" s="8" t="str">
        <x:v>0642</x:v>
      </x:c>
      <x:c r="I319" s="8" t="str">
        <x:v>1647</x:v>
      </x:c>
      <x:c r="J319" s="30">
        <x:f t="shared" si="112"/>
        <x:v>6</x:v>
      </x:c>
      <x:c r="K319" s="30">
        <x:f t="shared" si="113"/>
        <x:v>42</x:v>
      </x:c>
      <x:c r="L319" s="30">
        <x:f t="shared" si="114"/>
        <x:v>16</x:v>
      </x:c>
      <x:c r="M319" s="30">
        <x:f t="shared" si="115"/>
        <x:v>47</x:v>
      </x:c>
      <x:c r="N319" s="30">
        <x:f t="shared" si="116"/>
        <x:v>16</x:v>
      </x:c>
      <x:c r="O319" s="30">
        <x:f t="shared" si="117"/>
        <x:v>10.083333333333334</x:v>
      </x:c>
      <x:c r="P319" s="30" t="str" cm="1">
        <x:f t="array" ref="P319">INDEX($C$12:$N$12,G319)</x:f>
        <x:v>2.2″</x:v>
      </x:c>
      <x:c r="Q319" s="30" t="str" cm="1">
        <x:f t="array" ref="Q319">INDEX($C$11:$N$11,G319)</x:f>
        <x:v>60°F</x:v>
      </x:c>
      <x:c r="R319" s="30" cm="1">
        <x:f t="array" ref="R319">INDEX($C$13:$N$13,G319)</x:f>
        <x:v>31</x:v>
      </x:c>
      <x:c r="S319" s="30">
        <x:f t="shared" si="118"/>
        <x:v>7.0967741935483872E-2</x:v>
      </x:c>
      <x:c r="T319" s="30">
        <x:f t="shared" si="119"/>
        <x:v>60</x:v>
      </x:c>
      <x:c r="U319" s="32">
        <x:f t="shared" si="120"/>
        <x:v>1</x:v>
      </x:c>
      <x:c r="V319" s="31">
        <x:f t="shared" si="71"/>
        <x:v>0.1</x:v>
      </x:c>
      <x:c r="W319" s="31">
        <x:f t="shared" si="72"/>
        <x:v>65</x:v>
      </x:c>
      <x:c r="X319" s="32">
        <x:f t="shared" si="73"/>
        <x:v>0.25</x:v>
      </x:c>
      <x:c r="Y319" s="30">
        <x:f t="shared" si="121"/>
        <x:v>1</x:v>
      </x:c>
      <x:c r="Z319" s="33">
        <x:f t="shared" si="122"/>
        <x:v>0.99</x:v>
      </x:c>
      <x:c r="AA319" s="31">
        <x:f t="shared" si="123"/>
        <x:v>110.24160836666675</x:v>
      </x:c>
      <x:c r="AB319" s="32">
        <x:f t="shared" si="77"/>
        <x:v>4.593400348611115</x:v>
      </x:c>
      <x:c r="AC319" s="31">
        <x:f t="shared" si="78"/>
        <x:v>0.25</x:v>
      </x:c>
      <x:c r="AD319" s="30">
        <x:f t="shared" si="124"/>
        <x:v>0.24956250000000005</x:v>
      </x:c>
      <x:c r="AE319" s="31">
        <x:f t="shared" si="125"/>
        <x:v>110.49117086666675</x:v>
      </x:c>
      <x:c r="AG319" s="26"/>
      <x:c r="AH319" s="24"/>
      <x:c r="AI319" s="24"/>
      <x:c r="AJ319" s="24"/>
      <x:c r="AL319" s="24"/>
    </x:row>
    <x:row r="320" spans="2:38" x14ac:dyDescent="0.35">
      <x:c r="B320" s="27">
        <x:f t="shared" si="126"/>
        <x:v>44859</x:v>
      </x:c>
      <x:c r="C320" s="22" t="str">
        <x:f>IF($C$4="London",Assumptions!C329,Assumptions!E329)</x:f>
        <x:v>0642</x:v>
      </x:c>
      <x:c r="D320" s="22" t="str">
        <x:f>IF($C$4="London",Assumptions!D329,Assumptions!F329)</x:f>
        <x:v>1647</x:v>
      </x:c>
      <x:c r="F320" s="8">
        <x:v>44860</x:v>
      </x:c>
      <x:c r="G320" s="30">
        <x:f t="shared" si="111"/>
        <x:v>10</x:v>
      </x:c>
      <x:c r="H320" s="8" t="str">
        <x:v>0643</x:v>
      </x:c>
      <x:c r="I320" s="8" t="str">
        <x:v>1645</x:v>
      </x:c>
      <x:c r="J320" s="30">
        <x:f t="shared" si="112"/>
        <x:v>6</x:v>
      </x:c>
      <x:c r="K320" s="30">
        <x:f t="shared" si="113"/>
        <x:v>43</x:v>
      </x:c>
      <x:c r="L320" s="30">
        <x:f t="shared" si="114"/>
        <x:v>16</x:v>
      </x:c>
      <x:c r="M320" s="30">
        <x:f t="shared" si="115"/>
        <x:v>45</x:v>
      </x:c>
      <x:c r="N320" s="30">
        <x:f t="shared" si="116"/>
        <x:v>16</x:v>
      </x:c>
      <x:c r="O320" s="30">
        <x:f t="shared" si="117"/>
        <x:v>10.033333333333333</x:v>
      </x:c>
      <x:c r="P320" s="30" t="str" cm="1">
        <x:f t="array" ref="P320">INDEX($C$12:$N$12,G320)</x:f>
        <x:v>2.2″</x:v>
      </x:c>
      <x:c r="Q320" s="30" t="str" cm="1">
        <x:f t="array" ref="Q320">INDEX($C$11:$N$11,G320)</x:f>
        <x:v>60°F</x:v>
      </x:c>
      <x:c r="R320" s="30" cm="1">
        <x:f t="array" ref="R320">INDEX($C$13:$N$13,G320)</x:f>
        <x:v>31</x:v>
      </x:c>
      <x:c r="S320" s="30">
        <x:f t="shared" si="118"/>
        <x:v>7.0967741935483872E-2</x:v>
      </x:c>
      <x:c r="T320" s="30">
        <x:f t="shared" si="119"/>
        <x:v>60</x:v>
      </x:c>
      <x:c r="U320" s="32">
        <x:f t="shared" si="120"/>
        <x:v>1</x:v>
      </x:c>
      <x:c r="V320" s="31">
        <x:f t="shared" si="71"/>
        <x:v>0.1</x:v>
      </x:c>
      <x:c r="W320" s="31">
        <x:f t="shared" si="72"/>
        <x:v>65</x:v>
      </x:c>
      <x:c r="X320" s="32">
        <x:f t="shared" si="73"/>
        <x:v>0.25</x:v>
      </x:c>
      <x:c r="Y320" s="30">
        <x:f t="shared" si="121"/>
        <x:v>1</x:v>
      </x:c>
      <x:c r="Z320" s="33">
        <x:f t="shared" si="122"/>
        <x:v>0.99</x:v>
      </x:c>
      <x:c r="AA320" s="31">
        <x:f t="shared" si="123"/>
        <x:v>110.49117086666675</x:v>
      </x:c>
      <x:c r="AB320" s="32">
        <x:f t="shared" si="77"/>
        <x:v>4.6037987861111143</x:v>
      </x:c>
      <x:c r="AC320" s="31">
        <x:f t="shared" si="78"/>
        <x:v>0.25</x:v>
      </x:c>
      <x:c r="AD320" s="30">
        <x:f t="shared" si="124"/>
        <x:v>0.24832500000000002</x:v>
      </x:c>
      <x:c r="AE320" s="31">
        <x:f t="shared" si="125"/>
        <x:v>110.73949586666674</x:v>
      </x:c>
      <x:c r="AG320" s="26"/>
      <x:c r="AH320" s="24"/>
      <x:c r="AI320" s="24"/>
      <x:c r="AJ320" s="24"/>
      <x:c r="AL320" s="24"/>
    </x:row>
    <x:row r="321" spans="2:38" x14ac:dyDescent="0.35">
      <x:c r="B321" s="27">
        <x:f t="shared" si="126"/>
        <x:v>44860</x:v>
      </x:c>
      <x:c r="C321" s="22" t="str">
        <x:f>IF($C$4="London",Assumptions!C330,Assumptions!E330)</x:f>
        <x:v>0643</x:v>
      </x:c>
      <x:c r="D321" s="22" t="str">
        <x:f>IF($C$4="London",Assumptions!D330,Assumptions!F330)</x:f>
        <x:v>1645</x:v>
      </x:c>
      <x:c r="F321" s="8">
        <x:v>44861</x:v>
      </x:c>
      <x:c r="G321" s="30">
        <x:f t="shared" si="111"/>
        <x:v>10</x:v>
      </x:c>
      <x:c r="H321" s="8" t="str">
        <x:v>0645</x:v>
      </x:c>
      <x:c r="I321" s="8" t="str">
        <x:v>1643</x:v>
      </x:c>
      <x:c r="J321" s="30">
        <x:f t="shared" si="112"/>
        <x:v>6</x:v>
      </x:c>
      <x:c r="K321" s="30">
        <x:f t="shared" si="113"/>
        <x:v>45</x:v>
      </x:c>
      <x:c r="L321" s="30">
        <x:f t="shared" si="114"/>
        <x:v>16</x:v>
      </x:c>
      <x:c r="M321" s="30">
        <x:f t="shared" si="115"/>
        <x:v>43</x:v>
      </x:c>
      <x:c r="N321" s="30">
        <x:f t="shared" si="116"/>
        <x:v>16</x:v>
      </x:c>
      <x:c r="O321" s="30">
        <x:f t="shared" si="117"/>
        <x:v>9.9666666666666668</x:v>
      </x:c>
      <x:c r="P321" s="30" t="str" cm="1">
        <x:f t="array" ref="P321">INDEX($C$12:$N$12,G321)</x:f>
        <x:v>2.2″</x:v>
      </x:c>
      <x:c r="Q321" s="30" t="str" cm="1">
        <x:f t="array" ref="Q321">INDEX($C$11:$N$11,G321)</x:f>
        <x:v>60°F</x:v>
      </x:c>
      <x:c r="R321" s="30" cm="1">
        <x:f t="array" ref="R321">INDEX($C$13:$N$13,G321)</x:f>
        <x:v>31</x:v>
      </x:c>
      <x:c r="S321" s="30">
        <x:f t="shared" si="118"/>
        <x:v>7.0967741935483872E-2</x:v>
      </x:c>
      <x:c r="T321" s="30">
        <x:f t="shared" si="119"/>
        <x:v>60</x:v>
      </x:c>
      <x:c r="U321" s="32">
        <x:f t="shared" si="120"/>
        <x:v>1</x:v>
      </x:c>
      <x:c r="V321" s="31">
        <x:f t="shared" si="71"/>
        <x:v>0.1</x:v>
      </x:c>
      <x:c r="W321" s="31">
        <x:f t="shared" si="72"/>
        <x:v>65</x:v>
      </x:c>
      <x:c r="X321" s="32">
        <x:f t="shared" si="73"/>
        <x:v>0.25</x:v>
      </x:c>
      <x:c r="Y321" s="30">
        <x:f t="shared" si="121"/>
        <x:v>1</x:v>
      </x:c>
      <x:c r="Z321" s="33">
        <x:f t="shared" si="122"/>
        <x:v>0.99</x:v>
      </x:c>
      <x:c r="AA321" s="31">
        <x:f t="shared" si="123"/>
        <x:v>110.73949586666674</x:v>
      </x:c>
      <x:c r="AB321" s="32">
        <x:f t="shared" si="77"/>
        <x:v>4.614145661111114</x:v>
      </x:c>
      <x:c r="AC321" s="31">
        <x:f t="shared" si="78"/>
        <x:v>0.25</x:v>
      </x:c>
      <x:c r="AD321" s="30">
        <x:f t="shared" si="124"/>
        <x:v>0.24667500000000001</x:v>
      </x:c>
      <x:c r="AE321" s="31">
        <x:f t="shared" si="125"/>
        <x:v>110.98617086666674</x:v>
      </x:c>
      <x:c r="AG321" s="26"/>
      <x:c r="AH321" s="24"/>
      <x:c r="AI321" s="24"/>
      <x:c r="AJ321" s="24"/>
      <x:c r="AL321" s="24"/>
    </x:row>
    <x:row r="322" spans="2:38" x14ac:dyDescent="0.35">
      <x:c r="B322" s="27">
        <x:f t="shared" si="126"/>
        <x:v>44861</x:v>
      </x:c>
      <x:c r="C322" s="22" t="str">
        <x:f>IF($C$4="London",Assumptions!C331,Assumptions!E331)</x:f>
        <x:v>0645</x:v>
      </x:c>
      <x:c r="D322" s="22" t="str">
        <x:f>IF($C$4="London",Assumptions!D331,Assumptions!F331)</x:f>
        <x:v>1643</x:v>
      </x:c>
      <x:c r="F322" s="8">
        <x:v>44862</x:v>
      </x:c>
      <x:c r="G322" s="30">
        <x:f t="shared" si="111"/>
        <x:v>10</x:v>
      </x:c>
      <x:c r="H322" s="8" t="str">
        <x:v>0647</x:v>
      </x:c>
      <x:c r="I322" s="8" t="str">
        <x:v>1641</x:v>
      </x:c>
      <x:c r="J322" s="30">
        <x:f t="shared" si="112"/>
        <x:v>6</x:v>
      </x:c>
      <x:c r="K322" s="30">
        <x:f t="shared" si="113"/>
        <x:v>47</x:v>
      </x:c>
      <x:c r="L322" s="30">
        <x:f t="shared" si="114"/>
        <x:v>16</x:v>
      </x:c>
      <x:c r="M322" s="30">
        <x:f t="shared" si="115"/>
        <x:v>41</x:v>
      </x:c>
      <x:c r="N322" s="30">
        <x:f t="shared" si="116"/>
        <x:v>16</x:v>
      </x:c>
      <x:c r="O322" s="30">
        <x:f t="shared" si="117"/>
        <x:v>9.9</x:v>
      </x:c>
      <x:c r="P322" s="30" t="str" cm="1">
        <x:f t="array" ref="P322">INDEX($C$12:$N$12,G322)</x:f>
        <x:v>2.2″</x:v>
      </x:c>
      <x:c r="Q322" s="30" t="str" cm="1">
        <x:f t="array" ref="Q322">INDEX($C$11:$N$11,G322)</x:f>
        <x:v>60°F</x:v>
      </x:c>
      <x:c r="R322" s="30" cm="1">
        <x:f t="array" ref="R322">INDEX($C$13:$N$13,G322)</x:f>
        <x:v>31</x:v>
      </x:c>
      <x:c r="S322" s="30">
        <x:f t="shared" si="118"/>
        <x:v>7.0967741935483872E-2</x:v>
      </x:c>
      <x:c r="T322" s="30">
        <x:f t="shared" si="119"/>
        <x:v>60</x:v>
      </x:c>
      <x:c r="U322" s="32">
        <x:f t="shared" si="120"/>
        <x:v>1</x:v>
      </x:c>
      <x:c r="V322" s="31">
        <x:f t="shared" si="71"/>
        <x:v>0.1</x:v>
      </x:c>
      <x:c r="W322" s="31">
        <x:f t="shared" si="72"/>
        <x:v>65</x:v>
      </x:c>
      <x:c r="X322" s="32">
        <x:f t="shared" si="73"/>
        <x:v>0.25</x:v>
      </x:c>
      <x:c r="Y322" s="30">
        <x:f t="shared" si="121"/>
        <x:v>1</x:v>
      </x:c>
      <x:c r="Z322" s="33">
        <x:f t="shared" si="122"/>
        <x:v>0.99</x:v>
      </x:c>
      <x:c r="AA322" s="31">
        <x:f t="shared" si="123"/>
        <x:v>110.98617086666674</x:v>
      </x:c>
      <x:c r="AB322" s="32">
        <x:f t="shared" si="77"/>
        <x:v>4.6244237861111142</x:v>
      </x:c>
      <x:c r="AC322" s="31">
        <x:f t="shared" si="78"/>
        <x:v>0.25</x:v>
      </x:c>
      <x:c r="AD322" s="30">
        <x:f t="shared" si="124"/>
        <x:v>0.24502500000000002</x:v>
      </x:c>
      <x:c r="AE322" s="31">
        <x:f t="shared" si="125"/>
        <x:v>111.23119586666674</x:v>
      </x:c>
      <x:c r="AG322" s="26"/>
      <x:c r="AH322" s="24"/>
      <x:c r="AI322" s="24"/>
      <x:c r="AJ322" s="24"/>
      <x:c r="AL322" s="24"/>
    </x:row>
    <x:row r="323" spans="2:38" x14ac:dyDescent="0.35">
      <x:c r="B323" s="27">
        <x:f t="shared" si="126"/>
        <x:v>44862</x:v>
      </x:c>
      <x:c r="C323" s="22" t="str">
        <x:f>IF($C$4="London",Assumptions!C332,Assumptions!E332)</x:f>
        <x:v>0647</x:v>
      </x:c>
      <x:c r="D323" s="22" t="str">
        <x:f>IF($C$4="London",Assumptions!D332,Assumptions!F332)</x:f>
        <x:v>1641</x:v>
      </x:c>
      <x:c r="F323" s="8">
        <x:v>44863</x:v>
      </x:c>
      <x:c r="G323" s="30">
        <x:f t="shared" si="111"/>
        <x:v>10</x:v>
      </x:c>
      <x:c r="H323" s="8" t="str">
        <x:v>0649</x:v>
      </x:c>
      <x:c r="I323" s="8" t="str">
        <x:v>1639</x:v>
      </x:c>
      <x:c r="J323" s="30">
        <x:f t="shared" si="112"/>
        <x:v>6</x:v>
      </x:c>
      <x:c r="K323" s="30">
        <x:f t="shared" si="113"/>
        <x:v>49</x:v>
      </x:c>
      <x:c r="L323" s="30">
        <x:f t="shared" si="114"/>
        <x:v>16</x:v>
      </x:c>
      <x:c r="M323" s="30">
        <x:f t="shared" si="115"/>
        <x:v>39</x:v>
      </x:c>
      <x:c r="N323" s="30">
        <x:f t="shared" si="116"/>
        <x:v>16</x:v>
      </x:c>
      <x:c r="O323" s="30">
        <x:f t="shared" si="117"/>
        <x:v>9.8333333333333339</x:v>
      </x:c>
      <x:c r="P323" s="30" t="str" cm="1">
        <x:f t="array" ref="P323">INDEX($C$12:$N$12,G323)</x:f>
        <x:v>2.2″</x:v>
      </x:c>
      <x:c r="Q323" s="30" t="str" cm="1">
        <x:f t="array" ref="Q323">INDEX($C$11:$N$11,G323)</x:f>
        <x:v>60°F</x:v>
      </x:c>
      <x:c r="R323" s="30" cm="1">
        <x:f t="array" ref="R323">INDEX($C$13:$N$13,G323)</x:f>
        <x:v>31</x:v>
      </x:c>
      <x:c r="S323" s="30">
        <x:f t="shared" si="118"/>
        <x:v>7.0967741935483872E-2</x:v>
      </x:c>
      <x:c r="T323" s="30">
        <x:f t="shared" si="119"/>
        <x:v>60</x:v>
      </x:c>
      <x:c r="U323" s="32">
        <x:f t="shared" si="120"/>
        <x:v>1</x:v>
      </x:c>
      <x:c r="V323" s="31">
        <x:f t="shared" si="71"/>
        <x:v>0.1</x:v>
      </x:c>
      <x:c r="W323" s="31">
        <x:f t="shared" si="72"/>
        <x:v>65</x:v>
      </x:c>
      <x:c r="X323" s="32">
        <x:f t="shared" si="73"/>
        <x:v>0.25</x:v>
      </x:c>
      <x:c r="Y323" s="30">
        <x:f t="shared" si="121"/>
        <x:v>1</x:v>
      </x:c>
      <x:c r="Z323" s="33">
        <x:f t="shared" si="122"/>
        <x:v>0.99</x:v>
      </x:c>
      <x:c r="AA323" s="31">
        <x:f t="shared" si="123"/>
        <x:v>111.23119586666674</x:v>
      </x:c>
      <x:c r="AB323" s="32">
        <x:f t="shared" si="77"/>
        <x:v>4.6346331611111138</x:v>
      </x:c>
      <x:c r="AC323" s="31">
        <x:f t="shared" si="78"/>
        <x:v>0.25</x:v>
      </x:c>
      <x:c r="AD323" s="30">
        <x:f t="shared" si="124"/>
        <x:v>0.24337500000000001</x:v>
      </x:c>
      <x:c r="AE323" s="31">
        <x:f t="shared" si="125"/>
        <x:v>111.47457086666674</x:v>
      </x:c>
      <x:c r="AG323" s="26"/>
      <x:c r="AH323" s="24"/>
      <x:c r="AI323" s="24"/>
      <x:c r="AJ323" s="24"/>
      <x:c r="AL323" s="24"/>
    </x:row>
    <x:row r="324" spans="2:38" x14ac:dyDescent="0.35">
      <x:c r="B324" s="27">
        <x:f t="shared" si="126"/>
        <x:v>44863</x:v>
      </x:c>
      <x:c r="C324" s="22" t="str">
        <x:f>IF($C$4="London",Assumptions!C333,Assumptions!E333)</x:f>
        <x:v>0649</x:v>
      </x:c>
      <x:c r="D324" s="22" t="str">
        <x:f>IF($C$4="London",Assumptions!D333,Assumptions!F333)</x:f>
        <x:v>1639</x:v>
      </x:c>
      <x:c r="F324" s="8">
        <x:v>44864</x:v>
      </x:c>
      <x:c r="G324" s="30">
        <x:f t="shared" si="111"/>
        <x:v>10</x:v>
      </x:c>
      <x:c r="H324" s="8" t="str">
        <x:v>0650</x:v>
      </x:c>
      <x:c r="I324" s="8" t="str">
        <x:v>1637</x:v>
      </x:c>
      <x:c r="J324" s="30">
        <x:f t="shared" si="112"/>
        <x:v>6</x:v>
      </x:c>
      <x:c r="K324" s="30">
        <x:f t="shared" si="113"/>
        <x:v>50</x:v>
      </x:c>
      <x:c r="L324" s="30">
        <x:f t="shared" si="114"/>
        <x:v>16</x:v>
      </x:c>
      <x:c r="M324" s="30">
        <x:f t="shared" si="115"/>
        <x:v>37</x:v>
      </x:c>
      <x:c r="N324" s="30">
        <x:f t="shared" si="116"/>
        <x:v>16</x:v>
      </x:c>
      <x:c r="O324" s="30">
        <x:f t="shared" si="117"/>
        <x:v>9.7833333333333332</x:v>
      </x:c>
      <x:c r="P324" s="30" t="str" cm="1">
        <x:f t="array" ref="P324">INDEX($C$12:$N$12,G324)</x:f>
        <x:v>2.2″</x:v>
      </x:c>
      <x:c r="Q324" s="30" t="str" cm="1">
        <x:f t="array" ref="Q324">INDEX($C$11:$N$11,G324)</x:f>
        <x:v>60°F</x:v>
      </x:c>
      <x:c r="R324" s="30" cm="1">
        <x:f t="array" ref="R324">INDEX($C$13:$N$13,G324)</x:f>
        <x:v>31</x:v>
      </x:c>
      <x:c r="S324" s="30">
        <x:f t="shared" si="118"/>
        <x:v>7.0967741935483872E-2</x:v>
      </x:c>
      <x:c r="T324" s="30">
        <x:f t="shared" si="119"/>
        <x:v>60</x:v>
      </x:c>
      <x:c r="U324" s="32">
        <x:f t="shared" si="120"/>
        <x:v>1</x:v>
      </x:c>
      <x:c r="V324" s="31">
        <x:f t="shared" si="71"/>
        <x:v>0.1</x:v>
      </x:c>
      <x:c r="W324" s="31">
        <x:f t="shared" si="72"/>
        <x:v>65</x:v>
      </x:c>
      <x:c r="X324" s="32">
        <x:f t="shared" si="73"/>
        <x:v>0.25</x:v>
      </x:c>
      <x:c r="Y324" s="30">
        <x:f t="shared" si="121"/>
        <x:v>1</x:v>
      </x:c>
      <x:c r="Z324" s="33">
        <x:f t="shared" si="122"/>
        <x:v>0.99</x:v>
      </x:c>
      <x:c r="AA324" s="31">
        <x:f t="shared" si="123"/>
        <x:v>111.47457086666674</x:v>
      </x:c>
      <x:c r="AB324" s="32">
        <x:f t="shared" si="77"/>
        <x:v>4.6447737861111138</x:v>
      </x:c>
      <x:c r="AC324" s="31">
        <x:f t="shared" si="78"/>
        <x:v>0.25</x:v>
      </x:c>
      <x:c r="AD324" s="30">
        <x:f t="shared" si="124"/>
        <x:v>0.24213750000000001</x:v>
      </x:c>
      <x:c r="AE324" s="31">
        <x:f t="shared" si="125"/>
        <x:v>111.71670836666674</x:v>
      </x:c>
      <x:c r="AG324" s="26"/>
      <x:c r="AH324" s="24"/>
      <x:c r="AI324" s="24"/>
      <x:c r="AJ324" s="24"/>
      <x:c r="AL324" s="24"/>
    </x:row>
    <x:row r="325" spans="2:38" x14ac:dyDescent="0.35">
      <x:c r="B325" s="27">
        <x:f t="shared" si="126"/>
        <x:v>44864</x:v>
      </x:c>
      <x:c r="C325" s="22" t="str">
        <x:f>IF($C$4="London",Assumptions!C334,Assumptions!E334)</x:f>
        <x:v>0650</x:v>
      </x:c>
      <x:c r="D325" s="22" t="str">
        <x:f>IF($C$4="London",Assumptions!D334,Assumptions!F334)</x:f>
        <x:v>1637</x:v>
      </x:c>
      <x:c r="F325" s="8">
        <x:v>44865</x:v>
      </x:c>
      <x:c r="G325" s="30">
        <x:f t="shared" si="111"/>
        <x:v>10</x:v>
      </x:c>
      <x:c r="H325" s="8" t="str">
        <x:v>0652</x:v>
      </x:c>
      <x:c r="I325" s="8" t="str">
        <x:v>1635</x:v>
      </x:c>
      <x:c r="J325" s="30">
        <x:f t="shared" si="112"/>
        <x:v>6</x:v>
      </x:c>
      <x:c r="K325" s="30">
        <x:f t="shared" si="113"/>
        <x:v>52</x:v>
      </x:c>
      <x:c r="L325" s="30">
        <x:f t="shared" si="114"/>
        <x:v>16</x:v>
      </x:c>
      <x:c r="M325" s="30">
        <x:f t="shared" si="115"/>
        <x:v>35</x:v>
      </x:c>
      <x:c r="N325" s="30">
        <x:f t="shared" si="116"/>
        <x:v>16</x:v>
      </x:c>
      <x:c r="O325" s="30">
        <x:f t="shared" si="117"/>
        <x:v>9.7166666666666668</x:v>
      </x:c>
      <x:c r="P325" s="30" t="str" cm="1">
        <x:f t="array" ref="P325">INDEX($C$12:$N$12,G325)</x:f>
        <x:v>2.2″</x:v>
      </x:c>
      <x:c r="Q325" s="30" t="str" cm="1">
        <x:f t="array" ref="Q325">INDEX($C$11:$N$11,G325)</x:f>
        <x:v>60°F</x:v>
      </x:c>
      <x:c r="R325" s="30" cm="1">
        <x:f t="array" ref="R325">INDEX($C$13:$N$13,G325)</x:f>
        <x:v>31</x:v>
      </x:c>
      <x:c r="S325" s="30">
        <x:f t="shared" si="118"/>
        <x:v>7.0967741935483872E-2</x:v>
      </x:c>
      <x:c r="T325" s="30">
        <x:f t="shared" si="119"/>
        <x:v>60</x:v>
      </x:c>
      <x:c r="U325" s="32">
        <x:f t="shared" si="120"/>
        <x:v>1</x:v>
      </x:c>
      <x:c r="V325" s="31">
        <x:f t="shared" si="71"/>
        <x:v>0.1</x:v>
      </x:c>
      <x:c r="W325" s="31">
        <x:f t="shared" si="72"/>
        <x:v>65</x:v>
      </x:c>
      <x:c r="X325" s="32">
        <x:f t="shared" si="73"/>
        <x:v>0.25</x:v>
      </x:c>
      <x:c r="Y325" s="30">
        <x:f t="shared" si="121"/>
        <x:v>1</x:v>
      </x:c>
      <x:c r="Z325" s="33">
        <x:f t="shared" si="122"/>
        <x:v>0.99</x:v>
      </x:c>
      <x:c r="AA325" s="31">
        <x:f t="shared" si="123"/>
        <x:v>111.71670836666674</x:v>
      </x:c>
      <x:c r="AB325" s="32">
        <x:f t="shared" si="77"/>
        <x:v>4.6548628486111143</x:v>
      </x:c>
      <x:c r="AC325" s="31">
        <x:f t="shared" si="78"/>
        <x:v>0.25</x:v>
      </x:c>
      <x:c r="AD325" s="30">
        <x:f t="shared" si="124"/>
        <x:v>0.24048749999999999</x:v>
      </x:c>
      <x:c r="AE325" s="31">
        <x:f t="shared" si="125"/>
        <x:v>111.95719586666674</x:v>
      </x:c>
      <x:c r="AG325" s="26"/>
      <x:c r="AH325" s="24"/>
      <x:c r="AI325" s="24"/>
      <x:c r="AJ325" s="24"/>
      <x:c r="AL325" s="24"/>
    </x:row>
    <x:row r="326" spans="2:38" x14ac:dyDescent="0.35">
      <x:c r="B326" s="27">
        <x:f t="shared" si="126"/>
        <x:v>44865</x:v>
      </x:c>
      <x:c r="C326" s="22" t="str">
        <x:f>IF($C$4="London",Assumptions!C335,Assumptions!E335)</x:f>
        <x:v>0652</x:v>
      </x:c>
      <x:c r="D326" s="22" t="str">
        <x:f>IF($C$4="London",Assumptions!D335,Assumptions!F335)</x:f>
        <x:v>1635</x:v>
      </x:c>
      <x:c r="F326" s="8">
        <x:v>44866</x:v>
      </x:c>
      <x:c r="G326" s="30">
        <x:f t="shared" si="111"/>
        <x:v>11</x:v>
      </x:c>
      <x:c r="H326" s="8" t="str">
        <x:v>0654</x:v>
      </x:c>
      <x:c r="I326" s="8" t="str">
        <x:v>1634</x:v>
      </x:c>
      <x:c r="J326" s="30">
        <x:f t="shared" si="112"/>
        <x:v>6</x:v>
      </x:c>
      <x:c r="K326" s="30">
        <x:f t="shared" si="113"/>
        <x:v>54</x:v>
      </x:c>
      <x:c r="L326" s="30">
        <x:f t="shared" si="114"/>
        <x:v>16</x:v>
      </x:c>
      <x:c r="M326" s="30">
        <x:f t="shared" si="115"/>
        <x:v>34</x:v>
      </x:c>
      <x:c r="N326" s="30">
        <x:f t="shared" si="116"/>
        <x:v>16</x:v>
      </x:c>
      <x:c r="O326" s="30">
        <x:f t="shared" si="117"/>
        <x:v>9.6666666666666661</x:v>
      </x:c>
      <x:c r="P326" s="30" t="str" cm="1">
        <x:f t="array" ref="P326">INDEX($C$12:$N$12,G326)</x:f>
        <x:v>2.1″</x:v>
      </x:c>
      <x:c r="Q326" s="30" t="str" cm="1">
        <x:f t="array" ref="Q326">INDEX($C$11:$N$11,G326)</x:f>
        <x:v>53°F</x:v>
      </x:c>
      <x:c r="R326" s="30" cm="1">
        <x:f t="array" ref="R326">INDEX($C$13:$N$13,G326)</x:f>
        <x:v>30</x:v>
      </x:c>
      <x:c r="S326" s="30">
        <x:f t="shared" si="118"/>
        <x:v>7.0000000000000007E-2</x:v>
      </x:c>
      <x:c r="T326" s="30">
        <x:f t="shared" si="119"/>
        <x:v>53</x:v>
      </x:c>
      <x:c r="U326" s="32">
        <x:f t="shared" si="120"/>
        <x:v>1</x:v>
      </x:c>
      <x:c r="V326" s="31">
        <x:f t="shared" si="71"/>
        <x:v>0.1</x:v>
      </x:c>
      <x:c r="W326" s="31">
        <x:f t="shared" si="72"/>
        <x:v>65</x:v>
      </x:c>
      <x:c r="X326" s="32">
        <x:f t="shared" si="73"/>
        <x:v>0.25</x:v>
      </x:c>
      <x:c r="Y326" s="30">
        <x:f t="shared" si="121"/>
        <x:v>1</x:v>
      </x:c>
      <x:c r="Z326" s="33">
        <x:f t="shared" si="122"/>
        <x:v>0.94240000000000002</x:v>
      </x:c>
      <x:c r="AA326" s="31">
        <x:f t="shared" si="123"/>
        <x:v>111.95719586666674</x:v>
      </x:c>
      <x:c r="AB326" s="32">
        <x:f t="shared" si="77"/>
        <x:v>4.6648831611111143</x:v>
      </x:c>
      <x:c r="AC326" s="31">
        <x:f t="shared" si="78"/>
        <x:v>0.25</x:v>
      </x:c>
      <x:c r="AD326" s="30">
        <x:f t="shared" si="124"/>
        <x:v>0.22774666666666668</x:v>
      </x:c>
      <x:c r="AE326" s="31">
        <x:f t="shared" si="125"/>
        <x:v>112.1849425333334</x:v>
      </x:c>
      <x:c r="AG326" s="26"/>
      <x:c r="AH326" s="24"/>
      <x:c r="AI326" s="24"/>
      <x:c r="AJ326" s="24"/>
      <x:c r="AL326" s="24"/>
    </x:row>
    <x:row r="327" spans="2:38" x14ac:dyDescent="0.35">
      <x:c r="B327" s="27">
        <x:f t="shared" si="126"/>
        <x:v>44866</x:v>
      </x:c>
      <x:c r="C327" s="22" t="str">
        <x:f>IF($C$4="London",Assumptions!C336,Assumptions!E336)</x:f>
        <x:v>0654</x:v>
      </x:c>
      <x:c r="D327" s="22" t="str">
        <x:f>IF($C$4="London",Assumptions!D336,Assumptions!F336)</x:f>
        <x:v>1634</x:v>
      </x:c>
      <x:c r="F327" s="8">
        <x:v>44867</x:v>
      </x:c>
      <x:c r="G327" s="30">
        <x:f t="shared" si="111"/>
        <x:v>11</x:v>
      </x:c>
      <x:c r="H327" s="8" t="str">
        <x:v>0656</x:v>
      </x:c>
      <x:c r="I327" s="8" t="str">
        <x:v>1632</x:v>
      </x:c>
      <x:c r="J327" s="30">
        <x:f t="shared" si="112"/>
        <x:v>6</x:v>
      </x:c>
      <x:c r="K327" s="30">
        <x:f t="shared" si="113"/>
        <x:v>56</x:v>
      </x:c>
      <x:c r="L327" s="30">
        <x:f t="shared" si="114"/>
        <x:v>16</x:v>
      </x:c>
      <x:c r="M327" s="30">
        <x:f t="shared" si="115"/>
        <x:v>32</x:v>
      </x:c>
      <x:c r="N327" s="30">
        <x:f t="shared" si="116"/>
        <x:v>16</x:v>
      </x:c>
      <x:c r="O327" s="30">
        <x:f t="shared" si="117"/>
        <x:v>9.6</x:v>
      </x:c>
      <x:c r="P327" s="30" t="str" cm="1">
        <x:f t="array" ref="P327">INDEX($C$12:$N$12,G327)</x:f>
        <x:v>2.1″</x:v>
      </x:c>
      <x:c r="Q327" s="30" t="str" cm="1">
        <x:f t="array" ref="Q327">INDEX($C$11:$N$11,G327)</x:f>
        <x:v>53°F</x:v>
      </x:c>
      <x:c r="R327" s="30" cm="1">
        <x:f t="array" ref="R327">INDEX($C$13:$N$13,G327)</x:f>
        <x:v>30</x:v>
      </x:c>
      <x:c r="S327" s="30">
        <x:f t="shared" si="118"/>
        <x:v>7.0000000000000007E-2</x:v>
      </x:c>
      <x:c r="T327" s="30">
        <x:f t="shared" si="119"/>
        <x:v>53</x:v>
      </x:c>
      <x:c r="U327" s="32">
        <x:f t="shared" si="120"/>
        <x:v>1</x:v>
      </x:c>
      <x:c r="V327" s="31">
        <x:f t="shared" si="71"/>
        <x:v>0.1</x:v>
      </x:c>
      <x:c r="W327" s="31">
        <x:f t="shared" si="72"/>
        <x:v>65</x:v>
      </x:c>
      <x:c r="X327" s="32">
        <x:f t="shared" si="73"/>
        <x:v>0.25</x:v>
      </x:c>
      <x:c r="Y327" s="30">
        <x:f t="shared" si="121"/>
        <x:v>1</x:v>
      </x:c>
      <x:c r="Z327" s="33">
        <x:f t="shared" si="122"/>
        <x:v>0.94240000000000002</x:v>
      </x:c>
      <x:c r="AA327" s="31">
        <x:f t="shared" si="123"/>
        <x:v>112.1849425333334</x:v>
      </x:c>
      <x:c r="AB327" s="32">
        <x:f t="shared" si="77"/>
        <x:v>4.6743726055555586</x:v>
      </x:c>
      <x:c r="AC327" s="31">
        <x:f t="shared" si="78"/>
        <x:v>0.25</x:v>
      </x:c>
      <x:c r="AD327" s="30">
        <x:f t="shared" si="124"/>
        <x:v>0.22617599999999999</x:v>
      </x:c>
      <x:c r="AE327" s="31">
        <x:f t="shared" si="125"/>
        <x:v>112.41111853333339</x:v>
      </x:c>
      <x:c r="AG327" s="26"/>
      <x:c r="AH327" s="24"/>
      <x:c r="AI327" s="24"/>
      <x:c r="AJ327" s="24"/>
      <x:c r="AL327" s="24"/>
    </x:row>
    <x:row r="328" spans="2:38" x14ac:dyDescent="0.35">
      <x:c r="B328" s="27">
        <x:f t="shared" si="126"/>
        <x:v>44867</x:v>
      </x:c>
      <x:c r="C328" s="22" t="str">
        <x:f>IF($C$4="London",Assumptions!C337,Assumptions!E337)</x:f>
        <x:v>0656</x:v>
      </x:c>
      <x:c r="D328" s="22" t="str">
        <x:f>IF($C$4="London",Assumptions!D337,Assumptions!F337)</x:f>
        <x:v>1632</x:v>
      </x:c>
      <x:c r="F328" s="8">
        <x:v>44868</x:v>
      </x:c>
      <x:c r="G328" s="30">
        <x:f t="shared" si="111"/>
        <x:v>11</x:v>
      </x:c>
      <x:c r="H328" s="8" t="str">
        <x:v>0657</x:v>
      </x:c>
      <x:c r="I328" s="8" t="str">
        <x:v>1630</x:v>
      </x:c>
      <x:c r="J328" s="30">
        <x:f t="shared" si="112"/>
        <x:v>6</x:v>
      </x:c>
      <x:c r="K328" s="30">
        <x:f t="shared" si="113"/>
        <x:v>57</x:v>
      </x:c>
      <x:c r="L328" s="30">
        <x:f t="shared" si="114"/>
        <x:v>16</x:v>
      </x:c>
      <x:c r="M328" s="30">
        <x:f t="shared" si="115"/>
        <x:v>30</x:v>
      </x:c>
      <x:c r="N328" s="30">
        <x:f t="shared" si="116"/>
        <x:v>16</x:v>
      </x:c>
      <x:c r="O328" s="30">
        <x:f t="shared" si="117"/>
        <x:v>9.5500000000000007</x:v>
      </x:c>
      <x:c r="P328" s="30" t="str" cm="1">
        <x:f t="array" ref="P328">INDEX($C$12:$N$12,G328)</x:f>
        <x:v>2.1″</x:v>
      </x:c>
      <x:c r="Q328" s="30" t="str" cm="1">
        <x:f t="array" ref="Q328">INDEX($C$11:$N$11,G328)</x:f>
        <x:v>53°F</x:v>
      </x:c>
      <x:c r="R328" s="30" cm="1">
        <x:f t="array" ref="R328">INDEX($C$13:$N$13,G328)</x:f>
        <x:v>30</x:v>
      </x:c>
      <x:c r="S328" s="30">
        <x:f t="shared" si="118"/>
        <x:v>7.0000000000000007E-2</x:v>
      </x:c>
      <x:c r="T328" s="30">
        <x:f t="shared" si="119"/>
        <x:v>53</x:v>
      </x:c>
      <x:c r="U328" s="32">
        <x:f t="shared" si="120"/>
        <x:v>1</x:v>
      </x:c>
      <x:c r="V328" s="31">
        <x:f t="shared" si="71"/>
        <x:v>0.1</x:v>
      </x:c>
      <x:c r="W328" s="31">
        <x:f t="shared" si="72"/>
        <x:v>65</x:v>
      </x:c>
      <x:c r="X328" s="32">
        <x:f t="shared" si="73"/>
        <x:v>0.25</x:v>
      </x:c>
      <x:c r="Y328" s="30">
        <x:f t="shared" si="121"/>
        <x:v>1</x:v>
      </x:c>
      <x:c r="Z328" s="33">
        <x:f t="shared" si="122"/>
        <x:v>0.94240000000000002</x:v>
      </x:c>
      <x:c r="AA328" s="31">
        <x:f t="shared" si="123"/>
        <x:v>112.41111853333339</x:v>
      </x:c>
      <x:c r="AB328" s="32">
        <x:f t="shared" si="77"/>
        <x:v>4.6837966055555578</x:v>
      </x:c>
      <x:c r="AC328" s="31">
        <x:f t="shared" si="78"/>
        <x:v>0.25</x:v>
      </x:c>
      <x:c r="AD328" s="30">
        <x:f t="shared" si="124"/>
        <x:v>0.22499800000000003</x:v>
      </x:c>
      <x:c r="AE328" s="31">
        <x:f t="shared" si="125"/>
        <x:v>112.63611653333339</x:v>
      </x:c>
      <x:c r="AG328" s="26"/>
      <x:c r="AH328" s="24"/>
      <x:c r="AI328" s="24"/>
      <x:c r="AJ328" s="24"/>
      <x:c r="AL328" s="24"/>
    </x:row>
    <x:row r="329" spans="2:38" x14ac:dyDescent="0.35">
      <x:c r="B329" s="27">
        <x:f t="shared" si="126"/>
        <x:v>44868</x:v>
      </x:c>
      <x:c r="C329" s="22" t="str">
        <x:f>IF($C$4="London",Assumptions!C338,Assumptions!E338)</x:f>
        <x:v>0657</x:v>
      </x:c>
      <x:c r="D329" s="22" t="str">
        <x:f>IF($C$4="London",Assumptions!D338,Assumptions!F338)</x:f>
        <x:v>1630</x:v>
      </x:c>
      <x:c r="F329" s="8">
        <x:v>44869</x:v>
      </x:c>
      <x:c r="G329" s="30">
        <x:f t="shared" si="111"/>
        <x:v>11</x:v>
      </x:c>
      <x:c r="H329" s="8" t="str">
        <x:v>0659</x:v>
      </x:c>
      <x:c r="I329" s="8" t="str">
        <x:v>1628</x:v>
      </x:c>
      <x:c r="J329" s="30">
        <x:f t="shared" si="112"/>
        <x:v>6</x:v>
      </x:c>
      <x:c r="K329" s="30">
        <x:f t="shared" si="113"/>
        <x:v>59</x:v>
      </x:c>
      <x:c r="L329" s="30">
        <x:f t="shared" si="114"/>
        <x:v>16</x:v>
      </x:c>
      <x:c r="M329" s="30">
        <x:f t="shared" si="115"/>
        <x:v>28</x:v>
      </x:c>
      <x:c r="N329" s="30">
        <x:f t="shared" si="116"/>
        <x:v>16</x:v>
      </x:c>
      <x:c r="O329" s="30">
        <x:f t="shared" si="117"/>
        <x:v>9.4833333333333325</x:v>
      </x:c>
      <x:c r="P329" s="30" t="str" cm="1">
        <x:f t="array" ref="P329">INDEX($C$12:$N$12,G329)</x:f>
        <x:v>2.1″</x:v>
      </x:c>
      <x:c r="Q329" s="30" t="str" cm="1">
        <x:f t="array" ref="Q329">INDEX($C$11:$N$11,G329)</x:f>
        <x:v>53°F</x:v>
      </x:c>
      <x:c r="R329" s="30" cm="1">
        <x:f t="array" ref="R329">INDEX($C$13:$N$13,G329)</x:f>
        <x:v>30</x:v>
      </x:c>
      <x:c r="S329" s="30">
        <x:f t="shared" si="118"/>
        <x:v>7.0000000000000007E-2</x:v>
      </x:c>
      <x:c r="T329" s="30">
        <x:f t="shared" si="119"/>
        <x:v>53</x:v>
      </x:c>
      <x:c r="U329" s="32">
        <x:f t="shared" si="120"/>
        <x:v>1</x:v>
      </x:c>
      <x:c r="V329" s="31">
        <x:f t="shared" si="71"/>
        <x:v>0.1</x:v>
      </x:c>
      <x:c r="W329" s="31">
        <x:f t="shared" si="72"/>
        <x:v>65</x:v>
      </x:c>
      <x:c r="X329" s="32">
        <x:f t="shared" si="73"/>
        <x:v>0.25</x:v>
      </x:c>
      <x:c r="Y329" s="30">
        <x:f t="shared" si="121"/>
        <x:v>1</x:v>
      </x:c>
      <x:c r="Z329" s="33">
        <x:f t="shared" si="122"/>
        <x:v>0.94240000000000002</x:v>
      </x:c>
      <x:c r="AA329" s="31">
        <x:f t="shared" si="123"/>
        <x:v>112.63611653333339</x:v>
      </x:c>
      <x:c r="AB329" s="32">
        <x:f t="shared" si="77"/>
        <x:v>4.693171522222225</x:v>
      </x:c>
      <x:c r="AC329" s="31">
        <x:f t="shared" si="78"/>
        <x:v>0.25</x:v>
      </x:c>
      <x:c r="AD329" s="30">
        <x:f t="shared" si="124"/>
        <x:v>0.22342733333333331</x:v>
      </x:c>
      <x:c r="AE329" s="31">
        <x:f t="shared" si="125"/>
        <x:v>112.85954386666673</x:v>
      </x:c>
      <x:c r="AG329" s="26"/>
      <x:c r="AH329" s="24"/>
      <x:c r="AI329" s="24"/>
      <x:c r="AJ329" s="24"/>
      <x:c r="AL329" s="24"/>
    </x:row>
    <x:row r="330" spans="2:38" x14ac:dyDescent="0.35">
      <x:c r="B330" s="27">
        <x:f t="shared" si="126"/>
        <x:v>44869</x:v>
      </x:c>
      <x:c r="C330" s="22" t="str">
        <x:f>IF($C$4="London",Assumptions!C339,Assumptions!E339)</x:f>
        <x:v>0659</x:v>
      </x:c>
      <x:c r="D330" s="22" t="str">
        <x:f>IF($C$4="London",Assumptions!D339,Assumptions!F339)</x:f>
        <x:v>1628</x:v>
      </x:c>
      <x:c r="F330" s="8">
        <x:v>44870</x:v>
      </x:c>
      <x:c r="G330" s="30">
        <x:f t="shared" ref="G330:G386" si="127">MONTH(F330)</x:f>
        <x:v>11</x:v>
      </x:c>
      <x:c r="H330" s="8" t="str">
        <x:v>0701</x:v>
      </x:c>
      <x:c r="I330" s="8" t="str">
        <x:v>1627</x:v>
      </x:c>
      <x:c r="J330" s="30">
        <x:f t="shared" ref="J330:J386" si="128">VALUE(LEFT(H330,2))</x:f>
        <x:v>7</x:v>
      </x:c>
      <x:c r="K330" s="30">
        <x:f t="shared" ref="K330:K386" si="129">VALUE(RIGHT(H330,2))</x:f>
        <x:v>1</x:v>
      </x:c>
      <x:c r="L330" s="30">
        <x:f t="shared" ref="L330:L386" si="130">VALUE(LEFT(I330,2))</x:f>
        <x:v>16</x:v>
      </x:c>
      <x:c r="M330" s="30">
        <x:f t="shared" ref="M330:M386" si="131">VALUE(RIGHT(I330,2))</x:f>
        <x:v>27</x:v>
      </x:c>
      <x:c r="N330" s="30">
        <x:f t="shared" ref="N330:N386" si="132">IF(L330&lt;J330,L330+24,L330)</x:f>
        <x:v>16</x:v>
      </x:c>
      <x:c r="O330" s="30">
        <x:f t="shared" ref="O330:O386" si="133">N330-J330+(M330-K330)/60</x:f>
        <x:v>9.4333333333333336</x:v>
      </x:c>
      <x:c r="P330" s="30" t="str" cm="1">
        <x:f t="array" ref="P330">INDEX($C$12:$N$12,G330)</x:f>
        <x:v>2.1″</x:v>
      </x:c>
      <x:c r="Q330" s="30" t="str" cm="1">
        <x:f t="array" ref="Q330">INDEX($C$11:$N$11,G330)</x:f>
        <x:v>53°F</x:v>
      </x:c>
      <x:c r="R330" s="30" cm="1">
        <x:f t="array" ref="R330">INDEX($C$13:$N$13,G330)</x:f>
        <x:v>30</x:v>
      </x:c>
      <x:c r="S330" s="30">
        <x:f t="shared" ref="S330:S386" si="134">VALUE(SUBSTITUTE(P330,"″",""))/R330</x:f>
        <x:v>7.0000000000000007E-2</x:v>
      </x:c>
      <x:c r="T330" s="30">
        <x:f t="shared" ref="T330:T386" si="135">VALUE(_xlfn.TEXTBEFORE(Q330,"°"))</x:f>
        <x:v>53</x:v>
      </x:c>
      <x:c r="U330" s="32">
        <x:f t="shared" ref="U330:U386" si="136">MAX(MIN(U329+S330-$C$20,1),0)</x:f>
        <x:v>1</x:v>
      </x:c>
      <x:c r="V330" s="31">
        <x:f t="shared" si="71"/>
        <x:v>0.1</x:v>
      </x:c>
      <x:c r="W330" s="31">
        <x:f t="shared" si="72"/>
        <x:v>65</x:v>
      </x:c>
      <x:c r="X330" s="32">
        <x:f t="shared" si="73"/>
        <x:v>0.25</x:v>
      </x:c>
      <x:c r="Y330" s="30">
        <x:f t="shared" ref="Y330:Y386" si="137">IF(U330&gt;X330,1,IF(U330&lt;X330/2,0,(U330/X330)^2))</x:f>
        <x:v>1</x:v>
      </x:c>
      <x:c r="Z330" s="33">
        <x:f t="shared" ref="Z330:Z386" si="138">1-((T330-W330)/50)^2</x:f>
        <x:v>0.94240000000000002</x:v>
      </x:c>
      <x:c r="AA330" s="31">
        <x:f t="shared" ref="AA330:AA386" si="139">AE329</x:f>
        <x:v>112.85954386666673</x:v>
      </x:c>
      <x:c r="AB330" s="32">
        <x:f t="shared" si="77"/>
        <x:v>4.7024809944444472</x:v>
      </x:c>
      <x:c r="AC330" s="31">
        <x:f t="shared" si="78"/>
        <x:v>0.25</x:v>
      </x:c>
      <x:c r="AD330" s="30">
        <x:f t="shared" ref="AD330:AD386" si="140">V330*O330*Y330*Z330*AC330</x:f>
        <x:v>0.22224933333333335</x:v>
      </x:c>
      <x:c r="AE330" s="31">
        <x:f t="shared" ref="AE330:AE386" si="141">AA330+AD330</x:f>
        <x:v>113.08179320000006</x:v>
      </x:c>
      <x:c r="AG330" s="26"/>
      <x:c r="AH330" s="24"/>
      <x:c r="AI330" s="24"/>
      <x:c r="AJ330" s="24"/>
      <x:c r="AL330" s="24"/>
    </x:row>
    <x:row r="331" spans="2:38" x14ac:dyDescent="0.35">
      <x:c r="B331" s="27">
        <x:f t="shared" si="126"/>
        <x:v>44870</x:v>
      </x:c>
      <x:c r="C331" s="22" t="str">
        <x:f>IF($C$4="London",Assumptions!C340,Assumptions!E340)</x:f>
        <x:v>0701</x:v>
      </x:c>
      <x:c r="D331" s="22" t="str">
        <x:f>IF($C$4="London",Assumptions!D340,Assumptions!F340)</x:f>
        <x:v>1627</x:v>
      </x:c>
      <x:c r="F331" s="8">
        <x:v>44871</x:v>
      </x:c>
      <x:c r="G331" s="30">
        <x:f t="shared" si="127"/>
        <x:v>11</x:v>
      </x:c>
      <x:c r="H331" s="8" t="str">
        <x:v>0703</x:v>
      </x:c>
      <x:c r="I331" s="8" t="str">
        <x:v>1625</x:v>
      </x:c>
      <x:c r="J331" s="30">
        <x:f t="shared" si="128"/>
        <x:v>7</x:v>
      </x:c>
      <x:c r="K331" s="30">
        <x:f t="shared" si="129"/>
        <x:v>3</x:v>
      </x:c>
      <x:c r="L331" s="30">
        <x:f t="shared" si="130"/>
        <x:v>16</x:v>
      </x:c>
      <x:c r="M331" s="30">
        <x:f t="shared" si="131"/>
        <x:v>25</x:v>
      </x:c>
      <x:c r="N331" s="30">
        <x:f t="shared" si="132"/>
        <x:v>16</x:v>
      </x:c>
      <x:c r="O331" s="30">
        <x:f t="shared" si="133"/>
        <x:v>9.3666666666666671</x:v>
      </x:c>
      <x:c r="P331" s="30" t="str" cm="1">
        <x:f t="array" ref="P331">INDEX($C$12:$N$12,G331)</x:f>
        <x:v>2.1″</x:v>
      </x:c>
      <x:c r="Q331" s="30" t="str" cm="1">
        <x:f t="array" ref="Q331">INDEX($C$11:$N$11,G331)</x:f>
        <x:v>53°F</x:v>
      </x:c>
      <x:c r="R331" s="30" cm="1">
        <x:f t="array" ref="R331">INDEX($C$13:$N$13,G331)</x:f>
        <x:v>30</x:v>
      </x:c>
      <x:c r="S331" s="30">
        <x:f t="shared" si="134"/>
        <x:v>7.0000000000000007E-2</x:v>
      </x:c>
      <x:c r="T331" s="30">
        <x:f t="shared" si="135"/>
        <x:v>53</x:v>
      </x:c>
      <x:c r="U331" s="32">
        <x:f t="shared" si="136"/>
        <x:v>1</x:v>
      </x:c>
      <x:c r="V331" s="31">
        <x:f t="shared" si="71"/>
        <x:v>0.1</x:v>
      </x:c>
      <x:c r="W331" s="31">
        <x:f t="shared" si="72"/>
        <x:v>65</x:v>
      </x:c>
      <x:c r="X331" s="32">
        <x:f t="shared" si="73"/>
        <x:v>0.25</x:v>
      </x:c>
      <x:c r="Y331" s="30">
        <x:f t="shared" si="137"/>
        <x:v>1</x:v>
      </x:c>
      <x:c r="Z331" s="33">
        <x:f t="shared" si="138"/>
        <x:v>0.94240000000000002</x:v>
      </x:c>
      <x:c r="AA331" s="31">
        <x:f t="shared" si="139"/>
        <x:v>113.08179320000006</x:v>
      </x:c>
      <x:c r="AB331" s="32">
        <x:f t="shared" si="77"/>
        <x:v>4.7117413833333357</x:v>
      </x:c>
      <x:c r="AC331" s="31">
        <x:f t="shared" si="78"/>
        <x:v>0.25</x:v>
      </x:c>
      <x:c r="AD331" s="30">
        <x:f t="shared" si="140"/>
        <x:v>0.22067866666666669</x:v>
      </x:c>
      <x:c r="AE331" s="31">
        <x:f t="shared" si="141"/>
        <x:v>113.30247186666674</x:v>
      </x:c>
      <x:c r="AG331" s="26"/>
      <x:c r="AH331" s="24"/>
      <x:c r="AI331" s="24"/>
      <x:c r="AJ331" s="24"/>
      <x:c r="AL331" s="24"/>
    </x:row>
    <x:row r="332" spans="2:38" x14ac:dyDescent="0.35">
      <x:c r="B332" s="27">
        <x:f t="shared" si="126"/>
        <x:v>44871</x:v>
      </x:c>
      <x:c r="C332" s="22" t="str">
        <x:f>IF($C$4="London",Assumptions!C341,Assumptions!E341)</x:f>
        <x:v>0703</x:v>
      </x:c>
      <x:c r="D332" s="22" t="str">
        <x:f>IF($C$4="London",Assumptions!D341,Assumptions!F341)</x:f>
        <x:v>1625</x:v>
      </x:c>
      <x:c r="F332" s="8">
        <x:v>44872</x:v>
      </x:c>
      <x:c r="G332" s="30">
        <x:f t="shared" si="127"/>
        <x:v>11</x:v>
      </x:c>
      <x:c r="H332" s="8" t="str">
        <x:v>0704</x:v>
      </x:c>
      <x:c r="I332" s="8" t="str">
        <x:v>1623</x:v>
      </x:c>
      <x:c r="J332" s="30">
        <x:f t="shared" si="128"/>
        <x:v>7</x:v>
      </x:c>
      <x:c r="K332" s="30">
        <x:f t="shared" si="129"/>
        <x:v>4</x:v>
      </x:c>
      <x:c r="L332" s="30">
        <x:f t="shared" si="130"/>
        <x:v>16</x:v>
      </x:c>
      <x:c r="M332" s="30">
        <x:f t="shared" si="131"/>
        <x:v>23</x:v>
      </x:c>
      <x:c r="N332" s="30">
        <x:f t="shared" si="132"/>
        <x:v>16</x:v>
      </x:c>
      <x:c r="O332" s="30">
        <x:f t="shared" si="133"/>
        <x:v>9.3166666666666664</x:v>
      </x:c>
      <x:c r="P332" s="30" t="str" cm="1">
        <x:f t="array" ref="P332">INDEX($C$12:$N$12,G332)</x:f>
        <x:v>2.1″</x:v>
      </x:c>
      <x:c r="Q332" s="30" t="str" cm="1">
        <x:f t="array" ref="Q332">INDEX($C$11:$N$11,G332)</x:f>
        <x:v>53°F</x:v>
      </x:c>
      <x:c r="R332" s="30" cm="1">
        <x:f t="array" ref="R332">INDEX($C$13:$N$13,G332)</x:f>
        <x:v>30</x:v>
      </x:c>
      <x:c r="S332" s="30">
        <x:f t="shared" si="134"/>
        <x:v>7.0000000000000007E-2</x:v>
      </x:c>
      <x:c r="T332" s="30">
        <x:f t="shared" si="135"/>
        <x:v>53</x:v>
      </x:c>
      <x:c r="U332" s="32">
        <x:f t="shared" si="136"/>
        <x:v>1</x:v>
      </x:c>
      <x:c r="V332" s="31">
        <x:f t="shared" si="71"/>
        <x:v>0.1</x:v>
      </x:c>
      <x:c r="W332" s="31">
        <x:f t="shared" si="72"/>
        <x:v>65</x:v>
      </x:c>
      <x:c r="X332" s="32">
        <x:f t="shared" si="73"/>
        <x:v>0.25</x:v>
      </x:c>
      <x:c r="Y332" s="30">
        <x:f t="shared" si="137"/>
        <x:v>1</x:v>
      </x:c>
      <x:c r="Z332" s="33">
        <x:f t="shared" si="138"/>
        <x:v>0.94240000000000002</x:v>
      </x:c>
      <x:c r="AA332" s="31">
        <x:f t="shared" si="139"/>
        <x:v>113.30247186666674</x:v>
      </x:c>
      <x:c r="AB332" s="32">
        <x:f t="shared" si="77"/>
        <x:v>4.7209363277777809</x:v>
      </x:c>
      <x:c r="AC332" s="31">
        <x:f t="shared" si="78"/>
        <x:v>0.25</x:v>
      </x:c>
      <x:c r="AD332" s="30">
        <x:f t="shared" si="140"/>
        <x:v>0.21950066666666668</x:v>
      </x:c>
      <x:c r="AE332" s="31">
        <x:f t="shared" si="141"/>
        <x:v>113.5219725333334</x:v>
      </x:c>
      <x:c r="AG332" s="26"/>
      <x:c r="AH332" s="24"/>
      <x:c r="AI332" s="24"/>
      <x:c r="AJ332" s="24"/>
      <x:c r="AL332" s="24"/>
    </x:row>
    <x:row r="333" spans="2:38" x14ac:dyDescent="0.35">
      <x:c r="B333" s="27">
        <x:f t="shared" si="126"/>
        <x:v>44872</x:v>
      </x:c>
      <x:c r="C333" s="22" t="str">
        <x:f>IF($C$4="London",Assumptions!C342,Assumptions!E342)</x:f>
        <x:v>0704</x:v>
      </x:c>
      <x:c r="D333" s="22" t="str">
        <x:f>IF($C$4="London",Assumptions!D342,Assumptions!F342)</x:f>
        <x:v>1623</x:v>
      </x:c>
      <x:c r="F333" s="8">
        <x:v>44873</x:v>
      </x:c>
      <x:c r="G333" s="30">
        <x:f t="shared" si="127"/>
        <x:v>11</x:v>
      </x:c>
      <x:c r="H333" s="8" t="str">
        <x:v>0706</x:v>
      </x:c>
      <x:c r="I333" s="8" t="str">
        <x:v>1622</x:v>
      </x:c>
      <x:c r="J333" s="30">
        <x:f t="shared" si="128"/>
        <x:v>7</x:v>
      </x:c>
      <x:c r="K333" s="30">
        <x:f t="shared" si="129"/>
        <x:v>6</x:v>
      </x:c>
      <x:c r="L333" s="30">
        <x:f t="shared" si="130"/>
        <x:v>16</x:v>
      </x:c>
      <x:c r="M333" s="30">
        <x:f t="shared" si="131"/>
        <x:v>22</x:v>
      </x:c>
      <x:c r="N333" s="30">
        <x:f t="shared" si="132"/>
        <x:v>16</x:v>
      </x:c>
      <x:c r="O333" s="30">
        <x:f t="shared" si="133"/>
        <x:v>9.2666666666666675</x:v>
      </x:c>
      <x:c r="P333" s="30" t="str" cm="1">
        <x:f t="array" ref="P333">INDEX($C$12:$N$12,G333)</x:f>
        <x:v>2.1″</x:v>
      </x:c>
      <x:c r="Q333" s="30" t="str" cm="1">
        <x:f t="array" ref="Q333">INDEX($C$11:$N$11,G333)</x:f>
        <x:v>53°F</x:v>
      </x:c>
      <x:c r="R333" s="30" cm="1">
        <x:f t="array" ref="R333">INDEX($C$13:$N$13,G333)</x:f>
        <x:v>30</x:v>
      </x:c>
      <x:c r="S333" s="30">
        <x:f t="shared" si="134"/>
        <x:v>7.0000000000000007E-2</x:v>
      </x:c>
      <x:c r="T333" s="30">
        <x:f t="shared" si="135"/>
        <x:v>53</x:v>
      </x:c>
      <x:c r="U333" s="32">
        <x:f t="shared" si="136"/>
        <x:v>1</x:v>
      </x:c>
      <x:c r="V333" s="31">
        <x:f t="shared" si="71"/>
        <x:v>0.1</x:v>
      </x:c>
      <x:c r="W333" s="31">
        <x:f t="shared" si="72"/>
        <x:v>65</x:v>
      </x:c>
      <x:c r="X333" s="32">
        <x:f t="shared" si="73"/>
        <x:v>0.25</x:v>
      </x:c>
      <x:c r="Y333" s="30">
        <x:f t="shared" si="137"/>
        <x:v>1</x:v>
      </x:c>
      <x:c r="Z333" s="33">
        <x:f t="shared" si="138"/>
        <x:v>0.94240000000000002</x:v>
      </x:c>
      <x:c r="AA333" s="31">
        <x:f t="shared" si="139"/>
        <x:v>113.5219725333334</x:v>
      </x:c>
      <x:c r="AB333" s="32">
        <x:f t="shared" si="77"/>
        <x:v>4.7300821888888915</x:v>
      </x:c>
      <x:c r="AC333" s="31">
        <x:f t="shared" si="78"/>
        <x:v>0.25</x:v>
      </x:c>
      <x:c r="AD333" s="30">
        <x:f t="shared" si="140"/>
        <x:v>0.21832266666666669</x:v>
      </x:c>
      <x:c r="AE333" s="31">
        <x:f t="shared" si="141"/>
        <x:v>113.74029520000006</x:v>
      </x:c>
      <x:c r="AG333" s="26"/>
      <x:c r="AH333" s="24"/>
      <x:c r="AI333" s="24"/>
      <x:c r="AJ333" s="24"/>
      <x:c r="AL333" s="24"/>
    </x:row>
    <x:row r="334" spans="2:38" x14ac:dyDescent="0.35">
      <x:c r="B334" s="27">
        <x:f t="shared" si="126"/>
        <x:v>44873</x:v>
      </x:c>
      <x:c r="C334" s="22" t="str">
        <x:f>IF($C$4="London",Assumptions!C343,Assumptions!E343)</x:f>
        <x:v>0706</x:v>
      </x:c>
      <x:c r="D334" s="22" t="str">
        <x:f>IF($C$4="London",Assumptions!D343,Assumptions!F343)</x:f>
        <x:v>1622</x:v>
      </x:c>
      <x:c r="F334" s="8">
        <x:v>44874</x:v>
      </x:c>
      <x:c r="G334" s="30">
        <x:f t="shared" si="127"/>
        <x:v>11</x:v>
      </x:c>
      <x:c r="H334" s="8" t="str">
        <x:v>0708</x:v>
      </x:c>
      <x:c r="I334" s="8" t="str">
        <x:v>1620</x:v>
      </x:c>
      <x:c r="J334" s="30">
        <x:f t="shared" si="128"/>
        <x:v>7</x:v>
      </x:c>
      <x:c r="K334" s="30">
        <x:f t="shared" si="129"/>
        <x:v>8</x:v>
      </x:c>
      <x:c r="L334" s="30">
        <x:f t="shared" si="130"/>
        <x:v>16</x:v>
      </x:c>
      <x:c r="M334" s="30">
        <x:f t="shared" si="131"/>
        <x:v>20</x:v>
      </x:c>
      <x:c r="N334" s="30">
        <x:f t="shared" si="132"/>
        <x:v>16</x:v>
      </x:c>
      <x:c r="O334" s="30">
        <x:f t="shared" si="133"/>
        <x:v>9.1999999999999993</x:v>
      </x:c>
      <x:c r="P334" s="30" t="str" cm="1">
        <x:f t="array" ref="P334">INDEX($C$12:$N$12,G334)</x:f>
        <x:v>2.1″</x:v>
      </x:c>
      <x:c r="Q334" s="30" t="str" cm="1">
        <x:f t="array" ref="Q334">INDEX($C$11:$N$11,G334)</x:f>
        <x:v>53°F</x:v>
      </x:c>
      <x:c r="R334" s="30" cm="1">
        <x:f t="array" ref="R334">INDEX($C$13:$N$13,G334)</x:f>
        <x:v>30</x:v>
      </x:c>
      <x:c r="S334" s="30">
        <x:f t="shared" si="134"/>
        <x:v>7.0000000000000007E-2</x:v>
      </x:c>
      <x:c r="T334" s="30">
        <x:f t="shared" si="135"/>
        <x:v>53</x:v>
      </x:c>
      <x:c r="U334" s="32">
        <x:f t="shared" si="136"/>
        <x:v>1</x:v>
      </x:c>
      <x:c r="V334" s="31">
        <x:f t="shared" si="71"/>
        <x:v>0.1</x:v>
      </x:c>
      <x:c r="W334" s="31">
        <x:f t="shared" si="72"/>
        <x:v>65</x:v>
      </x:c>
      <x:c r="X334" s="32">
        <x:f t="shared" si="73"/>
        <x:v>0.25</x:v>
      </x:c>
      <x:c r="Y334" s="30">
        <x:f t="shared" si="137"/>
        <x:v>1</x:v>
      </x:c>
      <x:c r="Z334" s="33">
        <x:f t="shared" si="138"/>
        <x:v>0.94240000000000002</x:v>
      </x:c>
      <x:c r="AA334" s="31">
        <x:f t="shared" si="139"/>
        <x:v>113.74029520000006</x:v>
      </x:c>
      <x:c r="AB334" s="32">
        <x:f t="shared" si="77"/>
        <x:v>4.7391789666666693</x:v>
      </x:c>
      <x:c r="AC334" s="31">
        <x:f t="shared" si="78"/>
        <x:v>0.25</x:v>
      </x:c>
      <x:c r="AD334" s="30">
        <x:f t="shared" si="140"/>
        <x:v>0.216752</x:v>
      </x:c>
      <x:c r="AE334" s="31">
        <x:f t="shared" si="141"/>
        <x:v>113.95704720000006</x:v>
      </x:c>
      <x:c r="AG334" s="26"/>
      <x:c r="AH334" s="24"/>
      <x:c r="AI334" s="24"/>
      <x:c r="AJ334" s="24"/>
      <x:c r="AL334" s="24"/>
    </x:row>
    <x:row r="335" spans="2:38" x14ac:dyDescent="0.35">
      <x:c r="B335" s="27">
        <x:f t="shared" si="126"/>
        <x:v>44874</x:v>
      </x:c>
      <x:c r="C335" s="22" t="str">
        <x:f>IF($C$4="London",Assumptions!C344,Assumptions!E344)</x:f>
        <x:v>0708</x:v>
      </x:c>
      <x:c r="D335" s="22" t="str">
        <x:f>IF($C$4="London",Assumptions!D344,Assumptions!F344)</x:f>
        <x:v>1620</x:v>
      </x:c>
      <x:c r="F335" s="8">
        <x:v>44875</x:v>
      </x:c>
      <x:c r="G335" s="30">
        <x:f t="shared" si="127"/>
        <x:v>11</x:v>
      </x:c>
      <x:c r="H335" s="8" t="str">
        <x:v>0710</x:v>
      </x:c>
      <x:c r="I335" s="8" t="str">
        <x:v>1619</x:v>
      </x:c>
      <x:c r="J335" s="30">
        <x:f t="shared" si="128"/>
        <x:v>7</x:v>
      </x:c>
      <x:c r="K335" s="30">
        <x:f t="shared" si="129"/>
        <x:v>10</x:v>
      </x:c>
      <x:c r="L335" s="30">
        <x:f t="shared" si="130"/>
        <x:v>16</x:v>
      </x:c>
      <x:c r="M335" s="30">
        <x:f t="shared" si="131"/>
        <x:v>19</x:v>
      </x:c>
      <x:c r="N335" s="30">
        <x:f t="shared" si="132"/>
        <x:v>16</x:v>
      </x:c>
      <x:c r="O335" s="30">
        <x:f t="shared" si="133"/>
        <x:v>9.15</x:v>
      </x:c>
      <x:c r="P335" s="30" t="str" cm="1">
        <x:f t="array" ref="P335">INDEX($C$12:$N$12,G335)</x:f>
        <x:v>2.1″</x:v>
      </x:c>
      <x:c r="Q335" s="30" t="str" cm="1">
        <x:f t="array" ref="Q335">INDEX($C$11:$N$11,G335)</x:f>
        <x:v>53°F</x:v>
      </x:c>
      <x:c r="R335" s="30" cm="1">
        <x:f t="array" ref="R335">INDEX($C$13:$N$13,G335)</x:f>
        <x:v>30</x:v>
      </x:c>
      <x:c r="S335" s="30">
        <x:f t="shared" si="134"/>
        <x:v>7.0000000000000007E-2</x:v>
      </x:c>
      <x:c r="T335" s="30">
        <x:f t="shared" si="135"/>
        <x:v>53</x:v>
      </x:c>
      <x:c r="U335" s="32">
        <x:f t="shared" si="136"/>
        <x:v>1</x:v>
      </x:c>
      <x:c r="V335" s="31">
        <x:f t="shared" si="71"/>
        <x:v>0.1</x:v>
      </x:c>
      <x:c r="W335" s="31">
        <x:f t="shared" si="72"/>
        <x:v>65</x:v>
      </x:c>
      <x:c r="X335" s="32">
        <x:f t="shared" si="73"/>
        <x:v>0.25</x:v>
      </x:c>
      <x:c r="Y335" s="30">
        <x:f t="shared" si="137"/>
        <x:v>1</x:v>
      </x:c>
      <x:c r="Z335" s="33">
        <x:f t="shared" si="138"/>
        <x:v>0.94240000000000002</x:v>
      </x:c>
      <x:c r="AA335" s="31">
        <x:f t="shared" si="139"/>
        <x:v>113.95704720000006</x:v>
      </x:c>
      <x:c r="AB335" s="32">
        <x:f t="shared" si="77"/>
        <x:v>4.7482103000000029</x:v>
      </x:c>
      <x:c r="AC335" s="31">
        <x:f t="shared" si="78"/>
        <x:v>0.25</x:v>
      </x:c>
      <x:c r="AD335" s="30">
        <x:f t="shared" si="140"/>
        <x:v>0.21557400000000002</x:v>
      </x:c>
      <x:c r="AE335" s="31">
        <x:f t="shared" si="141"/>
        <x:v>114.17262120000007</x:v>
      </x:c>
      <x:c r="AG335" s="26"/>
      <x:c r="AH335" s="24"/>
      <x:c r="AI335" s="24"/>
      <x:c r="AJ335" s="24"/>
      <x:c r="AL335" s="24"/>
    </x:row>
    <x:row r="336" spans="2:38" x14ac:dyDescent="0.35">
      <x:c r="B336" s="27">
        <x:f t="shared" si="126"/>
        <x:v>44875</x:v>
      </x:c>
      <x:c r="C336" s="22" t="str">
        <x:f>IF($C$4="London",Assumptions!C345,Assumptions!E345)</x:f>
        <x:v>0710</x:v>
      </x:c>
      <x:c r="D336" s="22" t="str">
        <x:f>IF($C$4="London",Assumptions!D345,Assumptions!F345)</x:f>
        <x:v>1619</x:v>
      </x:c>
      <x:c r="F336" s="8">
        <x:v>44876</x:v>
      </x:c>
      <x:c r="G336" s="30">
        <x:f t="shared" si="127"/>
        <x:v>11</x:v>
      </x:c>
      <x:c r="H336" s="8" t="str">
        <x:v>0711</x:v>
      </x:c>
      <x:c r="I336" s="8" t="str">
        <x:v>1617</x:v>
      </x:c>
      <x:c r="J336" s="30">
        <x:f t="shared" si="128"/>
        <x:v>7</x:v>
      </x:c>
      <x:c r="K336" s="30">
        <x:f t="shared" si="129"/>
        <x:v>11</x:v>
      </x:c>
      <x:c r="L336" s="30">
        <x:f t="shared" si="130"/>
        <x:v>16</x:v>
      </x:c>
      <x:c r="M336" s="30">
        <x:f t="shared" si="131"/>
        <x:v>17</x:v>
      </x:c>
      <x:c r="N336" s="30">
        <x:f t="shared" si="132"/>
        <x:v>16</x:v>
      </x:c>
      <x:c r="O336" s="30">
        <x:f t="shared" si="133"/>
        <x:v>9.1</x:v>
      </x:c>
      <x:c r="P336" s="30" t="str" cm="1">
        <x:f t="array" ref="P336">INDEX($C$12:$N$12,G336)</x:f>
        <x:v>2.1″</x:v>
      </x:c>
      <x:c r="Q336" s="30" t="str" cm="1">
        <x:f t="array" ref="Q336">INDEX($C$11:$N$11,G336)</x:f>
        <x:v>53°F</x:v>
      </x:c>
      <x:c r="R336" s="30" cm="1">
        <x:f t="array" ref="R336">INDEX($C$13:$N$13,G336)</x:f>
        <x:v>30</x:v>
      </x:c>
      <x:c r="S336" s="30">
        <x:f t="shared" si="134"/>
        <x:v>7.0000000000000007E-2</x:v>
      </x:c>
      <x:c r="T336" s="30">
        <x:f t="shared" si="135"/>
        <x:v>53</x:v>
      </x:c>
      <x:c r="U336" s="32">
        <x:f t="shared" si="136"/>
        <x:v>1</x:v>
      </x:c>
      <x:c r="V336" s="31">
        <x:f t="shared" si="71"/>
        <x:v>0.1</x:v>
      </x:c>
      <x:c r="W336" s="31">
        <x:f t="shared" si="72"/>
        <x:v>65</x:v>
      </x:c>
      <x:c r="X336" s="32">
        <x:f t="shared" si="73"/>
        <x:v>0.25</x:v>
      </x:c>
      <x:c r="Y336" s="30">
        <x:f t="shared" si="137"/>
        <x:v>1</x:v>
      </x:c>
      <x:c r="Z336" s="33">
        <x:f t="shared" si="138"/>
        <x:v>0.94240000000000002</x:v>
      </x:c>
      <x:c r="AA336" s="31">
        <x:f t="shared" si="139"/>
        <x:v>114.17262120000007</x:v>
      </x:c>
      <x:c r="AB336" s="32">
        <x:f t="shared" si="77"/>
        <x:v>4.7571925500000027</x:v>
      </x:c>
      <x:c r="AC336" s="31">
        <x:f t="shared" si="78"/>
        <x:v>0.25</x:v>
      </x:c>
      <x:c r="AD336" s="30">
        <x:f t="shared" si="140"/>
        <x:v>0.214396</x:v>
      </x:c>
      <x:c r="AE336" s="31">
        <x:f t="shared" si="141"/>
        <x:v>114.38701720000006</x:v>
      </x:c>
      <x:c r="AG336" s="26"/>
      <x:c r="AH336" s="24"/>
      <x:c r="AI336" s="24"/>
      <x:c r="AJ336" s="24"/>
      <x:c r="AL336" s="24"/>
    </x:row>
    <x:row r="337" spans="2:38" x14ac:dyDescent="0.35">
      <x:c r="B337" s="27">
        <x:f t="shared" si="126"/>
        <x:v>44876</x:v>
      </x:c>
      <x:c r="C337" s="22" t="str">
        <x:f>IF($C$4="London",Assumptions!C346,Assumptions!E346)</x:f>
        <x:v>0711</x:v>
      </x:c>
      <x:c r="D337" s="22" t="str">
        <x:f>IF($C$4="London",Assumptions!D346,Assumptions!F346)</x:f>
        <x:v>1617</x:v>
      </x:c>
      <x:c r="F337" s="8">
        <x:v>44877</x:v>
      </x:c>
      <x:c r="G337" s="30">
        <x:f t="shared" si="127"/>
        <x:v>11</x:v>
      </x:c>
      <x:c r="H337" s="8" t="str">
        <x:v>0713</x:v>
      </x:c>
      <x:c r="I337" s="8" t="str">
        <x:v>1615</x:v>
      </x:c>
      <x:c r="J337" s="30">
        <x:f t="shared" si="128"/>
        <x:v>7</x:v>
      </x:c>
      <x:c r="K337" s="30">
        <x:f t="shared" si="129"/>
        <x:v>13</x:v>
      </x:c>
      <x:c r="L337" s="30">
        <x:f t="shared" si="130"/>
        <x:v>16</x:v>
      </x:c>
      <x:c r="M337" s="30">
        <x:f t="shared" si="131"/>
        <x:v>15</x:v>
      </x:c>
      <x:c r="N337" s="30">
        <x:f t="shared" si="132"/>
        <x:v>16</x:v>
      </x:c>
      <x:c r="O337" s="30">
        <x:f t="shared" si="133"/>
        <x:v>9.0333333333333332</x:v>
      </x:c>
      <x:c r="P337" s="30" t="str" cm="1">
        <x:f t="array" ref="P337">INDEX($C$12:$N$12,G337)</x:f>
        <x:v>2.1″</x:v>
      </x:c>
      <x:c r="Q337" s="30" t="str" cm="1">
        <x:f t="array" ref="Q337">INDEX($C$11:$N$11,G337)</x:f>
        <x:v>53°F</x:v>
      </x:c>
      <x:c r="R337" s="30" cm="1">
        <x:f t="array" ref="R337">INDEX($C$13:$N$13,G337)</x:f>
        <x:v>30</x:v>
      </x:c>
      <x:c r="S337" s="30">
        <x:f t="shared" si="134"/>
        <x:v>7.0000000000000007E-2</x:v>
      </x:c>
      <x:c r="T337" s="30">
        <x:f t="shared" si="135"/>
        <x:v>53</x:v>
      </x:c>
      <x:c r="U337" s="32">
        <x:f t="shared" si="136"/>
        <x:v>1</x:v>
      </x:c>
      <x:c r="V337" s="31">
        <x:f t="shared" si="71"/>
        <x:v>0.1</x:v>
      </x:c>
      <x:c r="W337" s="31">
        <x:f t="shared" si="72"/>
        <x:v>65</x:v>
      </x:c>
      <x:c r="X337" s="32">
        <x:f t="shared" si="73"/>
        <x:v>0.25</x:v>
      </x:c>
      <x:c r="Y337" s="30">
        <x:f t="shared" si="137"/>
        <x:v>1</x:v>
      </x:c>
      <x:c r="Z337" s="33">
        <x:f t="shared" si="138"/>
        <x:v>0.94240000000000002</x:v>
      </x:c>
      <x:c r="AA337" s="31">
        <x:f t="shared" si="139"/>
        <x:v>114.38701720000006</x:v>
      </x:c>
      <x:c r="AB337" s="32">
        <x:f t="shared" si="77"/>
        <x:v>4.7661257166666688</x:v>
      </x:c>
      <x:c r="AC337" s="31">
        <x:f t="shared" si="78"/>
        <x:v>0.25</x:v>
      </x:c>
      <x:c r="AD337" s="30">
        <x:f t="shared" si="140"/>
        <x:v>0.21282533333333334</x:v>
      </x:c>
      <x:c r="AE337" s="31">
        <x:f t="shared" si="141"/>
        <x:v>114.59984253333339</x:v>
      </x:c>
      <x:c r="AG337" s="26"/>
      <x:c r="AH337" s="24"/>
      <x:c r="AI337" s="24"/>
      <x:c r="AJ337" s="24"/>
      <x:c r="AL337" s="24"/>
    </x:row>
    <x:row r="338" spans="2:38" x14ac:dyDescent="0.35">
      <x:c r="B338" s="27">
        <x:f t="shared" si="126"/>
        <x:v>44877</x:v>
      </x:c>
      <x:c r="C338" s="22" t="str">
        <x:f>IF($C$4="London",Assumptions!C347,Assumptions!E347)</x:f>
        <x:v>0713</x:v>
      </x:c>
      <x:c r="D338" s="22" t="str">
        <x:f>IF($C$4="London",Assumptions!D347,Assumptions!F347)</x:f>
        <x:v>1615</x:v>
      </x:c>
      <x:c r="F338" s="8">
        <x:v>44878</x:v>
      </x:c>
      <x:c r="G338" s="30">
        <x:f t="shared" si="127"/>
        <x:v>11</x:v>
      </x:c>
      <x:c r="H338" s="8" t="str">
        <x:v>0715</x:v>
      </x:c>
      <x:c r="I338" s="8" t="str">
        <x:v>1614</x:v>
      </x:c>
      <x:c r="J338" s="30">
        <x:f t="shared" si="128"/>
        <x:v>7</x:v>
      </x:c>
      <x:c r="K338" s="30">
        <x:f t="shared" si="129"/>
        <x:v>15</x:v>
      </x:c>
      <x:c r="L338" s="30">
        <x:f t="shared" si="130"/>
        <x:v>16</x:v>
      </x:c>
      <x:c r="M338" s="30">
        <x:f t="shared" si="131"/>
        <x:v>14</x:v>
      </x:c>
      <x:c r="N338" s="30">
        <x:f t="shared" si="132"/>
        <x:v>16</x:v>
      </x:c>
      <x:c r="O338" s="30">
        <x:f t="shared" si="133"/>
        <x:v>8.9833333333333325</x:v>
      </x:c>
      <x:c r="P338" s="30" t="str" cm="1">
        <x:f t="array" ref="P338">INDEX($C$12:$N$12,G338)</x:f>
        <x:v>2.1″</x:v>
      </x:c>
      <x:c r="Q338" s="30" t="str" cm="1">
        <x:f t="array" ref="Q338">INDEX($C$11:$N$11,G338)</x:f>
        <x:v>53°F</x:v>
      </x:c>
      <x:c r="R338" s="30" cm="1">
        <x:f t="array" ref="R338">INDEX($C$13:$N$13,G338)</x:f>
        <x:v>30</x:v>
      </x:c>
      <x:c r="S338" s="30">
        <x:f t="shared" si="134"/>
        <x:v>7.0000000000000007E-2</x:v>
      </x:c>
      <x:c r="T338" s="30">
        <x:f t="shared" si="135"/>
        <x:v>53</x:v>
      </x:c>
      <x:c r="U338" s="32">
        <x:f t="shared" si="136"/>
        <x:v>1</x:v>
      </x:c>
      <x:c r="V338" s="31">
        <x:f t="shared" si="71"/>
        <x:v>0.1</x:v>
      </x:c>
      <x:c r="W338" s="31">
        <x:f t="shared" si="72"/>
        <x:v>65</x:v>
      </x:c>
      <x:c r="X338" s="32">
        <x:f t="shared" si="73"/>
        <x:v>0.25</x:v>
      </x:c>
      <x:c r="Y338" s="30">
        <x:f t="shared" si="137"/>
        <x:v>1</x:v>
      </x:c>
      <x:c r="Z338" s="33">
        <x:f t="shared" si="138"/>
        <x:v>0.94240000000000002</x:v>
      </x:c>
      <x:c r="AA338" s="31">
        <x:f t="shared" si="139"/>
        <x:v>114.59984253333339</x:v>
      </x:c>
      <x:c r="AB338" s="32">
        <x:f t="shared" si="77"/>
        <x:v>4.7749934388888908</x:v>
      </x:c>
      <x:c r="AC338" s="31">
        <x:f t="shared" si="78"/>
        <x:v>0.25</x:v>
      </x:c>
      <x:c r="AD338" s="30">
        <x:f t="shared" si="140"/>
        <x:v>0.21164733333333333</x:v>
      </x:c>
      <x:c r="AE338" s="31">
        <x:f t="shared" si="141"/>
        <x:v>114.81148986666672</x:v>
      </x:c>
      <x:c r="AG338" s="26"/>
      <x:c r="AH338" s="24"/>
      <x:c r="AI338" s="24"/>
      <x:c r="AJ338" s="24"/>
      <x:c r="AL338" s="24"/>
    </x:row>
    <x:row r="339" spans="2:38" x14ac:dyDescent="0.35">
      <x:c r="B339" s="27">
        <x:f t="shared" si="126"/>
        <x:v>44878</x:v>
      </x:c>
      <x:c r="C339" s="22" t="str">
        <x:f>IF($C$4="London",Assumptions!C348,Assumptions!E348)</x:f>
        <x:v>0715</x:v>
      </x:c>
      <x:c r="D339" s="22" t="str">
        <x:f>IF($C$4="London",Assumptions!D348,Assumptions!F348)</x:f>
        <x:v>1614</x:v>
      </x:c>
      <x:c r="F339" s="8">
        <x:v>44879</x:v>
      </x:c>
      <x:c r="G339" s="30">
        <x:f t="shared" si="127"/>
        <x:v>11</x:v>
      </x:c>
      <x:c r="H339" s="8" t="str">
        <x:v>0717</x:v>
      </x:c>
      <x:c r="I339" s="8" t="str">
        <x:v>1613</x:v>
      </x:c>
      <x:c r="J339" s="30">
        <x:f t="shared" si="128"/>
        <x:v>7</x:v>
      </x:c>
      <x:c r="K339" s="30">
        <x:f t="shared" si="129"/>
        <x:v>17</x:v>
      </x:c>
      <x:c r="L339" s="30">
        <x:f t="shared" si="130"/>
        <x:v>16</x:v>
      </x:c>
      <x:c r="M339" s="30">
        <x:f t="shared" si="131"/>
        <x:v>13</x:v>
      </x:c>
      <x:c r="N339" s="30">
        <x:f t="shared" si="132"/>
        <x:v>16</x:v>
      </x:c>
      <x:c r="O339" s="30">
        <x:f t="shared" si="133"/>
        <x:v>8.9333333333333336</x:v>
      </x:c>
      <x:c r="P339" s="30" t="str" cm="1">
        <x:f t="array" ref="P339">INDEX($C$12:$N$12,G339)</x:f>
        <x:v>2.1″</x:v>
      </x:c>
      <x:c r="Q339" s="30" t="str" cm="1">
        <x:f t="array" ref="Q339">INDEX($C$11:$N$11,G339)</x:f>
        <x:v>53°F</x:v>
      </x:c>
      <x:c r="R339" s="30" cm="1">
        <x:f t="array" ref="R339">INDEX($C$13:$N$13,G339)</x:f>
        <x:v>30</x:v>
      </x:c>
      <x:c r="S339" s="30">
        <x:f t="shared" si="134"/>
        <x:v>7.0000000000000007E-2</x:v>
      </x:c>
      <x:c r="T339" s="30">
        <x:f t="shared" si="135"/>
        <x:v>53</x:v>
      </x:c>
      <x:c r="U339" s="32">
        <x:f t="shared" si="136"/>
        <x:v>1</x:v>
      </x:c>
      <x:c r="V339" s="31">
        <x:f t="shared" si="71"/>
        <x:v>0.1</x:v>
      </x:c>
      <x:c r="W339" s="31">
        <x:f t="shared" si="72"/>
        <x:v>65</x:v>
      </x:c>
      <x:c r="X339" s="32">
        <x:f t="shared" si="73"/>
        <x:v>0.25</x:v>
      </x:c>
      <x:c r="Y339" s="30">
        <x:f t="shared" si="137"/>
        <x:v>1</x:v>
      </x:c>
      <x:c r="Z339" s="33">
        <x:f t="shared" si="138"/>
        <x:v>0.94240000000000002</x:v>
      </x:c>
      <x:c r="AA339" s="31">
        <x:f t="shared" si="139"/>
        <x:v>114.81148986666672</x:v>
      </x:c>
      <x:c r="AB339" s="32">
        <x:f t="shared" si="77"/>
        <x:v>4.7838120777777799</x:v>
      </x:c>
      <x:c r="AC339" s="31">
        <x:f t="shared" si="78"/>
        <x:v>0.25</x:v>
      </x:c>
      <x:c r="AD339" s="30">
        <x:f t="shared" si="140"/>
        <x:v>0.21046933333333337</x:v>
      </x:c>
      <x:c r="AE339" s="31">
        <x:f t="shared" si="141"/>
        <x:v>115.02195920000005</x:v>
      </x:c>
      <x:c r="AG339" s="26"/>
      <x:c r="AH339" s="24"/>
      <x:c r="AI339" s="24"/>
      <x:c r="AJ339" s="24"/>
      <x:c r="AL339" s="24"/>
    </x:row>
    <x:row r="340" spans="2:38" x14ac:dyDescent="0.35">
      <x:c r="B340" s="27">
        <x:f t="shared" si="126"/>
        <x:v>44879</x:v>
      </x:c>
      <x:c r="C340" s="22" t="str">
        <x:f>IF($C$4="London",Assumptions!C349,Assumptions!E349)</x:f>
        <x:v>0717</x:v>
      </x:c>
      <x:c r="D340" s="22" t="str">
        <x:f>IF($C$4="London",Assumptions!D349,Assumptions!F349)</x:f>
        <x:v>1613</x:v>
      </x:c>
      <x:c r="F340" s="8">
        <x:v>44880</x:v>
      </x:c>
      <x:c r="G340" s="30">
        <x:f t="shared" si="127"/>
        <x:v>11</x:v>
      </x:c>
      <x:c r="H340" s="8" t="str">
        <x:v>0718</x:v>
      </x:c>
      <x:c r="I340" s="8" t="str">
        <x:v>1611</x:v>
      </x:c>
      <x:c r="J340" s="30">
        <x:f t="shared" si="128"/>
        <x:v>7</x:v>
      </x:c>
      <x:c r="K340" s="30">
        <x:f t="shared" si="129"/>
        <x:v>18</x:v>
      </x:c>
      <x:c r="L340" s="30">
        <x:f t="shared" si="130"/>
        <x:v>16</x:v>
      </x:c>
      <x:c r="M340" s="30">
        <x:f t="shared" si="131"/>
        <x:v>11</x:v>
      </x:c>
      <x:c r="N340" s="30">
        <x:f t="shared" si="132"/>
        <x:v>16</x:v>
      </x:c>
      <x:c r="O340" s="30">
        <x:f t="shared" si="133"/>
        <x:v>8.8833333333333329</x:v>
      </x:c>
      <x:c r="P340" s="30" t="str" cm="1">
        <x:f t="array" ref="P340">INDEX($C$12:$N$12,G340)</x:f>
        <x:v>2.1″</x:v>
      </x:c>
      <x:c r="Q340" s="30" t="str" cm="1">
        <x:f t="array" ref="Q340">INDEX($C$11:$N$11,G340)</x:f>
        <x:v>53°F</x:v>
      </x:c>
      <x:c r="R340" s="30" cm="1">
        <x:f t="array" ref="R340">INDEX($C$13:$N$13,G340)</x:f>
        <x:v>30</x:v>
      </x:c>
      <x:c r="S340" s="30">
        <x:f t="shared" si="134"/>
        <x:v>7.0000000000000007E-2</x:v>
      </x:c>
      <x:c r="T340" s="30">
        <x:f t="shared" si="135"/>
        <x:v>53</x:v>
      </x:c>
      <x:c r="U340" s="32">
        <x:f t="shared" si="136"/>
        <x:v>1</x:v>
      </x:c>
      <x:c r="V340" s="31">
        <x:f t="shared" si="71"/>
        <x:v>0.1</x:v>
      </x:c>
      <x:c r="W340" s="31">
        <x:f t="shared" si="72"/>
        <x:v>65</x:v>
      </x:c>
      <x:c r="X340" s="32">
        <x:f t="shared" si="73"/>
        <x:v>0.25</x:v>
      </x:c>
      <x:c r="Y340" s="30">
        <x:f t="shared" si="137"/>
        <x:v>1</x:v>
      </x:c>
      <x:c r="Z340" s="33">
        <x:f t="shared" si="138"/>
        <x:v>0.94240000000000002</x:v>
      </x:c>
      <x:c r="AA340" s="31">
        <x:f t="shared" si="139"/>
        <x:v>115.02195920000005</x:v>
      </x:c>
      <x:c r="AB340" s="32">
        <x:f t="shared" si="77"/>
        <x:v>4.7925816333333353</x:v>
      </x:c>
      <x:c r="AC340" s="31">
        <x:f t="shared" si="78"/>
        <x:v>0.25</x:v>
      </x:c>
      <x:c r="AD340" s="30">
        <x:f t="shared" si="140"/>
        <x:v>0.20929133333333333</x:v>
      </x:c>
      <x:c r="AE340" s="31">
        <x:f t="shared" si="141"/>
        <x:v>115.23125053333339</x:v>
      </x:c>
      <x:c r="AG340" s="26"/>
      <x:c r="AH340" s="24"/>
      <x:c r="AI340" s="24"/>
      <x:c r="AJ340" s="24"/>
      <x:c r="AL340" s="24"/>
    </x:row>
    <x:row r="341" spans="2:38" x14ac:dyDescent="0.35">
      <x:c r="B341" s="27">
        <x:f t="shared" si="126"/>
        <x:v>44880</x:v>
      </x:c>
      <x:c r="C341" s="22" t="str">
        <x:f>IF($C$4="London",Assumptions!C350,Assumptions!E350)</x:f>
        <x:v>0718</x:v>
      </x:c>
      <x:c r="D341" s="22" t="str">
        <x:f>IF($C$4="London",Assumptions!D350,Assumptions!F350)</x:f>
        <x:v>1611</x:v>
      </x:c>
      <x:c r="F341" s="8">
        <x:v>44881</x:v>
      </x:c>
      <x:c r="G341" s="30">
        <x:f t="shared" si="127"/>
        <x:v>11</x:v>
      </x:c>
      <x:c r="H341" s="8" t="str">
        <x:v>0720</x:v>
      </x:c>
      <x:c r="I341" s="8" t="str">
        <x:v>1610</x:v>
      </x:c>
      <x:c r="J341" s="30">
        <x:f t="shared" si="128"/>
        <x:v>7</x:v>
      </x:c>
      <x:c r="K341" s="30">
        <x:f t="shared" si="129"/>
        <x:v>20</x:v>
      </x:c>
      <x:c r="L341" s="30">
        <x:f t="shared" si="130"/>
        <x:v>16</x:v>
      </x:c>
      <x:c r="M341" s="30">
        <x:f t="shared" si="131"/>
        <x:v>10</x:v>
      </x:c>
      <x:c r="N341" s="30">
        <x:f t="shared" si="132"/>
        <x:v>16</x:v>
      </x:c>
      <x:c r="O341" s="30">
        <x:f t="shared" si="133"/>
        <x:v>8.8333333333333339</x:v>
      </x:c>
      <x:c r="P341" s="30" t="str" cm="1">
        <x:f t="array" ref="P341">INDEX($C$12:$N$12,G341)</x:f>
        <x:v>2.1″</x:v>
      </x:c>
      <x:c r="Q341" s="30" t="str" cm="1">
        <x:f t="array" ref="Q341">INDEX($C$11:$N$11,G341)</x:f>
        <x:v>53°F</x:v>
      </x:c>
      <x:c r="R341" s="30" cm="1">
        <x:f t="array" ref="R341">INDEX($C$13:$N$13,G341)</x:f>
        <x:v>30</x:v>
      </x:c>
      <x:c r="S341" s="30">
        <x:f t="shared" si="134"/>
        <x:v>7.0000000000000007E-2</x:v>
      </x:c>
      <x:c r="T341" s="30">
        <x:f t="shared" si="135"/>
        <x:v>53</x:v>
      </x:c>
      <x:c r="U341" s="32">
        <x:f t="shared" si="136"/>
        <x:v>1</x:v>
      </x:c>
      <x:c r="V341" s="31">
        <x:f t="shared" si="71"/>
        <x:v>0.1</x:v>
      </x:c>
      <x:c r="W341" s="31">
        <x:f t="shared" si="72"/>
        <x:v>65</x:v>
      </x:c>
      <x:c r="X341" s="32">
        <x:f t="shared" si="73"/>
        <x:v>0.25</x:v>
      </x:c>
      <x:c r="Y341" s="30">
        <x:f t="shared" si="137"/>
        <x:v>1</x:v>
      </x:c>
      <x:c r="Z341" s="33">
        <x:f t="shared" si="138"/>
        <x:v>0.94240000000000002</x:v>
      </x:c>
      <x:c r="AA341" s="31">
        <x:f t="shared" si="139"/>
        <x:v>115.23125053333339</x:v>
      </x:c>
      <x:c r="AB341" s="32">
        <x:f t="shared" si="77"/>
        <x:v>4.8013021055555578</x:v>
      </x:c>
      <x:c r="AC341" s="31">
        <x:f t="shared" si="78"/>
        <x:v>0.25</x:v>
      </x:c>
      <x:c r="AD341" s="30">
        <x:f t="shared" si="140"/>
        <x:v>0.20811333333333334</x:v>
      </x:c>
      <x:c r="AE341" s="31">
        <x:f t="shared" si="141"/>
        <x:v>115.43936386666672</x:v>
      </x:c>
      <x:c r="AG341" s="26"/>
      <x:c r="AH341" s="24"/>
      <x:c r="AI341" s="24"/>
      <x:c r="AJ341" s="24"/>
      <x:c r="AL341" s="24"/>
    </x:row>
    <x:row r="342" spans="2:38" x14ac:dyDescent="0.35">
      <x:c r="B342" s="27">
        <x:f t="shared" si="126"/>
        <x:v>44881</x:v>
      </x:c>
      <x:c r="C342" s="22" t="str">
        <x:f>IF($C$4="London",Assumptions!C351,Assumptions!E351)</x:f>
        <x:v>0720</x:v>
      </x:c>
      <x:c r="D342" s="22" t="str">
        <x:f>IF($C$4="London",Assumptions!D351,Assumptions!F351)</x:f>
        <x:v>1610</x:v>
      </x:c>
      <x:c r="F342" s="8">
        <x:v>44882</x:v>
      </x:c>
      <x:c r="G342" s="30">
        <x:f t="shared" si="127"/>
        <x:v>11</x:v>
      </x:c>
      <x:c r="H342" s="8" t="str">
        <x:v>0722</x:v>
      </x:c>
      <x:c r="I342" s="8" t="str">
        <x:v>1609</x:v>
      </x:c>
      <x:c r="J342" s="30">
        <x:f t="shared" si="128"/>
        <x:v>7</x:v>
      </x:c>
      <x:c r="K342" s="30">
        <x:f t="shared" si="129"/>
        <x:v>22</x:v>
      </x:c>
      <x:c r="L342" s="30">
        <x:f t="shared" si="130"/>
        <x:v>16</x:v>
      </x:c>
      <x:c r="M342" s="30">
        <x:f t="shared" si="131"/>
        <x:v>9</x:v>
      </x:c>
      <x:c r="N342" s="30">
        <x:f t="shared" si="132"/>
        <x:v>16</x:v>
      </x:c>
      <x:c r="O342" s="30">
        <x:f t="shared" si="133"/>
        <x:v>8.7833333333333332</x:v>
      </x:c>
      <x:c r="P342" s="30" t="str" cm="1">
        <x:f t="array" ref="P342">INDEX($C$12:$N$12,G342)</x:f>
        <x:v>2.1″</x:v>
      </x:c>
      <x:c r="Q342" s="30" t="str" cm="1">
        <x:f t="array" ref="Q342">INDEX($C$11:$N$11,G342)</x:f>
        <x:v>53°F</x:v>
      </x:c>
      <x:c r="R342" s="30" cm="1">
        <x:f t="array" ref="R342">INDEX($C$13:$N$13,G342)</x:f>
        <x:v>30</x:v>
      </x:c>
      <x:c r="S342" s="30">
        <x:f t="shared" si="134"/>
        <x:v>7.0000000000000007E-2</x:v>
      </x:c>
      <x:c r="T342" s="30">
        <x:f t="shared" si="135"/>
        <x:v>53</x:v>
      </x:c>
      <x:c r="U342" s="32">
        <x:f t="shared" si="136"/>
        <x:v>1</x:v>
      </x:c>
      <x:c r="V342" s="31">
        <x:f t="shared" si="71"/>
        <x:v>0.1</x:v>
      </x:c>
      <x:c r="W342" s="31">
        <x:f t="shared" si="72"/>
        <x:v>65</x:v>
      </x:c>
      <x:c r="X342" s="32">
        <x:f t="shared" si="73"/>
        <x:v>0.25</x:v>
      </x:c>
      <x:c r="Y342" s="30">
        <x:f t="shared" si="137"/>
        <x:v>1</x:v>
      </x:c>
      <x:c r="Z342" s="33">
        <x:f t="shared" si="138"/>
        <x:v>0.94240000000000002</x:v>
      </x:c>
      <x:c r="AA342" s="31">
        <x:f t="shared" si="139"/>
        <x:v>115.43936386666672</x:v>
      </x:c>
      <x:c r="AB342" s="32">
        <x:f t="shared" si="77"/>
        <x:v>4.8099734944444466</x:v>
      </x:c>
      <x:c r="AC342" s="31">
        <x:f t="shared" si="78"/>
        <x:v>0.25</x:v>
      </x:c>
      <x:c r="AD342" s="30">
        <x:f t="shared" si="140"/>
        <x:v>0.20693533333333336</x:v>
      </x:c>
      <x:c r="AE342" s="31">
        <x:f t="shared" si="141"/>
        <x:v>115.64629920000006</x:v>
      </x:c>
      <x:c r="AG342" s="26"/>
      <x:c r="AH342" s="24"/>
      <x:c r="AI342" s="24"/>
      <x:c r="AJ342" s="24"/>
      <x:c r="AL342" s="24"/>
    </x:row>
    <x:row r="343" spans="2:38" x14ac:dyDescent="0.35">
      <x:c r="B343" s="27">
        <x:f t="shared" si="126"/>
        <x:v>44882</x:v>
      </x:c>
      <x:c r="C343" s="22" t="str">
        <x:f>IF($C$4="London",Assumptions!C352,Assumptions!E352)</x:f>
        <x:v>0722</x:v>
      </x:c>
      <x:c r="D343" s="22" t="str">
        <x:f>IF($C$4="London",Assumptions!D352,Assumptions!F352)</x:f>
        <x:v>1609</x:v>
      </x:c>
      <x:c r="F343" s="8">
        <x:v>44883</x:v>
      </x:c>
      <x:c r="G343" s="30">
        <x:f t="shared" si="127"/>
        <x:v>11</x:v>
      </x:c>
      <x:c r="H343" s="8" t="str">
        <x:v>0723</x:v>
      </x:c>
      <x:c r="I343" s="8" t="str">
        <x:v>1607</x:v>
      </x:c>
      <x:c r="J343" s="30">
        <x:f t="shared" si="128"/>
        <x:v>7</x:v>
      </x:c>
      <x:c r="K343" s="30">
        <x:f t="shared" si="129"/>
        <x:v>23</x:v>
      </x:c>
      <x:c r="L343" s="30">
        <x:f t="shared" si="130"/>
        <x:v>16</x:v>
      </x:c>
      <x:c r="M343" s="30">
        <x:f t="shared" si="131"/>
        <x:v>7</x:v>
      </x:c>
      <x:c r="N343" s="30">
        <x:f t="shared" si="132"/>
        <x:v>16</x:v>
      </x:c>
      <x:c r="O343" s="30">
        <x:f t="shared" si="133"/>
        <x:v>8.7333333333333325</x:v>
      </x:c>
      <x:c r="P343" s="30" t="str" cm="1">
        <x:f t="array" ref="P343">INDEX($C$12:$N$12,G343)</x:f>
        <x:v>2.1″</x:v>
      </x:c>
      <x:c r="Q343" s="30" t="str" cm="1">
        <x:f t="array" ref="Q343">INDEX($C$11:$N$11,G343)</x:f>
        <x:v>53°F</x:v>
      </x:c>
      <x:c r="R343" s="30" cm="1">
        <x:f t="array" ref="R343">INDEX($C$13:$N$13,G343)</x:f>
        <x:v>30</x:v>
      </x:c>
      <x:c r="S343" s="30">
        <x:f t="shared" si="134"/>
        <x:v>7.0000000000000007E-2</x:v>
      </x:c>
      <x:c r="T343" s="30">
        <x:f t="shared" si="135"/>
        <x:v>53</x:v>
      </x:c>
      <x:c r="U343" s="32">
        <x:f t="shared" si="136"/>
        <x:v>1</x:v>
      </x:c>
      <x:c r="V343" s="31">
        <x:f t="shared" si="71"/>
        <x:v>0.1</x:v>
      </x:c>
      <x:c r="W343" s="31">
        <x:f t="shared" si="72"/>
        <x:v>65</x:v>
      </x:c>
      <x:c r="X343" s="32">
        <x:f t="shared" si="73"/>
        <x:v>0.25</x:v>
      </x:c>
      <x:c r="Y343" s="30">
        <x:f t="shared" si="137"/>
        <x:v>1</x:v>
      </x:c>
      <x:c r="Z343" s="33">
        <x:f t="shared" si="138"/>
        <x:v>0.94240000000000002</x:v>
      </x:c>
      <x:c r="AA343" s="31">
        <x:f t="shared" si="139"/>
        <x:v>115.64629920000006</x:v>
      </x:c>
      <x:c r="AB343" s="32">
        <x:f t="shared" si="77"/>
        <x:v>4.8185958000000024</x:v>
      </x:c>
      <x:c r="AC343" s="31">
        <x:f t="shared" si="78"/>
        <x:v>0.25</x:v>
      </x:c>
      <x:c r="AD343" s="30">
        <x:f t="shared" si="140"/>
        <x:v>0.20575733333333332</x:v>
      </x:c>
      <x:c r="AE343" s="31">
        <x:f t="shared" si="141"/>
        <x:v>115.8520565333334</x:v>
      </x:c>
      <x:c r="AG343" s="26"/>
      <x:c r="AH343" s="24"/>
      <x:c r="AI343" s="24"/>
      <x:c r="AJ343" s="24"/>
      <x:c r="AL343" s="24"/>
    </x:row>
    <x:row r="344" spans="2:38" x14ac:dyDescent="0.35">
      <x:c r="B344" s="27">
        <x:f t="shared" si="126"/>
        <x:v>44883</x:v>
      </x:c>
      <x:c r="C344" s="22" t="str">
        <x:f>IF($C$4="London",Assumptions!C353,Assumptions!E353)</x:f>
        <x:v>0723</x:v>
      </x:c>
      <x:c r="D344" s="22" t="str">
        <x:f>IF($C$4="London",Assumptions!D353,Assumptions!F353)</x:f>
        <x:v>1607</x:v>
      </x:c>
      <x:c r="F344" s="8">
        <x:v>44884</x:v>
      </x:c>
      <x:c r="G344" s="30">
        <x:f t="shared" si="127"/>
        <x:v>11</x:v>
      </x:c>
      <x:c r="H344" s="8" t="str">
        <x:v>0725</x:v>
      </x:c>
      <x:c r="I344" s="8" t="str">
        <x:v>1606</x:v>
      </x:c>
      <x:c r="J344" s="30">
        <x:f t="shared" si="128"/>
        <x:v>7</x:v>
      </x:c>
      <x:c r="K344" s="30">
        <x:f t="shared" si="129"/>
        <x:v>25</x:v>
      </x:c>
      <x:c r="L344" s="30">
        <x:f t="shared" si="130"/>
        <x:v>16</x:v>
      </x:c>
      <x:c r="M344" s="30">
        <x:f t="shared" si="131"/>
        <x:v>6</x:v>
      </x:c>
      <x:c r="N344" s="30">
        <x:f t="shared" si="132"/>
        <x:v>16</x:v>
      </x:c>
      <x:c r="O344" s="30">
        <x:f t="shared" si="133"/>
        <x:v>8.6833333333333336</x:v>
      </x:c>
      <x:c r="P344" s="30" t="str" cm="1">
        <x:f t="array" ref="P344">INDEX($C$12:$N$12,G344)</x:f>
        <x:v>2.1″</x:v>
      </x:c>
      <x:c r="Q344" s="30" t="str" cm="1">
        <x:f t="array" ref="Q344">INDEX($C$11:$N$11,G344)</x:f>
        <x:v>53°F</x:v>
      </x:c>
      <x:c r="R344" s="30" cm="1">
        <x:f t="array" ref="R344">INDEX($C$13:$N$13,G344)</x:f>
        <x:v>30</x:v>
      </x:c>
      <x:c r="S344" s="30">
        <x:f t="shared" si="134"/>
        <x:v>7.0000000000000007E-2</x:v>
      </x:c>
      <x:c r="T344" s="30">
        <x:f t="shared" si="135"/>
        <x:v>53</x:v>
      </x:c>
      <x:c r="U344" s="32">
        <x:f t="shared" si="136"/>
        <x:v>1</x:v>
      </x:c>
      <x:c r="V344" s="31">
        <x:f t="shared" si="71"/>
        <x:v>0.1</x:v>
      </x:c>
      <x:c r="W344" s="31">
        <x:f t="shared" si="72"/>
        <x:v>65</x:v>
      </x:c>
      <x:c r="X344" s="32">
        <x:f t="shared" si="73"/>
        <x:v>0.25</x:v>
      </x:c>
      <x:c r="Y344" s="30">
        <x:f t="shared" si="137"/>
        <x:v>1</x:v>
      </x:c>
      <x:c r="Z344" s="33">
        <x:f t="shared" si="138"/>
        <x:v>0.94240000000000002</x:v>
      </x:c>
      <x:c r="AA344" s="31">
        <x:f t="shared" si="139"/>
        <x:v>115.8520565333334</x:v>
      </x:c>
      <x:c r="AB344" s="32">
        <x:f t="shared" si="77"/>
        <x:v>4.8271690222222245</x:v>
      </x:c>
      <x:c r="AC344" s="31">
        <x:f t="shared" si="78"/>
        <x:v>0.25</x:v>
      </x:c>
      <x:c r="AD344" s="30">
        <x:f t="shared" si="140"/>
        <x:v>0.20457933333333336</x:v>
      </x:c>
      <x:c r="AE344" s="31">
        <x:f t="shared" si="141"/>
        <x:v>116.05663586666672</x:v>
      </x:c>
      <x:c r="AG344" s="26"/>
      <x:c r="AH344" s="24"/>
      <x:c r="AI344" s="24"/>
      <x:c r="AJ344" s="24"/>
      <x:c r="AL344" s="24"/>
    </x:row>
    <x:row r="345" spans="2:38" x14ac:dyDescent="0.35">
      <x:c r="B345" s="27">
        <x:f t="shared" ref="B345:B387" si="142">B344+1</x:f>
        <x:v>44884</x:v>
      </x:c>
      <x:c r="C345" s="22" t="str">
        <x:f>IF($C$4="London",Assumptions!C354,Assumptions!E354)</x:f>
        <x:v>0725</x:v>
      </x:c>
      <x:c r="D345" s="22" t="str">
        <x:f>IF($C$4="London",Assumptions!D354,Assumptions!F354)</x:f>
        <x:v>1606</x:v>
      </x:c>
      <x:c r="F345" s="8">
        <x:v>44885</x:v>
      </x:c>
      <x:c r="G345" s="30">
        <x:f t="shared" si="127"/>
        <x:v>11</x:v>
      </x:c>
      <x:c r="H345" s="8" t="str">
        <x:v>0727</x:v>
      </x:c>
      <x:c r="I345" s="8" t="str">
        <x:v>1605</x:v>
      </x:c>
      <x:c r="J345" s="30">
        <x:f t="shared" si="128"/>
        <x:v>7</x:v>
      </x:c>
      <x:c r="K345" s="30">
        <x:f t="shared" si="129"/>
        <x:v>27</x:v>
      </x:c>
      <x:c r="L345" s="30">
        <x:f t="shared" si="130"/>
        <x:v>16</x:v>
      </x:c>
      <x:c r="M345" s="30">
        <x:f t="shared" si="131"/>
        <x:v>5</x:v>
      </x:c>
      <x:c r="N345" s="30">
        <x:f t="shared" si="132"/>
        <x:v>16</x:v>
      </x:c>
      <x:c r="O345" s="30">
        <x:f t="shared" si="133"/>
        <x:v>8.6333333333333329</x:v>
      </x:c>
      <x:c r="P345" s="30" t="str" cm="1">
        <x:f t="array" ref="P345">INDEX($C$12:$N$12,G345)</x:f>
        <x:v>2.1″</x:v>
      </x:c>
      <x:c r="Q345" s="30" t="str" cm="1">
        <x:f t="array" ref="Q345">INDEX($C$11:$N$11,G345)</x:f>
        <x:v>53°F</x:v>
      </x:c>
      <x:c r="R345" s="30" cm="1">
        <x:f t="array" ref="R345">INDEX($C$13:$N$13,G345)</x:f>
        <x:v>30</x:v>
      </x:c>
      <x:c r="S345" s="30">
        <x:f t="shared" si="134"/>
        <x:v>7.0000000000000007E-2</x:v>
      </x:c>
      <x:c r="T345" s="30">
        <x:f t="shared" si="135"/>
        <x:v>53</x:v>
      </x:c>
      <x:c r="U345" s="32">
        <x:f t="shared" si="136"/>
        <x:v>1</x:v>
      </x:c>
      <x:c r="V345" s="31">
        <x:f t="shared" si="71"/>
        <x:v>0.1</x:v>
      </x:c>
      <x:c r="W345" s="31">
        <x:f t="shared" si="72"/>
        <x:v>65</x:v>
      </x:c>
      <x:c r="X345" s="32">
        <x:f t="shared" si="73"/>
        <x:v>0.25</x:v>
      </x:c>
      <x:c r="Y345" s="30">
        <x:f t="shared" si="137"/>
        <x:v>1</x:v>
      </x:c>
      <x:c r="Z345" s="33">
        <x:f t="shared" si="138"/>
        <x:v>0.94240000000000002</x:v>
      </x:c>
      <x:c r="AA345" s="31">
        <x:f t="shared" si="139"/>
        <x:v>116.05663586666672</x:v>
      </x:c>
      <x:c r="AB345" s="32">
        <x:f t="shared" si="77"/>
        <x:v>4.8356931611111138</x:v>
      </x:c>
      <x:c r="AC345" s="31">
        <x:f t="shared" si="78"/>
        <x:v>0.25</x:v>
      </x:c>
      <x:c r="AD345" s="30">
        <x:f t="shared" si="140"/>
        <x:v>0.20340133333333332</x:v>
      </x:c>
      <x:c r="AE345" s="31">
        <x:f t="shared" si="141"/>
        <x:v>116.26003720000006</x:v>
      </x:c>
      <x:c r="AG345" s="26"/>
      <x:c r="AH345" s="24"/>
      <x:c r="AI345" s="24"/>
      <x:c r="AJ345" s="24"/>
      <x:c r="AL345" s="24"/>
    </x:row>
    <x:row r="346" spans="2:38" x14ac:dyDescent="0.35">
      <x:c r="B346" s="27">
        <x:f t="shared" si="142"/>
        <x:v>44885</x:v>
      </x:c>
      <x:c r="C346" s="22" t="str">
        <x:f>IF($C$4="London",Assumptions!C355,Assumptions!E355)</x:f>
        <x:v>0727</x:v>
      </x:c>
      <x:c r="D346" s="22" t="str">
        <x:f>IF($C$4="London",Assumptions!D355,Assumptions!F355)</x:f>
        <x:v>1605</x:v>
      </x:c>
      <x:c r="F346" s="8">
        <x:v>44886</x:v>
      </x:c>
      <x:c r="G346" s="30">
        <x:f t="shared" si="127"/>
        <x:v>11</x:v>
      </x:c>
      <x:c r="H346" s="8" t="str">
        <x:v>0728</x:v>
      </x:c>
      <x:c r="I346" s="8" t="str">
        <x:v>1604</x:v>
      </x:c>
      <x:c r="J346" s="30">
        <x:f t="shared" si="128"/>
        <x:v>7</x:v>
      </x:c>
      <x:c r="K346" s="30">
        <x:f t="shared" si="129"/>
        <x:v>28</x:v>
      </x:c>
      <x:c r="L346" s="30">
        <x:f t="shared" si="130"/>
        <x:v>16</x:v>
      </x:c>
      <x:c r="M346" s="30">
        <x:f t="shared" si="131"/>
        <x:v>4</x:v>
      </x:c>
      <x:c r="N346" s="30">
        <x:f t="shared" si="132"/>
        <x:v>16</x:v>
      </x:c>
      <x:c r="O346" s="30">
        <x:f t="shared" si="133"/>
        <x:v>8.6</x:v>
      </x:c>
      <x:c r="P346" s="30" t="str" cm="1">
        <x:f t="array" ref="P346">INDEX($C$12:$N$12,G346)</x:f>
        <x:v>2.1″</x:v>
      </x:c>
      <x:c r="Q346" s="30" t="str" cm="1">
        <x:f t="array" ref="Q346">INDEX($C$11:$N$11,G346)</x:f>
        <x:v>53°F</x:v>
      </x:c>
      <x:c r="R346" s="30" cm="1">
        <x:f t="array" ref="R346">INDEX($C$13:$N$13,G346)</x:f>
        <x:v>30</x:v>
      </x:c>
      <x:c r="S346" s="30">
        <x:f t="shared" si="134"/>
        <x:v>7.0000000000000007E-2</x:v>
      </x:c>
      <x:c r="T346" s="30">
        <x:f t="shared" si="135"/>
        <x:v>53</x:v>
      </x:c>
      <x:c r="U346" s="32">
        <x:f t="shared" si="136"/>
        <x:v>1</x:v>
      </x:c>
      <x:c r="V346" s="31">
        <x:f t="shared" si="71"/>
        <x:v>0.1</x:v>
      </x:c>
      <x:c r="W346" s="31">
        <x:f t="shared" si="72"/>
        <x:v>65</x:v>
      </x:c>
      <x:c r="X346" s="32">
        <x:f t="shared" si="73"/>
        <x:v>0.25</x:v>
      </x:c>
      <x:c r="Y346" s="30">
        <x:f t="shared" si="137"/>
        <x:v>1</x:v>
      </x:c>
      <x:c r="Z346" s="33">
        <x:f t="shared" si="138"/>
        <x:v>0.94240000000000002</x:v>
      </x:c>
      <x:c r="AA346" s="31">
        <x:f t="shared" si="139"/>
        <x:v>116.26003720000006</x:v>
      </x:c>
      <x:c r="AB346" s="32">
        <x:f t="shared" si="77"/>
        <x:v>4.8441682166666693</x:v>
      </x:c>
      <x:c r="AC346" s="31">
        <x:f t="shared" si="78"/>
        <x:v>0.25</x:v>
      </x:c>
      <x:c r="AD346" s="30">
        <x:f t="shared" si="140"/>
        <x:v>0.20261599999999999</x:v>
      </x:c>
      <x:c r="AE346" s="31">
        <x:f t="shared" si="141"/>
        <x:v>116.46265320000006</x:v>
      </x:c>
      <x:c r="AG346" s="26"/>
      <x:c r="AH346" s="24"/>
      <x:c r="AI346" s="24"/>
      <x:c r="AJ346" s="24"/>
      <x:c r="AL346" s="24"/>
    </x:row>
    <x:row r="347" spans="2:38" x14ac:dyDescent="0.35">
      <x:c r="B347" s="27">
        <x:f t="shared" si="142"/>
        <x:v>44886</x:v>
      </x:c>
      <x:c r="C347" s="22" t="str">
        <x:f>IF($C$4="London",Assumptions!C356,Assumptions!E356)</x:f>
        <x:v>0728</x:v>
      </x:c>
      <x:c r="D347" s="22" t="str">
        <x:f>IF($C$4="London",Assumptions!D356,Assumptions!F356)</x:f>
        <x:v>1604</x:v>
      </x:c>
      <x:c r="F347" s="8">
        <x:v>44887</x:v>
      </x:c>
      <x:c r="G347" s="30">
        <x:f t="shared" si="127"/>
        <x:v>11</x:v>
      </x:c>
      <x:c r="H347" s="8" t="str">
        <x:v>0730</x:v>
      </x:c>
      <x:c r="I347" s="8" t="str">
        <x:v>1603</x:v>
      </x:c>
      <x:c r="J347" s="30">
        <x:f t="shared" si="128"/>
        <x:v>7</x:v>
      </x:c>
      <x:c r="K347" s="30">
        <x:f t="shared" si="129"/>
        <x:v>30</x:v>
      </x:c>
      <x:c r="L347" s="30">
        <x:f t="shared" si="130"/>
        <x:v>16</x:v>
      </x:c>
      <x:c r="M347" s="30">
        <x:f t="shared" si="131"/>
        <x:v>3</x:v>
      </x:c>
      <x:c r="N347" s="30">
        <x:f t="shared" si="132"/>
        <x:v>16</x:v>
      </x:c>
      <x:c r="O347" s="30">
        <x:f t="shared" si="133"/>
        <x:v>8.5500000000000007</x:v>
      </x:c>
      <x:c r="P347" s="30" t="str" cm="1">
        <x:f t="array" ref="P347">INDEX($C$12:$N$12,G347)</x:f>
        <x:v>2.1″</x:v>
      </x:c>
      <x:c r="Q347" s="30" t="str" cm="1">
        <x:f t="array" ref="Q347">INDEX($C$11:$N$11,G347)</x:f>
        <x:v>53°F</x:v>
      </x:c>
      <x:c r="R347" s="30" cm="1">
        <x:f t="array" ref="R347">INDEX($C$13:$N$13,G347)</x:f>
        <x:v>30</x:v>
      </x:c>
      <x:c r="S347" s="30">
        <x:f t="shared" si="134"/>
        <x:v>7.0000000000000007E-2</x:v>
      </x:c>
      <x:c r="T347" s="30">
        <x:f t="shared" si="135"/>
        <x:v>53</x:v>
      </x:c>
      <x:c r="U347" s="32">
        <x:f t="shared" si="136"/>
        <x:v>1</x:v>
      </x:c>
      <x:c r="V347" s="31">
        <x:f t="shared" si="71"/>
        <x:v>0.1</x:v>
      </x:c>
      <x:c r="W347" s="31">
        <x:f t="shared" si="72"/>
        <x:v>65</x:v>
      </x:c>
      <x:c r="X347" s="32">
        <x:f t="shared" si="73"/>
        <x:v>0.25</x:v>
      </x:c>
      <x:c r="Y347" s="30">
        <x:f t="shared" si="137"/>
        <x:v>1</x:v>
      </x:c>
      <x:c r="Z347" s="33">
        <x:f t="shared" si="138"/>
        <x:v>0.94240000000000002</x:v>
      </x:c>
      <x:c r="AA347" s="31">
        <x:f t="shared" si="139"/>
        <x:v>116.46265320000006</x:v>
      </x:c>
      <x:c r="AB347" s="32">
        <x:f t="shared" si="77"/>
        <x:v>4.8526105500000023</x:v>
      </x:c>
      <x:c r="AC347" s="31">
        <x:f t="shared" si="78"/>
        <x:v>0.25</x:v>
      </x:c>
      <x:c r="AD347" s="30">
        <x:f t="shared" si="140"/>
        <x:v>0.20143800000000003</x:v>
      </x:c>
      <x:c r="AE347" s="31">
        <x:f t="shared" si="141"/>
        <x:v>116.66409120000006</x:v>
      </x:c>
      <x:c r="AG347" s="26"/>
      <x:c r="AH347" s="24"/>
      <x:c r="AI347" s="24"/>
      <x:c r="AJ347" s="24"/>
      <x:c r="AL347" s="24"/>
    </x:row>
    <x:row r="348" spans="2:38" x14ac:dyDescent="0.35">
      <x:c r="B348" s="27">
        <x:f t="shared" si="142"/>
        <x:v>44887</x:v>
      </x:c>
      <x:c r="C348" s="22" t="str">
        <x:f>IF($C$4="London",Assumptions!C357,Assumptions!E357)</x:f>
        <x:v>0730</x:v>
      </x:c>
      <x:c r="D348" s="22" t="str">
        <x:f>IF($C$4="London",Assumptions!D357,Assumptions!F357)</x:f>
        <x:v>1603</x:v>
      </x:c>
      <x:c r="F348" s="8">
        <x:v>44888</x:v>
      </x:c>
      <x:c r="G348" s="30">
        <x:f t="shared" si="127"/>
        <x:v>11</x:v>
      </x:c>
      <x:c r="H348" s="8" t="str">
        <x:v>0732</x:v>
      </x:c>
      <x:c r="I348" s="8" t="str">
        <x:v>1602</x:v>
      </x:c>
      <x:c r="J348" s="30">
        <x:f t="shared" si="128"/>
        <x:v>7</x:v>
      </x:c>
      <x:c r="K348" s="30">
        <x:f t="shared" si="129"/>
        <x:v>32</x:v>
      </x:c>
      <x:c r="L348" s="30">
        <x:f t="shared" si="130"/>
        <x:v>16</x:v>
      </x:c>
      <x:c r="M348" s="30">
        <x:f t="shared" si="131"/>
        <x:v>2</x:v>
      </x:c>
      <x:c r="N348" s="30">
        <x:f t="shared" si="132"/>
        <x:v>16</x:v>
      </x:c>
      <x:c r="O348" s="30">
        <x:f t="shared" si="133"/>
        <x:v>8.5</x:v>
      </x:c>
      <x:c r="P348" s="30" t="str" cm="1">
        <x:f t="array" ref="P348">INDEX($C$12:$N$12,G348)</x:f>
        <x:v>2.1″</x:v>
      </x:c>
      <x:c r="Q348" s="30" t="str" cm="1">
        <x:f t="array" ref="Q348">INDEX($C$11:$N$11,G348)</x:f>
        <x:v>53°F</x:v>
      </x:c>
      <x:c r="R348" s="30" cm="1">
        <x:f t="array" ref="R348">INDEX($C$13:$N$13,G348)</x:f>
        <x:v>30</x:v>
      </x:c>
      <x:c r="S348" s="30">
        <x:f t="shared" si="134"/>
        <x:v>7.0000000000000007E-2</x:v>
      </x:c>
      <x:c r="T348" s="30">
        <x:f t="shared" si="135"/>
        <x:v>53</x:v>
      </x:c>
      <x:c r="U348" s="32">
        <x:f t="shared" si="136"/>
        <x:v>1</x:v>
      </x:c>
      <x:c r="V348" s="31">
        <x:f t="shared" si="71"/>
        <x:v>0.1</x:v>
      </x:c>
      <x:c r="W348" s="31">
        <x:f t="shared" si="72"/>
        <x:v>65</x:v>
      </x:c>
      <x:c r="X348" s="32">
        <x:f t="shared" si="73"/>
        <x:v>0.25</x:v>
      </x:c>
      <x:c r="Y348" s="30">
        <x:f t="shared" si="137"/>
        <x:v>1</x:v>
      </x:c>
      <x:c r="Z348" s="33">
        <x:f t="shared" si="138"/>
        <x:v>0.94240000000000002</x:v>
      </x:c>
      <x:c r="AA348" s="31">
        <x:f t="shared" si="139"/>
        <x:v>116.66409120000006</x:v>
      </x:c>
      <x:c r="AB348" s="32">
        <x:f t="shared" si="77"/>
        <x:v>4.8610038000000024</x:v>
      </x:c>
      <x:c r="AC348" s="31">
        <x:f t="shared" si="78"/>
        <x:v>0.25</x:v>
      </x:c>
      <x:c r="AD348" s="30">
        <x:f t="shared" si="140"/>
        <x:v>0.20026000000000002</x:v>
      </x:c>
      <x:c r="AE348" s="31">
        <x:f t="shared" si="141"/>
        <x:v>116.86435120000006</x:v>
      </x:c>
      <x:c r="AG348" s="26"/>
      <x:c r="AH348" s="24"/>
      <x:c r="AI348" s="24"/>
      <x:c r="AJ348" s="24"/>
      <x:c r="AL348" s="24"/>
    </x:row>
    <x:row r="349" spans="2:38" x14ac:dyDescent="0.35">
      <x:c r="B349" s="27">
        <x:f t="shared" si="142"/>
        <x:v>44888</x:v>
      </x:c>
      <x:c r="C349" s="22" t="str">
        <x:f>IF($C$4="London",Assumptions!C358,Assumptions!E358)</x:f>
        <x:v>0732</x:v>
      </x:c>
      <x:c r="D349" s="22" t="str">
        <x:f>IF($C$4="London",Assumptions!D358,Assumptions!F358)</x:f>
        <x:v>1602</x:v>
      </x:c>
      <x:c r="F349" s="8">
        <x:v>44889</x:v>
      </x:c>
      <x:c r="G349" s="30">
        <x:f t="shared" si="127"/>
        <x:v>11</x:v>
      </x:c>
      <x:c r="H349" s="8" t="str">
        <x:v>0733</x:v>
      </x:c>
      <x:c r="I349" s="8" t="str">
        <x:v>1601</x:v>
      </x:c>
      <x:c r="J349" s="30">
        <x:f t="shared" si="128"/>
        <x:v>7</x:v>
      </x:c>
      <x:c r="K349" s="30">
        <x:f t="shared" si="129"/>
        <x:v>33</x:v>
      </x:c>
      <x:c r="L349" s="30">
        <x:f t="shared" si="130"/>
        <x:v>16</x:v>
      </x:c>
      <x:c r="M349" s="30">
        <x:f t="shared" si="131"/>
        <x:v>1</x:v>
      </x:c>
      <x:c r="N349" s="30">
        <x:f t="shared" si="132"/>
        <x:v>16</x:v>
      </x:c>
      <x:c r="O349" s="30">
        <x:f t="shared" si="133"/>
        <x:v>8.4666666666666668</x:v>
      </x:c>
      <x:c r="P349" s="30" t="str" cm="1">
        <x:f t="array" ref="P349">INDEX($C$12:$N$12,G349)</x:f>
        <x:v>2.1″</x:v>
      </x:c>
      <x:c r="Q349" s="30" t="str" cm="1">
        <x:f t="array" ref="Q349">INDEX($C$11:$N$11,G349)</x:f>
        <x:v>53°F</x:v>
      </x:c>
      <x:c r="R349" s="30" cm="1">
        <x:f t="array" ref="R349">INDEX($C$13:$N$13,G349)</x:f>
        <x:v>30</x:v>
      </x:c>
      <x:c r="S349" s="30">
        <x:f t="shared" si="134"/>
        <x:v>7.0000000000000007E-2</x:v>
      </x:c>
      <x:c r="T349" s="30">
        <x:f t="shared" si="135"/>
        <x:v>53</x:v>
      </x:c>
      <x:c r="U349" s="32">
        <x:f t="shared" si="136"/>
        <x:v>1</x:v>
      </x:c>
      <x:c r="V349" s="31">
        <x:f t="shared" si="71"/>
        <x:v>0.1</x:v>
      </x:c>
      <x:c r="W349" s="31">
        <x:f t="shared" si="72"/>
        <x:v>65</x:v>
      </x:c>
      <x:c r="X349" s="32">
        <x:f t="shared" si="73"/>
        <x:v>0.25</x:v>
      </x:c>
      <x:c r="Y349" s="30">
        <x:f t="shared" si="137"/>
        <x:v>1</x:v>
      </x:c>
      <x:c r="Z349" s="33">
        <x:f t="shared" si="138"/>
        <x:v>0.94240000000000002</x:v>
      </x:c>
      <x:c r="AA349" s="31">
        <x:f t="shared" si="139"/>
        <x:v>116.86435120000006</x:v>
      </x:c>
      <x:c r="AB349" s="32">
        <x:f t="shared" si="77"/>
        <x:v>4.8693479666666688</x:v>
      </x:c>
      <x:c r="AC349" s="31">
        <x:f t="shared" si="78"/>
        <x:v>0.25</x:v>
      </x:c>
      <x:c r="AD349" s="30">
        <x:f t="shared" si="140"/>
        <x:v>0.19947466666666666</x:v>
      </x:c>
      <x:c r="AE349" s="31">
        <x:f t="shared" si="141"/>
        <x:v>117.06382586666672</x:v>
      </x:c>
      <x:c r="AG349" s="26"/>
      <x:c r="AH349" s="24"/>
      <x:c r="AI349" s="24"/>
      <x:c r="AJ349" s="24"/>
      <x:c r="AL349" s="24"/>
    </x:row>
    <x:row r="350" spans="2:38" x14ac:dyDescent="0.35">
      <x:c r="B350" s="27">
        <x:f t="shared" si="142"/>
        <x:v>44889</x:v>
      </x:c>
      <x:c r="C350" s="22" t="str">
        <x:f>IF($C$4="London",Assumptions!C359,Assumptions!E359)</x:f>
        <x:v>0733</x:v>
      </x:c>
      <x:c r="D350" s="22" t="str">
        <x:f>IF($C$4="London",Assumptions!D359,Assumptions!F359)</x:f>
        <x:v>1601</x:v>
      </x:c>
      <x:c r="F350" s="8">
        <x:v>44890</x:v>
      </x:c>
      <x:c r="G350" s="30">
        <x:f t="shared" si="127"/>
        <x:v>11</x:v>
      </x:c>
      <x:c r="H350" s="8" t="str">
        <x:v>0735</x:v>
      </x:c>
      <x:c r="I350" s="8" t="str">
        <x:v>1600</x:v>
      </x:c>
      <x:c r="J350" s="30">
        <x:f t="shared" si="128"/>
        <x:v>7</x:v>
      </x:c>
      <x:c r="K350" s="30">
        <x:f t="shared" si="129"/>
        <x:v>35</x:v>
      </x:c>
      <x:c r="L350" s="30">
        <x:f t="shared" si="130"/>
        <x:v>16</x:v>
      </x:c>
      <x:c r="M350" s="30">
        <x:f t="shared" si="131"/>
        <x:v>0</x:v>
      </x:c>
      <x:c r="N350" s="30">
        <x:f t="shared" si="132"/>
        <x:v>16</x:v>
      </x:c>
      <x:c r="O350" s="30">
        <x:f t="shared" si="133"/>
        <x:v>8.4166666666666661</x:v>
      </x:c>
      <x:c r="P350" s="30" t="str" cm="1">
        <x:f t="array" ref="P350">INDEX($C$12:$N$12,G350)</x:f>
        <x:v>2.1″</x:v>
      </x:c>
      <x:c r="Q350" s="30" t="str" cm="1">
        <x:f t="array" ref="Q350">INDEX($C$11:$N$11,G350)</x:f>
        <x:v>53°F</x:v>
      </x:c>
      <x:c r="R350" s="30" cm="1">
        <x:f t="array" ref="R350">INDEX($C$13:$N$13,G350)</x:f>
        <x:v>30</x:v>
      </x:c>
      <x:c r="S350" s="30">
        <x:f t="shared" si="134"/>
        <x:v>7.0000000000000007E-2</x:v>
      </x:c>
      <x:c r="T350" s="30">
        <x:f t="shared" si="135"/>
        <x:v>53</x:v>
      </x:c>
      <x:c r="U350" s="32">
        <x:f t="shared" si="136"/>
        <x:v>1</x:v>
      </x:c>
      <x:c r="V350" s="31">
        <x:f t="shared" si="71"/>
        <x:v>0.1</x:v>
      </x:c>
      <x:c r="W350" s="31">
        <x:f t="shared" si="72"/>
        <x:v>65</x:v>
      </x:c>
      <x:c r="X350" s="32">
        <x:f t="shared" si="73"/>
        <x:v>0.25</x:v>
      </x:c>
      <x:c r="Y350" s="30">
        <x:f t="shared" si="137"/>
        <x:v>1</x:v>
      </x:c>
      <x:c r="Z350" s="33">
        <x:f t="shared" si="138"/>
        <x:v>0.94240000000000002</x:v>
      </x:c>
      <x:c r="AA350" s="31">
        <x:f t="shared" si="139"/>
        <x:v>117.06382586666672</x:v>
      </x:c>
      <x:c r="AB350" s="32">
        <x:f t="shared" si="77"/>
        <x:v>4.8776594111111136</x:v>
      </x:c>
      <x:c r="AC350" s="31">
        <x:f t="shared" si="78"/>
        <x:v>0.25</x:v>
      </x:c>
      <x:c r="AD350" s="30">
        <x:f t="shared" si="140"/>
        <x:v>0.19829666666666668</x:v>
      </x:c>
      <x:c r="AE350" s="31">
        <x:f t="shared" si="141"/>
        <x:v>117.26212253333338</x:v>
      </x:c>
      <x:c r="AG350" s="26"/>
      <x:c r="AH350" s="24"/>
      <x:c r="AI350" s="24"/>
      <x:c r="AJ350" s="24"/>
      <x:c r="AL350" s="24"/>
    </x:row>
    <x:row r="351" spans="2:38" x14ac:dyDescent="0.35">
      <x:c r="B351" s="27">
        <x:f t="shared" si="142"/>
        <x:v>44890</x:v>
      </x:c>
      <x:c r="C351" s="22" t="str">
        <x:f>IF($C$4="London",Assumptions!C360,Assumptions!E360)</x:f>
        <x:v>0735</x:v>
      </x:c>
      <x:c r="D351" s="22" t="str">
        <x:f>IF($C$4="London",Assumptions!D360,Assumptions!F360)</x:f>
        <x:v>1600</x:v>
      </x:c>
      <x:c r="F351" s="8">
        <x:v>44891</x:v>
      </x:c>
      <x:c r="G351" s="30">
        <x:f t="shared" si="127"/>
        <x:v>11</x:v>
      </x:c>
      <x:c r="H351" s="8" t="str">
        <x:v>0736</x:v>
      </x:c>
      <x:c r="I351" s="8" t="str">
        <x:v>1559</x:v>
      </x:c>
      <x:c r="J351" s="30">
        <x:f t="shared" si="128"/>
        <x:v>7</x:v>
      </x:c>
      <x:c r="K351" s="30">
        <x:f t="shared" si="129"/>
        <x:v>36</x:v>
      </x:c>
      <x:c r="L351" s="30">
        <x:f t="shared" si="130"/>
        <x:v>15</x:v>
      </x:c>
      <x:c r="M351" s="30">
        <x:f t="shared" si="131"/>
        <x:v>59</x:v>
      </x:c>
      <x:c r="N351" s="30">
        <x:f t="shared" si="132"/>
        <x:v>15</x:v>
      </x:c>
      <x:c r="O351" s="30">
        <x:f t="shared" si="133"/>
        <x:v>8.3833333333333329</x:v>
      </x:c>
      <x:c r="P351" s="30" t="str" cm="1">
        <x:f t="array" ref="P351">INDEX($C$12:$N$12,G351)</x:f>
        <x:v>2.1″</x:v>
      </x:c>
      <x:c r="Q351" s="30" t="str" cm="1">
        <x:f t="array" ref="Q351">INDEX($C$11:$N$11,G351)</x:f>
        <x:v>53°F</x:v>
      </x:c>
      <x:c r="R351" s="30" cm="1">
        <x:f t="array" ref="R351">INDEX($C$13:$N$13,G351)</x:f>
        <x:v>30</x:v>
      </x:c>
      <x:c r="S351" s="30">
        <x:f t="shared" si="134"/>
        <x:v>7.0000000000000007E-2</x:v>
      </x:c>
      <x:c r="T351" s="30">
        <x:f t="shared" si="135"/>
        <x:v>53</x:v>
      </x:c>
      <x:c r="U351" s="32">
        <x:f t="shared" si="136"/>
        <x:v>1</x:v>
      </x:c>
      <x:c r="V351" s="31">
        <x:f t="shared" si="71"/>
        <x:v>0.1</x:v>
      </x:c>
      <x:c r="W351" s="31">
        <x:f t="shared" si="72"/>
        <x:v>65</x:v>
      </x:c>
      <x:c r="X351" s="32">
        <x:f t="shared" si="73"/>
        <x:v>0.25</x:v>
      </x:c>
      <x:c r="Y351" s="30">
        <x:f t="shared" si="137"/>
        <x:v>1</x:v>
      </x:c>
      <x:c r="Z351" s="33">
        <x:f t="shared" si="138"/>
        <x:v>0.94240000000000002</x:v>
      </x:c>
      <x:c r="AA351" s="31">
        <x:f t="shared" si="139"/>
        <x:v>117.26212253333338</x:v>
      </x:c>
      <x:c r="AB351" s="32">
        <x:f t="shared" si="77"/>
        <x:v>4.8859217722222246</x:v>
      </x:c>
      <x:c r="AC351" s="31">
        <x:f t="shared" si="78"/>
        <x:v>0.25</x:v>
      </x:c>
      <x:c r="AD351" s="30">
        <x:f t="shared" si="140"/>
        <x:v>0.19751133333333334</x:v>
      </x:c>
      <x:c r="AE351" s="31">
        <x:f t="shared" si="141"/>
        <x:v>117.45963386666672</x:v>
      </x:c>
      <x:c r="AG351" s="26"/>
      <x:c r="AH351" s="24"/>
      <x:c r="AI351" s="24"/>
      <x:c r="AJ351" s="24"/>
      <x:c r="AL351" s="24"/>
    </x:row>
    <x:row r="352" spans="2:38" x14ac:dyDescent="0.35">
      <x:c r="B352" s="27">
        <x:f t="shared" si="142"/>
        <x:v>44891</x:v>
      </x:c>
      <x:c r="C352" s="22" t="str">
        <x:f>IF($C$4="London",Assumptions!C361,Assumptions!E361)</x:f>
        <x:v>0736</x:v>
      </x:c>
      <x:c r="D352" s="22" t="str">
        <x:f>IF($C$4="London",Assumptions!D361,Assumptions!F361)</x:f>
        <x:v>1559</x:v>
      </x:c>
      <x:c r="F352" s="8">
        <x:v>44892</x:v>
      </x:c>
      <x:c r="G352" s="30">
        <x:f t="shared" si="127"/>
        <x:v>11</x:v>
      </x:c>
      <x:c r="H352" s="8" t="str">
        <x:v>0738</x:v>
      </x:c>
      <x:c r="I352" s="8" t="str">
        <x:v>1558</x:v>
      </x:c>
      <x:c r="J352" s="30">
        <x:f t="shared" si="128"/>
        <x:v>7</x:v>
      </x:c>
      <x:c r="K352" s="30">
        <x:f t="shared" si="129"/>
        <x:v>38</x:v>
      </x:c>
      <x:c r="L352" s="30">
        <x:f t="shared" si="130"/>
        <x:v>15</x:v>
      </x:c>
      <x:c r="M352" s="30">
        <x:f t="shared" si="131"/>
        <x:v>58</x:v>
      </x:c>
      <x:c r="N352" s="30">
        <x:f t="shared" si="132"/>
        <x:v>15</x:v>
      </x:c>
      <x:c r="O352" s="30">
        <x:f t="shared" si="133"/>
        <x:v>8.3333333333333339</x:v>
      </x:c>
      <x:c r="P352" s="30" t="str" cm="1">
        <x:f t="array" ref="P352">INDEX($C$12:$N$12,G352)</x:f>
        <x:v>2.1″</x:v>
      </x:c>
      <x:c r="Q352" s="30" t="str" cm="1">
        <x:f t="array" ref="Q352">INDEX($C$11:$N$11,G352)</x:f>
        <x:v>53°F</x:v>
      </x:c>
      <x:c r="R352" s="30" cm="1">
        <x:f t="array" ref="R352">INDEX($C$13:$N$13,G352)</x:f>
        <x:v>30</x:v>
      </x:c>
      <x:c r="S352" s="30">
        <x:f t="shared" si="134"/>
        <x:v>7.0000000000000007E-2</x:v>
      </x:c>
      <x:c r="T352" s="30">
        <x:f t="shared" si="135"/>
        <x:v>53</x:v>
      </x:c>
      <x:c r="U352" s="32">
        <x:f t="shared" si="136"/>
        <x:v>1</x:v>
      </x:c>
      <x:c r="V352" s="31">
        <x:f t="shared" si="71"/>
        <x:v>0.1</x:v>
      </x:c>
      <x:c r="W352" s="31">
        <x:f t="shared" si="72"/>
        <x:v>65</x:v>
      </x:c>
      <x:c r="X352" s="32">
        <x:f t="shared" si="73"/>
        <x:v>0.25</x:v>
      </x:c>
      <x:c r="Y352" s="30">
        <x:f t="shared" si="137"/>
        <x:v>1</x:v>
      </x:c>
      <x:c r="Z352" s="33">
        <x:f t="shared" si="138"/>
        <x:v>0.94240000000000002</x:v>
      </x:c>
      <x:c r="AA352" s="31">
        <x:f t="shared" si="139"/>
        <x:v>117.45963386666672</x:v>
      </x:c>
      <x:c r="AB352" s="32">
        <x:f t="shared" si="77"/>
        <x:v>4.8941514111111131</x:v>
      </x:c>
      <x:c r="AC352" s="31">
        <x:f t="shared" si="78"/>
        <x:v>0.25</x:v>
      </x:c>
      <x:c r="AD352" s="30">
        <x:f t="shared" si="140"/>
        <x:v>0.19633333333333336</x:v>
      </x:c>
      <x:c r="AE352" s="31">
        <x:f t="shared" si="141"/>
        <x:v>117.65596720000005</x:v>
      </x:c>
      <x:c r="AG352" s="26"/>
      <x:c r="AH352" s="24"/>
      <x:c r="AI352" s="24"/>
      <x:c r="AJ352" s="24"/>
      <x:c r="AL352" s="24"/>
    </x:row>
    <x:row r="353" spans="2:38" x14ac:dyDescent="0.35">
      <x:c r="B353" s="27">
        <x:f t="shared" si="142"/>
        <x:v>44892</x:v>
      </x:c>
      <x:c r="C353" s="22" t="str">
        <x:f>IF($C$4="London",Assumptions!C362,Assumptions!E362)</x:f>
        <x:v>0738</x:v>
      </x:c>
      <x:c r="D353" s="22" t="str">
        <x:f>IF($C$4="London",Assumptions!D362,Assumptions!F362)</x:f>
        <x:v>1558</x:v>
      </x:c>
      <x:c r="F353" s="8">
        <x:v>44893</x:v>
      </x:c>
      <x:c r="G353" s="30">
        <x:f t="shared" si="127"/>
        <x:v>11</x:v>
      </x:c>
      <x:c r="H353" s="8" t="str">
        <x:v>0739</x:v>
      </x:c>
      <x:c r="I353" s="8" t="str">
        <x:v>1557</x:v>
      </x:c>
      <x:c r="J353" s="30">
        <x:f t="shared" si="128"/>
        <x:v>7</x:v>
      </x:c>
      <x:c r="K353" s="30">
        <x:f t="shared" si="129"/>
        <x:v>39</x:v>
      </x:c>
      <x:c r="L353" s="30">
        <x:f t="shared" si="130"/>
        <x:v>15</x:v>
      </x:c>
      <x:c r="M353" s="30">
        <x:f t="shared" si="131"/>
        <x:v>57</x:v>
      </x:c>
      <x:c r="N353" s="30">
        <x:f t="shared" si="132"/>
        <x:v>15</x:v>
      </x:c>
      <x:c r="O353" s="30">
        <x:f t="shared" si="133"/>
        <x:v>8.3000000000000007</x:v>
      </x:c>
      <x:c r="P353" s="30" t="str" cm="1">
        <x:f t="array" ref="P353">INDEX($C$12:$N$12,G353)</x:f>
        <x:v>2.1″</x:v>
      </x:c>
      <x:c r="Q353" s="30" t="str" cm="1">
        <x:f t="array" ref="Q353">INDEX($C$11:$N$11,G353)</x:f>
        <x:v>53°F</x:v>
      </x:c>
      <x:c r="R353" s="30" cm="1">
        <x:f t="array" ref="R353">INDEX($C$13:$N$13,G353)</x:f>
        <x:v>30</x:v>
      </x:c>
      <x:c r="S353" s="30">
        <x:f t="shared" si="134"/>
        <x:v>7.0000000000000007E-2</x:v>
      </x:c>
      <x:c r="T353" s="30">
        <x:f t="shared" si="135"/>
        <x:v>53</x:v>
      </x:c>
      <x:c r="U353" s="32">
        <x:f t="shared" si="136"/>
        <x:v>1</x:v>
      </x:c>
      <x:c r="V353" s="31">
        <x:f t="shared" si="71"/>
        <x:v>0.1</x:v>
      </x:c>
      <x:c r="W353" s="31">
        <x:f t="shared" si="72"/>
        <x:v>65</x:v>
      </x:c>
      <x:c r="X353" s="32">
        <x:f t="shared" si="73"/>
        <x:v>0.25</x:v>
      </x:c>
      <x:c r="Y353" s="30">
        <x:f t="shared" si="137"/>
        <x:v>1</x:v>
      </x:c>
      <x:c r="Z353" s="33">
        <x:f t="shared" si="138"/>
        <x:v>0.94240000000000002</x:v>
      </x:c>
      <x:c r="AA353" s="31">
        <x:f t="shared" si="139"/>
        <x:v>117.65596720000005</x:v>
      </x:c>
      <x:c r="AB353" s="32">
        <x:f t="shared" si="77"/>
        <x:v>4.9023319666666687</x:v>
      </x:c>
      <x:c r="AC353" s="31">
        <x:f t="shared" si="78"/>
        <x:v>0.25</x:v>
      </x:c>
      <x:c r="AD353" s="30">
        <x:f t="shared" si="140"/>
        <x:v>0.19554800000000003</x:v>
      </x:c>
      <x:c r="AE353" s="31">
        <x:f t="shared" si="141"/>
        <x:v>117.85151520000005</x:v>
      </x:c>
      <x:c r="AG353" s="26"/>
      <x:c r="AH353" s="24"/>
      <x:c r="AI353" s="24"/>
      <x:c r="AJ353" s="24"/>
      <x:c r="AL353" s="24"/>
    </x:row>
    <x:row r="354" spans="2:38" x14ac:dyDescent="0.35">
      <x:c r="B354" s="27">
        <x:f t="shared" si="142"/>
        <x:v>44893</x:v>
      </x:c>
      <x:c r="C354" s="22" t="str">
        <x:f>IF($C$4="London",Assumptions!C363,Assumptions!E363)</x:f>
        <x:v>0739</x:v>
      </x:c>
      <x:c r="D354" s="22" t="str">
        <x:f>IF($C$4="London",Assumptions!D363,Assumptions!F363)</x:f>
        <x:v>1557</x:v>
      </x:c>
      <x:c r="F354" s="8">
        <x:v>44894</x:v>
      </x:c>
      <x:c r="G354" s="30">
        <x:f t="shared" si="127"/>
        <x:v>11</x:v>
      </x:c>
      <x:c r="H354" s="8" t="str">
        <x:v>0741</x:v>
      </x:c>
      <x:c r="I354" s="8" t="str">
        <x:v>1556</x:v>
      </x:c>
      <x:c r="J354" s="30">
        <x:f t="shared" si="128"/>
        <x:v>7</x:v>
      </x:c>
      <x:c r="K354" s="30">
        <x:f t="shared" si="129"/>
        <x:v>41</x:v>
      </x:c>
      <x:c r="L354" s="30">
        <x:f t="shared" si="130"/>
        <x:v>15</x:v>
      </x:c>
      <x:c r="M354" s="30">
        <x:f t="shared" si="131"/>
        <x:v>56</x:v>
      </x:c>
      <x:c r="N354" s="30">
        <x:f t="shared" si="132"/>
        <x:v>15</x:v>
      </x:c>
      <x:c r="O354" s="30">
        <x:f t="shared" si="133"/>
        <x:v>8.25</x:v>
      </x:c>
      <x:c r="P354" s="30" t="str" cm="1">
        <x:f t="array" ref="P354">INDEX($C$12:$N$12,G354)</x:f>
        <x:v>2.1″</x:v>
      </x:c>
      <x:c r="Q354" s="30" t="str" cm="1">
        <x:f t="array" ref="Q354">INDEX($C$11:$N$11,G354)</x:f>
        <x:v>53°F</x:v>
      </x:c>
      <x:c r="R354" s="30" cm="1">
        <x:f t="array" ref="R354">INDEX($C$13:$N$13,G354)</x:f>
        <x:v>30</x:v>
      </x:c>
      <x:c r="S354" s="30">
        <x:f t="shared" si="134"/>
        <x:v>7.0000000000000007E-2</x:v>
      </x:c>
      <x:c r="T354" s="30">
        <x:f t="shared" si="135"/>
        <x:v>53</x:v>
      </x:c>
      <x:c r="U354" s="32">
        <x:f t="shared" si="136"/>
        <x:v>1</x:v>
      </x:c>
      <x:c r="V354" s="31">
        <x:f t="shared" si="71"/>
        <x:v>0.1</x:v>
      </x:c>
      <x:c r="W354" s="31">
        <x:f t="shared" si="72"/>
        <x:v>65</x:v>
      </x:c>
      <x:c r="X354" s="32">
        <x:f t="shared" si="73"/>
        <x:v>0.25</x:v>
      </x:c>
      <x:c r="Y354" s="30">
        <x:f t="shared" si="137"/>
        <x:v>1</x:v>
      </x:c>
      <x:c r="Z354" s="33">
        <x:f t="shared" si="138"/>
        <x:v>0.94240000000000002</x:v>
      </x:c>
      <x:c r="AA354" s="31">
        <x:f t="shared" si="139"/>
        <x:v>117.85151520000005</x:v>
      </x:c>
      <x:c r="AB354" s="32">
        <x:f t="shared" si="77"/>
        <x:v>4.9104798000000018</x:v>
      </x:c>
      <x:c r="AC354" s="31">
        <x:f t="shared" si="78"/>
        <x:v>0.25</x:v>
      </x:c>
      <x:c r="AD354" s="30">
        <x:f t="shared" si="140"/>
        <x:v>0.19437000000000001</x:v>
      </x:c>
      <x:c r="AE354" s="31">
        <x:f t="shared" si="141"/>
        <x:v>118.04588520000006</x:v>
      </x:c>
      <x:c r="AG354" s="26"/>
      <x:c r="AH354" s="24"/>
      <x:c r="AI354" s="24"/>
      <x:c r="AJ354" s="24"/>
      <x:c r="AL354" s="24"/>
    </x:row>
    <x:row r="355" spans="2:38" x14ac:dyDescent="0.35">
      <x:c r="B355" s="27">
        <x:f t="shared" si="142"/>
        <x:v>44894</x:v>
      </x:c>
      <x:c r="C355" s="22" t="str">
        <x:f>IF($C$4="London",Assumptions!C364,Assumptions!E364)</x:f>
        <x:v>0741</x:v>
      </x:c>
      <x:c r="D355" s="22" t="str">
        <x:f>IF($C$4="London",Assumptions!D364,Assumptions!F364)</x:f>
        <x:v>1556</x:v>
      </x:c>
      <x:c r="F355" s="8">
        <x:v>44895</x:v>
      </x:c>
      <x:c r="G355" s="30">
        <x:f t="shared" si="127"/>
        <x:v>11</x:v>
      </x:c>
      <x:c r="H355" s="8" t="str">
        <x:v>0742</x:v>
      </x:c>
      <x:c r="I355" s="8" t="str">
        <x:v>1556</x:v>
      </x:c>
      <x:c r="J355" s="30">
        <x:f t="shared" si="128"/>
        <x:v>7</x:v>
      </x:c>
      <x:c r="K355" s="30">
        <x:f t="shared" si="129"/>
        <x:v>42</x:v>
      </x:c>
      <x:c r="L355" s="30">
        <x:f t="shared" si="130"/>
        <x:v>15</x:v>
      </x:c>
      <x:c r="M355" s="30">
        <x:f t="shared" si="131"/>
        <x:v>56</x:v>
      </x:c>
      <x:c r="N355" s="30">
        <x:f t="shared" si="132"/>
        <x:v>15</x:v>
      </x:c>
      <x:c r="O355" s="30">
        <x:f t="shared" si="133"/>
        <x:v>8.2333333333333325</x:v>
      </x:c>
      <x:c r="P355" s="30" t="str" cm="1">
        <x:f t="array" ref="P355">INDEX($C$12:$N$12,G355)</x:f>
        <x:v>2.1″</x:v>
      </x:c>
      <x:c r="Q355" s="30" t="str" cm="1">
        <x:f t="array" ref="Q355">INDEX($C$11:$N$11,G355)</x:f>
        <x:v>53°F</x:v>
      </x:c>
      <x:c r="R355" s="30" cm="1">
        <x:f t="array" ref="R355">INDEX($C$13:$N$13,G355)</x:f>
        <x:v>30</x:v>
      </x:c>
      <x:c r="S355" s="30">
        <x:f t="shared" si="134"/>
        <x:v>7.0000000000000007E-2</x:v>
      </x:c>
      <x:c r="T355" s="30">
        <x:f t="shared" si="135"/>
        <x:v>53</x:v>
      </x:c>
      <x:c r="U355" s="32">
        <x:f t="shared" si="136"/>
        <x:v>1</x:v>
      </x:c>
      <x:c r="V355" s="31">
        <x:f t="shared" si="71"/>
        <x:v>0.1</x:v>
      </x:c>
      <x:c r="W355" s="31">
        <x:f t="shared" si="72"/>
        <x:v>65</x:v>
      </x:c>
      <x:c r="X355" s="32">
        <x:f t="shared" si="73"/>
        <x:v>0.25</x:v>
      </x:c>
      <x:c r="Y355" s="30">
        <x:f t="shared" si="137"/>
        <x:v>1</x:v>
      </x:c>
      <x:c r="Z355" s="33">
        <x:f t="shared" si="138"/>
        <x:v>0.94240000000000002</x:v>
      </x:c>
      <x:c r="AA355" s="31">
        <x:f t="shared" si="139"/>
        <x:v>118.04588520000006</x:v>
      </x:c>
      <x:c r="AB355" s="32">
        <x:f t="shared" si="77"/>
        <x:v>4.9185785500000021</x:v>
      </x:c>
      <x:c r="AC355" s="31">
        <x:f t="shared" si="78"/>
        <x:v>0.25</x:v>
      </x:c>
      <x:c r="AD355" s="30">
        <x:f t="shared" si="140"/>
        <x:v>0.19397733333333331</x:v>
      </x:c>
      <x:c r="AE355" s="31">
        <x:f t="shared" si="141"/>
        <x:v>118.23986253333339</x:v>
      </x:c>
      <x:c r="AG355" s="26"/>
      <x:c r="AH355" s="24"/>
      <x:c r="AI355" s="24"/>
      <x:c r="AJ355" s="24"/>
      <x:c r="AL355" s="24"/>
    </x:row>
    <x:row r="356" spans="2:38" x14ac:dyDescent="0.35">
      <x:c r="B356" s="27">
        <x:f t="shared" si="142"/>
        <x:v>44895</x:v>
      </x:c>
      <x:c r="C356" s="22" t="str">
        <x:f>IF($C$4="London",Assumptions!C365,Assumptions!E365)</x:f>
        <x:v>0742</x:v>
      </x:c>
      <x:c r="D356" s="22" t="str">
        <x:f>IF($C$4="London",Assumptions!D365,Assumptions!F365)</x:f>
        <x:v>1556</x:v>
      </x:c>
      <x:c r="F356" s="8">
        <x:v>44896</x:v>
      </x:c>
      <x:c r="G356" s="30">
        <x:f t="shared" si="127"/>
        <x:v>12</x:v>
      </x:c>
      <x:c r="H356" s="8" t="str">
        <x:v>0744</x:v>
      </x:c>
      <x:c r="I356" s="8" t="str">
        <x:v>1555</x:v>
      </x:c>
      <x:c r="J356" s="30">
        <x:f t="shared" si="128"/>
        <x:v>7</x:v>
      </x:c>
      <x:c r="K356" s="30">
        <x:f t="shared" si="129"/>
        <x:v>44</x:v>
      </x:c>
      <x:c r="L356" s="30">
        <x:f t="shared" si="130"/>
        <x:v>15</x:v>
      </x:c>
      <x:c r="M356" s="30">
        <x:f t="shared" si="131"/>
        <x:v>55</x:v>
      </x:c>
      <x:c r="N356" s="30">
        <x:f t="shared" si="132"/>
        <x:v>15</x:v>
      </x:c>
      <x:c r="O356" s="30">
        <x:f t="shared" si="133"/>
        <x:v>8.1833333333333336</x:v>
      </x:c>
      <x:c r="P356" s="30" t="str" cm="1">
        <x:f t="array" ref="P356">INDEX($C$12:$N$12,G356)</x:f>
        <x:v>2.0″</x:v>
      </x:c>
      <x:c r="Q356" s="30" t="str" cm="1">
        <x:f t="array" ref="Q356">INDEX($C$11:$N$11,G356)</x:f>
        <x:v>49°F</x:v>
      </x:c>
      <x:c r="R356" s="30" cm="1">
        <x:f t="array" ref="R356">INDEX($C$13:$N$13,G356)</x:f>
        <x:v>31</x:v>
      </x:c>
      <x:c r="S356" s="30">
        <x:f t="shared" si="134"/>
        <x:v>6.4516129032258063E-2</x:v>
      </x:c>
      <x:c r="T356" s="30">
        <x:f t="shared" si="135"/>
        <x:v>49</x:v>
      </x:c>
      <x:c r="U356" s="32">
        <x:f t="shared" si="136"/>
        <x:v>1</x:v>
      </x:c>
      <x:c r="V356" s="31">
        <x:f t="shared" si="71"/>
        <x:v>0.1</x:v>
      </x:c>
      <x:c r="W356" s="31">
        <x:f t="shared" si="72"/>
        <x:v>65</x:v>
      </x:c>
      <x:c r="X356" s="32">
        <x:f t="shared" si="73"/>
        <x:v>0.25</x:v>
      </x:c>
      <x:c r="Y356" s="30">
        <x:f t="shared" si="137"/>
        <x:v>1</x:v>
      </x:c>
      <x:c r="Z356" s="33">
        <x:f t="shared" si="138"/>
        <x:v>0.89759999999999995</x:v>
      </x:c>
      <x:c r="AA356" s="31">
        <x:f t="shared" si="139"/>
        <x:v>118.23986253333339</x:v>
      </x:c>
      <x:c r="AB356" s="32">
        <x:f t="shared" si="77"/>
        <x:v>4.9266609388888911</x:v>
      </x:c>
      <x:c r="AC356" s="31">
        <x:f t="shared" si="78"/>
        <x:v>0.25</x:v>
      </x:c>
      <x:c r="AD356" s="30">
        <x:f t="shared" si="140"/>
        <x:v>0.18363399999999999</x:v>
      </x:c>
      <x:c r="AE356" s="31">
        <x:f t="shared" si="141"/>
        <x:v>118.42349653333339</x:v>
      </x:c>
      <x:c r="AG356" s="26"/>
      <x:c r="AH356" s="24"/>
      <x:c r="AI356" s="24"/>
      <x:c r="AJ356" s="24"/>
      <x:c r="AL356" s="24"/>
    </x:row>
    <x:row r="357" spans="2:38" x14ac:dyDescent="0.35">
      <x:c r="B357" s="27">
        <x:f t="shared" si="142"/>
        <x:v>44896</x:v>
      </x:c>
      <x:c r="C357" s="22" t="str">
        <x:f>IF($C$4="London",Assumptions!C366,Assumptions!E366)</x:f>
        <x:v>0744</x:v>
      </x:c>
      <x:c r="D357" s="22" t="str">
        <x:f>IF($C$4="London",Assumptions!D366,Assumptions!F366)</x:f>
        <x:v>1555</x:v>
      </x:c>
      <x:c r="F357" s="8">
        <x:v>44897</x:v>
      </x:c>
      <x:c r="G357" s="30">
        <x:f t="shared" si="127"/>
        <x:v>12</x:v>
      </x:c>
      <x:c r="H357" s="8" t="str">
        <x:v>0745</x:v>
      </x:c>
      <x:c r="I357" s="8" t="str">
        <x:v>1554</x:v>
      </x:c>
      <x:c r="J357" s="30">
        <x:f t="shared" si="128"/>
        <x:v>7</x:v>
      </x:c>
      <x:c r="K357" s="30">
        <x:f t="shared" si="129"/>
        <x:v>45</x:v>
      </x:c>
      <x:c r="L357" s="30">
        <x:f t="shared" si="130"/>
        <x:v>15</x:v>
      </x:c>
      <x:c r="M357" s="30">
        <x:f t="shared" si="131"/>
        <x:v>54</x:v>
      </x:c>
      <x:c r="N357" s="30">
        <x:f t="shared" si="132"/>
        <x:v>15</x:v>
      </x:c>
      <x:c r="O357" s="30">
        <x:f t="shared" si="133"/>
        <x:v>8.15</x:v>
      </x:c>
      <x:c r="P357" s="30" t="str" cm="1">
        <x:f t="array" ref="P357">INDEX($C$12:$N$12,G357)</x:f>
        <x:v>2.0″</x:v>
      </x:c>
      <x:c r="Q357" s="30" t="str" cm="1">
        <x:f t="array" ref="Q357">INDEX($C$11:$N$11,G357)</x:f>
        <x:v>49°F</x:v>
      </x:c>
      <x:c r="R357" s="30" cm="1">
        <x:f t="array" ref="R357">INDEX($C$13:$N$13,G357)</x:f>
        <x:v>31</x:v>
      </x:c>
      <x:c r="S357" s="30">
        <x:f t="shared" si="134"/>
        <x:v>6.4516129032258063E-2</x:v>
      </x:c>
      <x:c r="T357" s="30">
        <x:f t="shared" si="135"/>
        <x:v>49</x:v>
      </x:c>
      <x:c r="U357" s="32">
        <x:f t="shared" si="136"/>
        <x:v>1</x:v>
      </x:c>
      <x:c r="V357" s="31">
        <x:f t="shared" si="71"/>
        <x:v>0.1</x:v>
      </x:c>
      <x:c r="W357" s="31">
        <x:f t="shared" si="72"/>
        <x:v>65</x:v>
      </x:c>
      <x:c r="X357" s="32">
        <x:f t="shared" si="73"/>
        <x:v>0.25</x:v>
      </x:c>
      <x:c r="Y357" s="30">
        <x:f t="shared" si="137"/>
        <x:v>1</x:v>
      </x:c>
      <x:c r="Z357" s="33">
        <x:f t="shared" si="138"/>
        <x:v>0.89759999999999995</x:v>
      </x:c>
      <x:c r="AA357" s="31">
        <x:f t="shared" si="139"/>
        <x:v>118.42349653333339</x:v>
      </x:c>
      <x:c r="AB357" s="32">
        <x:f t="shared" si="77"/>
        <x:v>4.9343123555555577</x:v>
      </x:c>
      <x:c r="AC357" s="31">
        <x:f t="shared" si="78"/>
        <x:v>0.25</x:v>
      </x:c>
      <x:c r="AD357" s="30">
        <x:f t="shared" si="140"/>
        <x:v>0.18288599999999999</x:v>
      </x:c>
      <x:c r="AE357" s="31">
        <x:f t="shared" si="141"/>
        <x:v>118.60638253333339</x:v>
      </x:c>
      <x:c r="AG357" s="26"/>
      <x:c r="AH357" s="24"/>
      <x:c r="AI357" s="24"/>
      <x:c r="AJ357" s="24"/>
      <x:c r="AL357" s="24"/>
    </x:row>
    <x:row r="358" spans="2:38" x14ac:dyDescent="0.35">
      <x:c r="B358" s="27">
        <x:f t="shared" si="142"/>
        <x:v>44897</x:v>
      </x:c>
      <x:c r="C358" s="22" t="str">
        <x:f>IF($C$4="London",Assumptions!C367,Assumptions!E367)</x:f>
        <x:v>0745</x:v>
      </x:c>
      <x:c r="D358" s="22" t="str">
        <x:f>IF($C$4="London",Assumptions!D367,Assumptions!F367)</x:f>
        <x:v>1554</x:v>
      </x:c>
      <x:c r="F358" s="8">
        <x:v>44898</x:v>
      </x:c>
      <x:c r="G358" s="30">
        <x:f t="shared" si="127"/>
        <x:v>12</x:v>
      </x:c>
      <x:c r="H358" s="8" t="str">
        <x:v>0746</x:v>
      </x:c>
      <x:c r="I358" s="8" t="str">
        <x:v>1554</x:v>
      </x:c>
      <x:c r="J358" s="30">
        <x:f t="shared" si="128"/>
        <x:v>7</x:v>
      </x:c>
      <x:c r="K358" s="30">
        <x:f t="shared" si="129"/>
        <x:v>46</x:v>
      </x:c>
      <x:c r="L358" s="30">
        <x:f t="shared" si="130"/>
        <x:v>15</x:v>
      </x:c>
      <x:c r="M358" s="30">
        <x:f t="shared" si="131"/>
        <x:v>54</x:v>
      </x:c>
      <x:c r="N358" s="30">
        <x:f t="shared" si="132"/>
        <x:v>15</x:v>
      </x:c>
      <x:c r="O358" s="30">
        <x:f t="shared" si="133"/>
        <x:v>8.1333333333333329</x:v>
      </x:c>
      <x:c r="P358" s="30" t="str" cm="1">
        <x:f t="array" ref="P358">INDEX($C$12:$N$12,G358)</x:f>
        <x:v>2.0″</x:v>
      </x:c>
      <x:c r="Q358" s="30" t="str" cm="1">
        <x:f t="array" ref="Q358">INDEX($C$11:$N$11,G358)</x:f>
        <x:v>49°F</x:v>
      </x:c>
      <x:c r="R358" s="30" cm="1">
        <x:f t="array" ref="R358">INDEX($C$13:$N$13,G358)</x:f>
        <x:v>31</x:v>
      </x:c>
      <x:c r="S358" s="30">
        <x:f t="shared" si="134"/>
        <x:v>6.4516129032258063E-2</x:v>
      </x:c>
      <x:c r="T358" s="30">
        <x:f t="shared" si="135"/>
        <x:v>49</x:v>
      </x:c>
      <x:c r="U358" s="32">
        <x:f t="shared" si="136"/>
        <x:v>1</x:v>
      </x:c>
      <x:c r="V358" s="31">
        <x:f t="shared" si="71"/>
        <x:v>0.1</x:v>
      </x:c>
      <x:c r="W358" s="31">
        <x:f t="shared" si="72"/>
        <x:v>65</x:v>
      </x:c>
      <x:c r="X358" s="32">
        <x:f t="shared" si="73"/>
        <x:v>0.25</x:v>
      </x:c>
      <x:c r="Y358" s="30">
        <x:f t="shared" si="137"/>
        <x:v>1</x:v>
      </x:c>
      <x:c r="Z358" s="33">
        <x:f t="shared" si="138"/>
        <x:v>0.89759999999999995</x:v>
      </x:c>
      <x:c r="AA358" s="31">
        <x:f t="shared" si="139"/>
        <x:v>118.60638253333339</x:v>
      </x:c>
      <x:c r="AB358" s="32">
        <x:f t="shared" si="77"/>
        <x:v>4.9419326055555581</x:v>
      </x:c>
      <x:c r="AC358" s="31">
        <x:f t="shared" si="78"/>
        <x:v>0.25</x:v>
      </x:c>
      <x:c r="AD358" s="30">
        <x:f t="shared" si="140"/>
        <x:v>0.18251200000000001</x:v>
      </x:c>
      <x:c r="AE358" s="31">
        <x:f t="shared" si="141"/>
        <x:v>118.78889453333339</x:v>
      </x:c>
      <x:c r="AG358" s="26"/>
      <x:c r="AH358" s="24"/>
      <x:c r="AI358" s="24"/>
      <x:c r="AJ358" s="24"/>
      <x:c r="AL358" s="24"/>
    </x:row>
    <x:row r="359" spans="2:38" x14ac:dyDescent="0.35">
      <x:c r="B359" s="27">
        <x:f t="shared" si="142"/>
        <x:v>44898</x:v>
      </x:c>
      <x:c r="C359" s="22" t="str">
        <x:f>IF($C$4="London",Assumptions!C368,Assumptions!E368)</x:f>
        <x:v>0746</x:v>
      </x:c>
      <x:c r="D359" s="22" t="str">
        <x:f>IF($C$4="London",Assumptions!D368,Assumptions!F368)</x:f>
        <x:v>1554</x:v>
      </x:c>
      <x:c r="F359" s="8">
        <x:v>44899</x:v>
      </x:c>
      <x:c r="G359" s="30">
        <x:f t="shared" si="127"/>
        <x:v>12</x:v>
      </x:c>
      <x:c r="H359" s="8" t="str">
        <x:v>0748</x:v>
      </x:c>
      <x:c r="I359" s="8" t="str">
        <x:v>1553</x:v>
      </x:c>
      <x:c r="J359" s="30">
        <x:f t="shared" si="128"/>
        <x:v>7</x:v>
      </x:c>
      <x:c r="K359" s="30">
        <x:f t="shared" si="129"/>
        <x:v>48</x:v>
      </x:c>
      <x:c r="L359" s="30">
        <x:f t="shared" si="130"/>
        <x:v>15</x:v>
      </x:c>
      <x:c r="M359" s="30">
        <x:f t="shared" si="131"/>
        <x:v>53</x:v>
      </x:c>
      <x:c r="N359" s="30">
        <x:f t="shared" si="132"/>
        <x:v>15</x:v>
      </x:c>
      <x:c r="O359" s="30">
        <x:f t="shared" si="133"/>
        <x:v>8.0833333333333339</x:v>
      </x:c>
      <x:c r="P359" s="30" t="str" cm="1">
        <x:f t="array" ref="P359">INDEX($C$12:$N$12,G359)</x:f>
        <x:v>2.0″</x:v>
      </x:c>
      <x:c r="Q359" s="30" t="str" cm="1">
        <x:f t="array" ref="Q359">INDEX($C$11:$N$11,G359)</x:f>
        <x:v>49°F</x:v>
      </x:c>
      <x:c r="R359" s="30" cm="1">
        <x:f t="array" ref="R359">INDEX($C$13:$N$13,G359)</x:f>
        <x:v>31</x:v>
      </x:c>
      <x:c r="S359" s="30">
        <x:f t="shared" si="134"/>
        <x:v>6.4516129032258063E-2</x:v>
      </x:c>
      <x:c r="T359" s="30">
        <x:f t="shared" si="135"/>
        <x:v>49</x:v>
      </x:c>
      <x:c r="U359" s="32">
        <x:f t="shared" si="136"/>
        <x:v>1</x:v>
      </x:c>
      <x:c r="V359" s="31">
        <x:f t="shared" si="71"/>
        <x:v>0.1</x:v>
      </x:c>
      <x:c r="W359" s="31">
        <x:f t="shared" si="72"/>
        <x:v>65</x:v>
      </x:c>
      <x:c r="X359" s="32">
        <x:f t="shared" si="73"/>
        <x:v>0.25</x:v>
      </x:c>
      <x:c r="Y359" s="30">
        <x:f t="shared" si="137"/>
        <x:v>1</x:v>
      </x:c>
      <x:c r="Z359" s="33">
        <x:f t="shared" si="138"/>
        <x:v>0.89759999999999995</x:v>
      </x:c>
      <x:c r="AA359" s="31">
        <x:f t="shared" si="139"/>
        <x:v>118.78889453333339</x:v>
      </x:c>
      <x:c r="AB359" s="32">
        <x:f t="shared" si="77"/>
        <x:v>4.9495372722222246</x:v>
      </x:c>
      <x:c r="AC359" s="31">
        <x:f t="shared" si="78"/>
        <x:v>0.25</x:v>
      </x:c>
      <x:c r="AD359" s="30">
        <x:f t="shared" si="140"/>
        <x:v>0.18139000000000002</x:v>
      </x:c>
      <x:c r="AE359" s="31">
        <x:f t="shared" si="141"/>
        <x:v>118.97028453333338</x:v>
      </x:c>
      <x:c r="AG359" s="26"/>
      <x:c r="AH359" s="24"/>
      <x:c r="AI359" s="24"/>
      <x:c r="AJ359" s="24"/>
      <x:c r="AL359" s="24"/>
    </x:row>
    <x:row r="360" spans="2:38" x14ac:dyDescent="0.35">
      <x:c r="B360" s="27">
        <x:f t="shared" si="142"/>
        <x:v>44899</x:v>
      </x:c>
      <x:c r="C360" s="22" t="str">
        <x:f>IF($C$4="London",Assumptions!C369,Assumptions!E369)</x:f>
        <x:v>0748</x:v>
      </x:c>
      <x:c r="D360" s="22" t="str">
        <x:f>IF($C$4="London",Assumptions!D369,Assumptions!F369)</x:f>
        <x:v>1553</x:v>
      </x:c>
      <x:c r="F360" s="8">
        <x:v>44900</x:v>
      </x:c>
      <x:c r="G360" s="30">
        <x:f t="shared" si="127"/>
        <x:v>12</x:v>
      </x:c>
      <x:c r="H360" s="8" t="str">
        <x:v>0749</x:v>
      </x:c>
      <x:c r="I360" s="8" t="str">
        <x:v>1553</x:v>
      </x:c>
      <x:c r="J360" s="30">
        <x:f t="shared" si="128"/>
        <x:v>7</x:v>
      </x:c>
      <x:c r="K360" s="30">
        <x:f t="shared" si="129"/>
        <x:v>49</x:v>
      </x:c>
      <x:c r="L360" s="30">
        <x:f t="shared" si="130"/>
        <x:v>15</x:v>
      </x:c>
      <x:c r="M360" s="30">
        <x:f t="shared" si="131"/>
        <x:v>53</x:v>
      </x:c>
      <x:c r="N360" s="30">
        <x:f t="shared" si="132"/>
        <x:v>15</x:v>
      </x:c>
      <x:c r="O360" s="30">
        <x:f t="shared" si="133"/>
        <x:v>8.0666666666666664</x:v>
      </x:c>
      <x:c r="P360" s="30" t="str" cm="1">
        <x:f t="array" ref="P360">INDEX($C$12:$N$12,G360)</x:f>
        <x:v>2.0″</x:v>
      </x:c>
      <x:c r="Q360" s="30" t="str" cm="1">
        <x:f t="array" ref="Q360">INDEX($C$11:$N$11,G360)</x:f>
        <x:v>49°F</x:v>
      </x:c>
      <x:c r="R360" s="30" cm="1">
        <x:f t="array" ref="R360">INDEX($C$13:$N$13,G360)</x:f>
        <x:v>31</x:v>
      </x:c>
      <x:c r="S360" s="30">
        <x:f t="shared" si="134"/>
        <x:v>6.4516129032258063E-2</x:v>
      </x:c>
      <x:c r="T360" s="30">
        <x:f t="shared" si="135"/>
        <x:v>49</x:v>
      </x:c>
      <x:c r="U360" s="32">
        <x:f t="shared" si="136"/>
        <x:v>1</x:v>
      </x:c>
      <x:c r="V360" s="31">
        <x:f t="shared" si="71"/>
        <x:v>0.1</x:v>
      </x:c>
      <x:c r="W360" s="31">
        <x:f t="shared" si="72"/>
        <x:v>65</x:v>
      </x:c>
      <x:c r="X360" s="32">
        <x:f t="shared" si="73"/>
        <x:v>0.25</x:v>
      </x:c>
      <x:c r="Y360" s="30">
        <x:f t="shared" si="137"/>
        <x:v>1</x:v>
      </x:c>
      <x:c r="Z360" s="33">
        <x:f t="shared" si="138"/>
        <x:v>0.89759999999999995</x:v>
      </x:c>
      <x:c r="AA360" s="31">
        <x:f t="shared" si="139"/>
        <x:v>118.97028453333338</x:v>
      </x:c>
      <x:c r="AB360" s="32">
        <x:f t="shared" si="77"/>
        <x:v>4.957095188888891</x:v>
      </x:c>
      <x:c r="AC360" s="31">
        <x:f t="shared" si="78"/>
        <x:v>0.25</x:v>
      </x:c>
      <x:c r="AD360" s="30">
        <x:f t="shared" si="140"/>
        <x:v>0.18101599999999998</x:v>
      </x:c>
      <x:c r="AE360" s="31">
        <x:f t="shared" si="141"/>
        <x:v>119.15130053333338</x:v>
      </x:c>
      <x:c r="AG360" s="26"/>
      <x:c r="AH360" s="24"/>
      <x:c r="AI360" s="24"/>
      <x:c r="AJ360" s="24"/>
      <x:c r="AL360" s="24"/>
    </x:row>
    <x:row r="361" spans="2:38" x14ac:dyDescent="0.35">
      <x:c r="B361" s="27">
        <x:f t="shared" si="142"/>
        <x:v>44900</x:v>
      </x:c>
      <x:c r="C361" s="22" t="str">
        <x:f>IF($C$4="London",Assumptions!C370,Assumptions!E370)</x:f>
        <x:v>0749</x:v>
      </x:c>
      <x:c r="D361" s="22" t="str">
        <x:f>IF($C$4="London",Assumptions!D370,Assumptions!F370)</x:f>
        <x:v>1553</x:v>
      </x:c>
      <x:c r="F361" s="8">
        <x:v>44901</x:v>
      </x:c>
      <x:c r="G361" s="30">
        <x:f t="shared" si="127"/>
        <x:v>12</x:v>
      </x:c>
      <x:c r="H361" s="8" t="str">
        <x:v>0750</x:v>
      </x:c>
      <x:c r="I361" s="8" t="str">
        <x:v>1553</x:v>
      </x:c>
      <x:c r="J361" s="30">
        <x:f t="shared" si="128"/>
        <x:v>7</x:v>
      </x:c>
      <x:c r="K361" s="30">
        <x:f t="shared" si="129"/>
        <x:v>50</x:v>
      </x:c>
      <x:c r="L361" s="30">
        <x:f t="shared" si="130"/>
        <x:v>15</x:v>
      </x:c>
      <x:c r="M361" s="30">
        <x:f t="shared" si="131"/>
        <x:v>53</x:v>
      </x:c>
      <x:c r="N361" s="30">
        <x:f t="shared" si="132"/>
        <x:v>15</x:v>
      </x:c>
      <x:c r="O361" s="30">
        <x:f t="shared" si="133"/>
        <x:v>8.0500000000000007</x:v>
      </x:c>
      <x:c r="P361" s="30" t="str" cm="1">
        <x:f t="array" ref="P361">INDEX($C$12:$N$12,G361)</x:f>
        <x:v>2.0″</x:v>
      </x:c>
      <x:c r="Q361" s="30" t="str" cm="1">
        <x:f t="array" ref="Q361">INDEX($C$11:$N$11,G361)</x:f>
        <x:v>49°F</x:v>
      </x:c>
      <x:c r="R361" s="30" cm="1">
        <x:f t="array" ref="R361">INDEX($C$13:$N$13,G361)</x:f>
        <x:v>31</x:v>
      </x:c>
      <x:c r="S361" s="30">
        <x:f t="shared" si="134"/>
        <x:v>6.4516129032258063E-2</x:v>
      </x:c>
      <x:c r="T361" s="30">
        <x:f t="shared" si="135"/>
        <x:v>49</x:v>
      </x:c>
      <x:c r="U361" s="32">
        <x:f t="shared" si="136"/>
        <x:v>1</x:v>
      </x:c>
      <x:c r="V361" s="31">
        <x:f t="shared" si="71"/>
        <x:v>0.1</x:v>
      </x:c>
      <x:c r="W361" s="31">
        <x:f t="shared" si="72"/>
        <x:v>65</x:v>
      </x:c>
      <x:c r="X361" s="32">
        <x:f t="shared" si="73"/>
        <x:v>0.25</x:v>
      </x:c>
      <x:c r="Y361" s="30">
        <x:f t="shared" si="137"/>
        <x:v>1</x:v>
      </x:c>
      <x:c r="Z361" s="33">
        <x:f t="shared" si="138"/>
        <x:v>0.89759999999999995</x:v>
      </x:c>
      <x:c r="AA361" s="31">
        <x:f t="shared" si="139"/>
        <x:v>119.15130053333338</x:v>
      </x:c>
      <x:c r="AB361" s="32">
        <x:f t="shared" si="77"/>
        <x:v>4.9646375222222243</x:v>
      </x:c>
      <x:c r="AC361" s="31">
        <x:f t="shared" si="78"/>
        <x:v>0.25</x:v>
      </x:c>
      <x:c r="AD361" s="30">
        <x:f t="shared" si="140"/>
        <x:v>0.18064200000000002</x:v>
      </x:c>
      <x:c r="AE361" s="31">
        <x:f t="shared" si="141"/>
        <x:v>119.33194253333339</x:v>
      </x:c>
      <x:c r="AG361" s="26"/>
      <x:c r="AH361" s="24"/>
      <x:c r="AI361" s="24"/>
      <x:c r="AJ361" s="24"/>
      <x:c r="AL361" s="24"/>
    </x:row>
    <x:row r="362" spans="2:38" x14ac:dyDescent="0.35">
      <x:c r="B362" s="27">
        <x:f t="shared" si="142"/>
        <x:v>44901</x:v>
      </x:c>
      <x:c r="C362" s="22" t="str">
        <x:f>IF($C$4="London",Assumptions!C371,Assumptions!E371)</x:f>
        <x:v>0750</x:v>
      </x:c>
      <x:c r="D362" s="22" t="str">
        <x:f>IF($C$4="London",Assumptions!D371,Assumptions!F371)</x:f>
        <x:v>1553</x:v>
      </x:c>
      <x:c r="F362" s="8">
        <x:v>44902</x:v>
      </x:c>
      <x:c r="G362" s="30">
        <x:f t="shared" si="127"/>
        <x:v>12</x:v>
      </x:c>
      <x:c r="H362" s="8" t="str">
        <x:v>0751</x:v>
      </x:c>
      <x:c r="I362" s="8" t="str">
        <x:v>1552</x:v>
      </x:c>
      <x:c r="J362" s="30">
        <x:f t="shared" si="128"/>
        <x:v>7</x:v>
      </x:c>
      <x:c r="K362" s="30">
        <x:f t="shared" si="129"/>
        <x:v>51</x:v>
      </x:c>
      <x:c r="L362" s="30">
        <x:f t="shared" si="130"/>
        <x:v>15</x:v>
      </x:c>
      <x:c r="M362" s="30">
        <x:f t="shared" si="131"/>
        <x:v>52</x:v>
      </x:c>
      <x:c r="N362" s="30">
        <x:f t="shared" si="132"/>
        <x:v>15</x:v>
      </x:c>
      <x:c r="O362" s="30">
        <x:f t="shared" si="133"/>
        <x:v>8.0166666666666675</x:v>
      </x:c>
      <x:c r="P362" s="30" t="str" cm="1">
        <x:f t="array" ref="P362">INDEX($C$12:$N$12,G362)</x:f>
        <x:v>2.0″</x:v>
      </x:c>
      <x:c r="Q362" s="30" t="str" cm="1">
        <x:f t="array" ref="Q362">INDEX($C$11:$N$11,G362)</x:f>
        <x:v>49°F</x:v>
      </x:c>
      <x:c r="R362" s="30" cm="1">
        <x:f t="array" ref="R362">INDEX($C$13:$N$13,G362)</x:f>
        <x:v>31</x:v>
      </x:c>
      <x:c r="S362" s="30">
        <x:f t="shared" si="134"/>
        <x:v>6.4516129032258063E-2</x:v>
      </x:c>
      <x:c r="T362" s="30">
        <x:f t="shared" si="135"/>
        <x:v>49</x:v>
      </x:c>
      <x:c r="U362" s="32">
        <x:f t="shared" si="136"/>
        <x:v>1</x:v>
      </x:c>
      <x:c r="V362" s="31">
        <x:f t="shared" si="71"/>
        <x:v>0.1</x:v>
      </x:c>
      <x:c r="W362" s="31">
        <x:f t="shared" si="72"/>
        <x:v>65</x:v>
      </x:c>
      <x:c r="X362" s="32">
        <x:f t="shared" si="73"/>
        <x:v>0.25</x:v>
      </x:c>
      <x:c r="Y362" s="30">
        <x:f t="shared" si="137"/>
        <x:v>1</x:v>
      </x:c>
      <x:c r="Z362" s="33">
        <x:f t="shared" si="138"/>
        <x:v>0.89759999999999995</x:v>
      </x:c>
      <x:c r="AA362" s="31">
        <x:f t="shared" si="139"/>
        <x:v>119.33194253333339</x:v>
      </x:c>
      <x:c r="AB362" s="32">
        <x:f t="shared" si="77"/>
        <x:v>4.9721642722222246</x:v>
      </x:c>
      <x:c r="AC362" s="31">
        <x:f t="shared" si="78"/>
        <x:v>0.25</x:v>
      </x:c>
      <x:c r="AD362" s="30">
        <x:f t="shared" si="140"/>
        <x:v>0.179894</x:v>
      </x:c>
      <x:c r="AE362" s="31">
        <x:f t="shared" si="141"/>
        <x:v>119.51183653333339</x:v>
      </x:c>
      <x:c r="AG362" s="26"/>
      <x:c r="AH362" s="24"/>
      <x:c r="AI362" s="24"/>
      <x:c r="AJ362" s="24"/>
      <x:c r="AL362" s="24"/>
    </x:row>
    <x:row r="363" spans="2:38" x14ac:dyDescent="0.35">
      <x:c r="B363" s="27">
        <x:f t="shared" si="142"/>
        <x:v>44902</x:v>
      </x:c>
      <x:c r="C363" s="22" t="str">
        <x:f>IF($C$4="London",Assumptions!C372,Assumptions!E372)</x:f>
        <x:v>0751</x:v>
      </x:c>
      <x:c r="D363" s="22" t="str">
        <x:f>IF($C$4="London",Assumptions!D372,Assumptions!F372)</x:f>
        <x:v>1552</x:v>
      </x:c>
      <x:c r="F363" s="8">
        <x:v>44903</x:v>
      </x:c>
      <x:c r="G363" s="30">
        <x:f t="shared" si="127"/>
        <x:v>12</x:v>
      </x:c>
      <x:c r="H363" s="8" t="str">
        <x:v>0753</x:v>
      </x:c>
      <x:c r="I363" s="8" t="str">
        <x:v>1552</x:v>
      </x:c>
      <x:c r="J363" s="30">
        <x:f t="shared" si="128"/>
        <x:v>7</x:v>
      </x:c>
      <x:c r="K363" s="30">
        <x:f t="shared" si="129"/>
        <x:v>53</x:v>
      </x:c>
      <x:c r="L363" s="30">
        <x:f t="shared" si="130"/>
        <x:v>15</x:v>
      </x:c>
      <x:c r="M363" s="30">
        <x:f t="shared" si="131"/>
        <x:v>52</x:v>
      </x:c>
      <x:c r="N363" s="30">
        <x:f t="shared" si="132"/>
        <x:v>15</x:v>
      </x:c>
      <x:c r="O363" s="30">
        <x:f t="shared" si="133"/>
        <x:v>7.9833333333333334</x:v>
      </x:c>
      <x:c r="P363" s="30" t="str" cm="1">
        <x:f t="array" ref="P363">INDEX($C$12:$N$12,G363)</x:f>
        <x:v>2.0″</x:v>
      </x:c>
      <x:c r="Q363" s="30" t="str" cm="1">
        <x:f t="array" ref="Q363">INDEX($C$11:$N$11,G363)</x:f>
        <x:v>49°F</x:v>
      </x:c>
      <x:c r="R363" s="30" cm="1">
        <x:f t="array" ref="R363">INDEX($C$13:$N$13,G363)</x:f>
        <x:v>31</x:v>
      </x:c>
      <x:c r="S363" s="30">
        <x:f t="shared" si="134"/>
        <x:v>6.4516129032258063E-2</x:v>
      </x:c>
      <x:c r="T363" s="30">
        <x:f t="shared" si="135"/>
        <x:v>49</x:v>
      </x:c>
      <x:c r="U363" s="32">
        <x:f t="shared" si="136"/>
        <x:v>1</x:v>
      </x:c>
      <x:c r="V363" s="31">
        <x:f t="shared" si="71"/>
        <x:v>0.1</x:v>
      </x:c>
      <x:c r="W363" s="31">
        <x:f t="shared" si="72"/>
        <x:v>65</x:v>
      </x:c>
      <x:c r="X363" s="32">
        <x:f t="shared" si="73"/>
        <x:v>0.25</x:v>
      </x:c>
      <x:c r="Y363" s="30">
        <x:f t="shared" si="137"/>
        <x:v>1</x:v>
      </x:c>
      <x:c r="Z363" s="33">
        <x:f t="shared" si="138"/>
        <x:v>0.89759999999999995</x:v>
      </x:c>
      <x:c r="AA363" s="31">
        <x:f t="shared" si="139"/>
        <x:v>119.51183653333339</x:v>
      </x:c>
      <x:c r="AB363" s="32">
        <x:f t="shared" si="77"/>
        <x:v>4.9796598555555578</x:v>
      </x:c>
      <x:c r="AC363" s="31">
        <x:f t="shared" si="78"/>
        <x:v>0.25</x:v>
      </x:c>
      <x:c r="AD363" s="30">
        <x:f t="shared" si="140"/>
        <x:v>0.179146</x:v>
      </x:c>
      <x:c r="AE363" s="31">
        <x:f t="shared" si="141"/>
        <x:v>119.6909825333334</x:v>
      </x:c>
      <x:c r="AG363" s="26"/>
      <x:c r="AH363" s="24"/>
      <x:c r="AI363" s="24"/>
      <x:c r="AJ363" s="24"/>
      <x:c r="AL363" s="24"/>
    </x:row>
    <x:row r="364" spans="2:38" x14ac:dyDescent="0.35">
      <x:c r="B364" s="27">
        <x:f t="shared" si="142"/>
        <x:v>44903</x:v>
      </x:c>
      <x:c r="C364" s="22" t="str">
        <x:f>IF($C$4="London",Assumptions!C373,Assumptions!E373)</x:f>
        <x:v>0753</x:v>
      </x:c>
      <x:c r="D364" s="22" t="str">
        <x:f>IF($C$4="London",Assumptions!D373,Assumptions!F373)</x:f>
        <x:v>1552</x:v>
      </x:c>
      <x:c r="F364" s="8">
        <x:v>44904</x:v>
      </x:c>
      <x:c r="G364" s="30">
        <x:f t="shared" si="127"/>
        <x:v>12</x:v>
      </x:c>
      <x:c r="H364" s="8" t="str">
        <x:v>0754</x:v>
      </x:c>
      <x:c r="I364" s="8" t="str">
        <x:v>1552</x:v>
      </x:c>
      <x:c r="J364" s="30">
        <x:f t="shared" si="128"/>
        <x:v>7</x:v>
      </x:c>
      <x:c r="K364" s="30">
        <x:f t="shared" si="129"/>
        <x:v>54</x:v>
      </x:c>
      <x:c r="L364" s="30">
        <x:f t="shared" si="130"/>
        <x:v>15</x:v>
      </x:c>
      <x:c r="M364" s="30">
        <x:f t="shared" si="131"/>
        <x:v>52</x:v>
      </x:c>
      <x:c r="N364" s="30">
        <x:f t="shared" si="132"/>
        <x:v>15</x:v>
      </x:c>
      <x:c r="O364" s="30">
        <x:f t="shared" si="133"/>
        <x:v>7.9666666666666668</x:v>
      </x:c>
      <x:c r="P364" s="30" t="str" cm="1">
        <x:f t="array" ref="P364">INDEX($C$12:$N$12,G364)</x:f>
        <x:v>2.0″</x:v>
      </x:c>
      <x:c r="Q364" s="30" t="str" cm="1">
        <x:f t="array" ref="Q364">INDEX($C$11:$N$11,G364)</x:f>
        <x:v>49°F</x:v>
      </x:c>
      <x:c r="R364" s="30" cm="1">
        <x:f t="array" ref="R364">INDEX($C$13:$N$13,G364)</x:f>
        <x:v>31</x:v>
      </x:c>
      <x:c r="S364" s="30">
        <x:f t="shared" si="134"/>
        <x:v>6.4516129032258063E-2</x:v>
      </x:c>
      <x:c r="T364" s="30">
        <x:f t="shared" si="135"/>
        <x:v>49</x:v>
      </x:c>
      <x:c r="U364" s="32">
        <x:f t="shared" si="136"/>
        <x:v>1</x:v>
      </x:c>
      <x:c r="V364" s="31">
        <x:f t="shared" si="71"/>
        <x:v>0.1</x:v>
      </x:c>
      <x:c r="W364" s="31">
        <x:f t="shared" si="72"/>
        <x:v>65</x:v>
      </x:c>
      <x:c r="X364" s="32">
        <x:f t="shared" si="73"/>
        <x:v>0.25</x:v>
      </x:c>
      <x:c r="Y364" s="30">
        <x:f t="shared" si="137"/>
        <x:v>1</x:v>
      </x:c>
      <x:c r="Z364" s="33">
        <x:f t="shared" si="138"/>
        <x:v>0.89759999999999995</x:v>
      </x:c>
      <x:c r="AA364" s="31">
        <x:f t="shared" si="139"/>
        <x:v>119.6909825333334</x:v>
      </x:c>
      <x:c r="AB364" s="32">
        <x:f t="shared" si="77"/>
        <x:v>4.9871242722222249</x:v>
      </x:c>
      <x:c r="AC364" s="31">
        <x:f t="shared" si="78"/>
        <x:v>0.25</x:v>
      </x:c>
      <x:c r="AD364" s="30">
        <x:f t="shared" si="140"/>
        <x:v>0.17877200000000001</x:v>
      </x:c>
      <x:c r="AE364" s="31">
        <x:f t="shared" si="141"/>
        <x:v>119.86975453333339</x:v>
      </x:c>
      <x:c r="AG364" s="26"/>
      <x:c r="AH364" s="24"/>
      <x:c r="AI364" s="24"/>
      <x:c r="AJ364" s="24"/>
      <x:c r="AL364" s="24"/>
    </x:row>
    <x:row r="365" spans="2:38" x14ac:dyDescent="0.35">
      <x:c r="B365" s="27">
        <x:f t="shared" si="142"/>
        <x:v>44904</x:v>
      </x:c>
      <x:c r="C365" s="22" t="str">
        <x:f>IF($C$4="London",Assumptions!C374,Assumptions!E374)</x:f>
        <x:v>0754</x:v>
      </x:c>
      <x:c r="D365" s="22" t="str">
        <x:f>IF($C$4="London",Assumptions!D374,Assumptions!F374)</x:f>
        <x:v>1552</x:v>
      </x:c>
      <x:c r="F365" s="8">
        <x:v>44905</x:v>
      </x:c>
      <x:c r="G365" s="30">
        <x:f t="shared" si="127"/>
        <x:v>12</x:v>
      </x:c>
      <x:c r="H365" s="8" t="str">
        <x:v>0755</x:v>
      </x:c>
      <x:c r="I365" s="8" t="str">
        <x:v>1552</x:v>
      </x:c>
      <x:c r="J365" s="30">
        <x:f t="shared" si="128"/>
        <x:v>7</x:v>
      </x:c>
      <x:c r="K365" s="30">
        <x:f t="shared" si="129"/>
        <x:v>55</x:v>
      </x:c>
      <x:c r="L365" s="30">
        <x:f t="shared" si="130"/>
        <x:v>15</x:v>
      </x:c>
      <x:c r="M365" s="30">
        <x:f t="shared" si="131"/>
        <x:v>52</x:v>
      </x:c>
      <x:c r="N365" s="30">
        <x:f t="shared" si="132"/>
        <x:v>15</x:v>
      </x:c>
      <x:c r="O365" s="30">
        <x:f t="shared" si="133"/>
        <x:v>7.95</x:v>
      </x:c>
      <x:c r="P365" s="30" t="str" cm="1">
        <x:f t="array" ref="P365">INDEX($C$12:$N$12,G365)</x:f>
        <x:v>2.0″</x:v>
      </x:c>
      <x:c r="Q365" s="30" t="str" cm="1">
        <x:f t="array" ref="Q365">INDEX($C$11:$N$11,G365)</x:f>
        <x:v>49°F</x:v>
      </x:c>
      <x:c r="R365" s="30" cm="1">
        <x:f t="array" ref="R365">INDEX($C$13:$N$13,G365)</x:f>
        <x:v>31</x:v>
      </x:c>
      <x:c r="S365" s="30">
        <x:f t="shared" si="134"/>
        <x:v>6.4516129032258063E-2</x:v>
      </x:c>
      <x:c r="T365" s="30">
        <x:f t="shared" si="135"/>
        <x:v>49</x:v>
      </x:c>
      <x:c r="U365" s="32">
        <x:f t="shared" si="136"/>
        <x:v>1</x:v>
      </x:c>
      <x:c r="V365" s="31">
        <x:f t="shared" si="71"/>
        <x:v>0.1</x:v>
      </x:c>
      <x:c r="W365" s="31">
        <x:f t="shared" si="72"/>
        <x:v>65</x:v>
      </x:c>
      <x:c r="X365" s="32">
        <x:f t="shared" si="73"/>
        <x:v>0.25</x:v>
      </x:c>
      <x:c r="Y365" s="30">
        <x:f t="shared" si="137"/>
        <x:v>1</x:v>
      </x:c>
      <x:c r="Z365" s="33">
        <x:f t="shared" si="138"/>
        <x:v>0.89759999999999995</x:v>
      </x:c>
      <x:c r="AA365" s="31">
        <x:f t="shared" si="139"/>
        <x:v>119.86975453333339</x:v>
      </x:c>
      <x:c r="AB365" s="32">
        <x:f t="shared" si="77"/>
        <x:v>4.994573105555558</x:v>
      </x:c>
      <x:c r="AC365" s="31">
        <x:f t="shared" si="78"/>
        <x:v>0.25</x:v>
      </x:c>
      <x:c r="AD365" s="30">
        <x:f t="shared" si="140"/>
        <x:v>0.178398</x:v>
      </x:c>
      <x:c r="AE365" s="31">
        <x:f t="shared" si="141"/>
        <x:v>120.04815253333339</x:v>
      </x:c>
      <x:c r="AG365" s="26"/>
      <x:c r="AH365" s="24"/>
      <x:c r="AI365" s="24"/>
      <x:c r="AJ365" s="24"/>
      <x:c r="AL365" s="24"/>
    </x:row>
    <x:row r="366" spans="2:38" x14ac:dyDescent="0.35">
      <x:c r="B366" s="27">
        <x:f t="shared" si="142"/>
        <x:v>44905</x:v>
      </x:c>
      <x:c r="C366" s="22" t="str">
        <x:f>IF($C$4="London",Assumptions!C375,Assumptions!E375)</x:f>
        <x:v>0755</x:v>
      </x:c>
      <x:c r="D366" s="22" t="str">
        <x:f>IF($C$4="London",Assumptions!D375,Assumptions!F375)</x:f>
        <x:v>1552</x:v>
      </x:c>
      <x:c r="F366" s="8">
        <x:v>44906</x:v>
      </x:c>
      <x:c r="G366" s="30">
        <x:f t="shared" si="127"/>
        <x:v>12</x:v>
      </x:c>
      <x:c r="H366" s="8" t="str">
        <x:v>0756</x:v>
      </x:c>
      <x:c r="I366" s="8" t="str">
        <x:v>1551</x:v>
      </x:c>
      <x:c r="J366" s="30">
        <x:f t="shared" si="128"/>
        <x:v>7</x:v>
      </x:c>
      <x:c r="K366" s="30">
        <x:f t="shared" si="129"/>
        <x:v>56</x:v>
      </x:c>
      <x:c r="L366" s="30">
        <x:f t="shared" si="130"/>
        <x:v>15</x:v>
      </x:c>
      <x:c r="M366" s="30">
        <x:f t="shared" si="131"/>
        <x:v>51</x:v>
      </x:c>
      <x:c r="N366" s="30">
        <x:f t="shared" si="132"/>
        <x:v>15</x:v>
      </x:c>
      <x:c r="O366" s="30">
        <x:f t="shared" si="133"/>
        <x:v>7.916666666666667</x:v>
      </x:c>
      <x:c r="P366" s="30" t="str" cm="1">
        <x:f t="array" ref="P366">INDEX($C$12:$N$12,G366)</x:f>
        <x:v>2.0″</x:v>
      </x:c>
      <x:c r="Q366" s="30" t="str" cm="1">
        <x:f t="array" ref="Q366">INDEX($C$11:$N$11,G366)</x:f>
        <x:v>49°F</x:v>
      </x:c>
      <x:c r="R366" s="30" cm="1">
        <x:f t="array" ref="R366">INDEX($C$13:$N$13,G366)</x:f>
        <x:v>31</x:v>
      </x:c>
      <x:c r="S366" s="30">
        <x:f t="shared" si="134"/>
        <x:v>6.4516129032258063E-2</x:v>
      </x:c>
      <x:c r="T366" s="30">
        <x:f t="shared" si="135"/>
        <x:v>49</x:v>
      </x:c>
      <x:c r="U366" s="32">
        <x:f t="shared" si="136"/>
        <x:v>1</x:v>
      </x:c>
      <x:c r="V366" s="31">
        <x:f t="shared" si="71"/>
        <x:v>0.1</x:v>
      </x:c>
      <x:c r="W366" s="31">
        <x:f t="shared" si="72"/>
        <x:v>65</x:v>
      </x:c>
      <x:c r="X366" s="32">
        <x:f t="shared" si="73"/>
        <x:v>0.25</x:v>
      </x:c>
      <x:c r="Y366" s="30">
        <x:f t="shared" si="137"/>
        <x:v>1</x:v>
      </x:c>
      <x:c r="Z366" s="33">
        <x:f t="shared" si="138"/>
        <x:v>0.89759999999999995</x:v>
      </x:c>
      <x:c r="AA366" s="31">
        <x:f t="shared" si="139"/>
        <x:v>120.04815253333339</x:v>
      </x:c>
      <x:c r="AB366" s="32">
        <x:f t="shared" si="77"/>
        <x:v>5.0020063555555581</x:v>
      </x:c>
      <x:c r="AC366" s="31">
        <x:f t="shared" si="78"/>
        <x:v>0.25</x:v>
      </x:c>
      <x:c r="AD366" s="30">
        <x:f t="shared" si="140"/>
        <x:v>0.17765</x:v>
      </x:c>
      <x:c r="AE366" s="31">
        <x:f t="shared" si="141"/>
        <x:v>120.22580253333339</x:v>
      </x:c>
      <x:c r="AG366" s="26"/>
      <x:c r="AH366" s="24"/>
      <x:c r="AI366" s="24"/>
      <x:c r="AJ366" s="24"/>
      <x:c r="AL366" s="24"/>
    </x:row>
    <x:row r="367" spans="2:38" x14ac:dyDescent="0.35">
      <x:c r="B367" s="27">
        <x:f t="shared" si="142"/>
        <x:v>44906</x:v>
      </x:c>
      <x:c r="C367" s="22" t="str">
        <x:f>IF($C$4="London",Assumptions!C376,Assumptions!E376)</x:f>
        <x:v>0756</x:v>
      </x:c>
      <x:c r="D367" s="22" t="str">
        <x:f>IF($C$4="London",Assumptions!D376,Assumptions!F376)</x:f>
        <x:v>1551</x:v>
      </x:c>
      <x:c r="F367" s="8">
        <x:v>44907</x:v>
      </x:c>
      <x:c r="G367" s="30">
        <x:f t="shared" si="127"/>
        <x:v>12</x:v>
      </x:c>
      <x:c r="H367" s="8" t="str">
        <x:v>0757</x:v>
      </x:c>
      <x:c r="I367" s="8" t="str">
        <x:v>1551</x:v>
      </x:c>
      <x:c r="J367" s="30">
        <x:f t="shared" si="128"/>
        <x:v>7</x:v>
      </x:c>
      <x:c r="K367" s="30">
        <x:f t="shared" si="129"/>
        <x:v>57</x:v>
      </x:c>
      <x:c r="L367" s="30">
        <x:f t="shared" si="130"/>
        <x:v>15</x:v>
      </x:c>
      <x:c r="M367" s="30">
        <x:f t="shared" si="131"/>
        <x:v>51</x:v>
      </x:c>
      <x:c r="N367" s="30">
        <x:f t="shared" si="132"/>
        <x:v>15</x:v>
      </x:c>
      <x:c r="O367" s="30">
        <x:f t="shared" si="133"/>
        <x:v>7.9</x:v>
      </x:c>
      <x:c r="P367" s="30" t="str" cm="1">
        <x:f t="array" ref="P367">INDEX($C$12:$N$12,G367)</x:f>
        <x:v>2.0″</x:v>
      </x:c>
      <x:c r="Q367" s="30" t="str" cm="1">
        <x:f t="array" ref="Q367">INDEX($C$11:$N$11,G367)</x:f>
        <x:v>49°F</x:v>
      </x:c>
      <x:c r="R367" s="30" cm="1">
        <x:f t="array" ref="R367">INDEX($C$13:$N$13,G367)</x:f>
        <x:v>31</x:v>
      </x:c>
      <x:c r="S367" s="30">
        <x:f t="shared" si="134"/>
        <x:v>6.4516129032258063E-2</x:v>
      </x:c>
      <x:c r="T367" s="30">
        <x:f t="shared" si="135"/>
        <x:v>49</x:v>
      </x:c>
      <x:c r="U367" s="32">
        <x:f t="shared" si="136"/>
        <x:v>1</x:v>
      </x:c>
      <x:c r="V367" s="31">
        <x:f t="shared" si="71"/>
        <x:v>0.1</x:v>
      </x:c>
      <x:c r="W367" s="31">
        <x:f t="shared" si="72"/>
        <x:v>65</x:v>
      </x:c>
      <x:c r="X367" s="32">
        <x:f t="shared" si="73"/>
        <x:v>0.25</x:v>
      </x:c>
      <x:c r="Y367" s="30">
        <x:f t="shared" si="137"/>
        <x:v>1</x:v>
      </x:c>
      <x:c r="Z367" s="33">
        <x:f t="shared" si="138"/>
        <x:v>0.89759999999999995</x:v>
      </x:c>
      <x:c r="AA367" s="31">
        <x:f t="shared" si="139"/>
        <x:v>120.22580253333339</x:v>
      </x:c>
      <x:c r="AB367" s="32">
        <x:f t="shared" si="77"/>
        <x:v>5.0094084388888911</x:v>
      </x:c>
      <x:c r="AC367" s="31">
        <x:f t="shared" si="78"/>
        <x:v>0.25</x:v>
      </x:c>
      <x:c r="AD367" s="30">
        <x:f t="shared" si="140"/>
        <x:v>0.17727599999999999</x:v>
      </x:c>
      <x:c r="AE367" s="31">
        <x:f t="shared" si="141"/>
        <x:v>120.4030785333334</x:v>
      </x:c>
      <x:c r="AG367" s="26"/>
      <x:c r="AH367" s="24"/>
      <x:c r="AI367" s="24"/>
      <x:c r="AJ367" s="24"/>
      <x:c r="AL367" s="24"/>
    </x:row>
    <x:row r="368" spans="2:38" x14ac:dyDescent="0.35">
      <x:c r="B368" s="27">
        <x:f t="shared" si="142"/>
        <x:v>44907</x:v>
      </x:c>
      <x:c r="C368" s="22" t="str">
        <x:f>IF($C$4="London",Assumptions!C377,Assumptions!E377)</x:f>
        <x:v>0757</x:v>
      </x:c>
      <x:c r="D368" s="22" t="str">
        <x:f>IF($C$4="London",Assumptions!D377,Assumptions!F377)</x:f>
        <x:v>1551</x:v>
      </x:c>
      <x:c r="F368" s="8">
        <x:v>44908</x:v>
      </x:c>
      <x:c r="G368" s="30">
        <x:f t="shared" si="127"/>
        <x:v>12</x:v>
      </x:c>
      <x:c r="H368" s="8" t="str">
        <x:v>0758</x:v>
      </x:c>
      <x:c r="I368" s="8" t="str">
        <x:v>1551</x:v>
      </x:c>
      <x:c r="J368" s="30">
        <x:f t="shared" si="128"/>
        <x:v>7</x:v>
      </x:c>
      <x:c r="K368" s="30">
        <x:f t="shared" si="129"/>
        <x:v>58</x:v>
      </x:c>
      <x:c r="L368" s="30">
        <x:f t="shared" si="130"/>
        <x:v>15</x:v>
      </x:c>
      <x:c r="M368" s="30">
        <x:f t="shared" si="131"/>
        <x:v>51</x:v>
      </x:c>
      <x:c r="N368" s="30">
        <x:f t="shared" si="132"/>
        <x:v>15</x:v>
      </x:c>
      <x:c r="O368" s="30">
        <x:f t="shared" si="133"/>
        <x:v>7.8833333333333337</x:v>
      </x:c>
      <x:c r="P368" s="30" t="str" cm="1">
        <x:f t="array" ref="P368">INDEX($C$12:$N$12,G368)</x:f>
        <x:v>2.0″</x:v>
      </x:c>
      <x:c r="Q368" s="30" t="str" cm="1">
        <x:f t="array" ref="Q368">INDEX($C$11:$N$11,G368)</x:f>
        <x:v>49°F</x:v>
      </x:c>
      <x:c r="R368" s="30" cm="1">
        <x:f t="array" ref="R368">INDEX($C$13:$N$13,G368)</x:f>
        <x:v>31</x:v>
      </x:c>
      <x:c r="S368" s="30">
        <x:f t="shared" si="134"/>
        <x:v>6.4516129032258063E-2</x:v>
      </x:c>
      <x:c r="T368" s="30">
        <x:f t="shared" si="135"/>
        <x:v>49</x:v>
      </x:c>
      <x:c r="U368" s="32">
        <x:f t="shared" si="136"/>
        <x:v>1</x:v>
      </x:c>
      <x:c r="V368" s="31">
        <x:f t="shared" si="71"/>
        <x:v>0.1</x:v>
      </x:c>
      <x:c r="W368" s="31">
        <x:f t="shared" si="72"/>
        <x:v>65</x:v>
      </x:c>
      <x:c r="X368" s="32">
        <x:f t="shared" si="73"/>
        <x:v>0.25</x:v>
      </x:c>
      <x:c r="Y368" s="30">
        <x:f t="shared" si="137"/>
        <x:v>1</x:v>
      </x:c>
      <x:c r="Z368" s="33">
        <x:f t="shared" si="138"/>
        <x:v>0.89759999999999995</x:v>
      </x:c>
      <x:c r="AA368" s="31">
        <x:f t="shared" si="139"/>
        <x:v>120.4030785333334</x:v>
      </x:c>
      <x:c r="AB368" s="32">
        <x:f t="shared" si="77"/>
        <x:v>5.0167949388888919</x:v>
      </x:c>
      <x:c r="AC368" s="31">
        <x:f t="shared" si="78"/>
        <x:v>0.25</x:v>
      </x:c>
      <x:c r="AD368" s="30">
        <x:f t="shared" si="140"/>
        <x:v>0.176902</x:v>
      </x:c>
      <x:c r="AE368" s="31">
        <x:f t="shared" si="141"/>
        <x:v>120.5799805333334</x:v>
      </x:c>
      <x:c r="AG368" s="26"/>
      <x:c r="AH368" s="24"/>
      <x:c r="AI368" s="24"/>
      <x:c r="AJ368" s="24"/>
      <x:c r="AL368" s="24"/>
    </x:row>
    <x:row r="369" spans="2:38" x14ac:dyDescent="0.35">
      <x:c r="B369" s="27">
        <x:f t="shared" si="142"/>
        <x:v>44908</x:v>
      </x:c>
      <x:c r="C369" s="22" t="str">
        <x:f>IF($C$4="London",Assumptions!C378,Assumptions!E378)</x:f>
        <x:v>0758</x:v>
      </x:c>
      <x:c r="D369" s="22" t="str">
        <x:f>IF($C$4="London",Assumptions!D378,Assumptions!F378)</x:f>
        <x:v>1551</x:v>
      </x:c>
      <x:c r="F369" s="8">
        <x:v>44909</x:v>
      </x:c>
      <x:c r="G369" s="30">
        <x:f t="shared" si="127"/>
        <x:v>12</x:v>
      </x:c>
      <x:c r="H369" s="8" t="str">
        <x:v>0759</x:v>
      </x:c>
      <x:c r="I369" s="8" t="str">
        <x:v>1551</x:v>
      </x:c>
      <x:c r="J369" s="30">
        <x:f t="shared" si="128"/>
        <x:v>7</x:v>
      </x:c>
      <x:c r="K369" s="30">
        <x:f t="shared" si="129"/>
        <x:v>59</x:v>
      </x:c>
      <x:c r="L369" s="30">
        <x:f t="shared" si="130"/>
        <x:v>15</x:v>
      </x:c>
      <x:c r="M369" s="30">
        <x:f t="shared" si="131"/>
        <x:v>51</x:v>
      </x:c>
      <x:c r="N369" s="30">
        <x:f t="shared" si="132"/>
        <x:v>15</x:v>
      </x:c>
      <x:c r="O369" s="30">
        <x:f t="shared" si="133"/>
        <x:v>7.8666666666666663</x:v>
      </x:c>
      <x:c r="P369" s="30" t="str" cm="1">
        <x:f t="array" ref="P369">INDEX($C$12:$N$12,G369)</x:f>
        <x:v>2.0″</x:v>
      </x:c>
      <x:c r="Q369" s="30" t="str" cm="1">
        <x:f t="array" ref="Q369">INDEX($C$11:$N$11,G369)</x:f>
        <x:v>49°F</x:v>
      </x:c>
      <x:c r="R369" s="30" cm="1">
        <x:f t="array" ref="R369">INDEX($C$13:$N$13,G369)</x:f>
        <x:v>31</x:v>
      </x:c>
      <x:c r="S369" s="30">
        <x:f t="shared" si="134"/>
        <x:v>6.4516129032258063E-2</x:v>
      </x:c>
      <x:c r="T369" s="30">
        <x:f t="shared" si="135"/>
        <x:v>49</x:v>
      </x:c>
      <x:c r="U369" s="32">
        <x:f t="shared" si="136"/>
        <x:v>1</x:v>
      </x:c>
      <x:c r="V369" s="31">
        <x:f t="shared" si="71"/>
        <x:v>0.1</x:v>
      </x:c>
      <x:c r="W369" s="31">
        <x:f t="shared" si="72"/>
        <x:v>65</x:v>
      </x:c>
      <x:c r="X369" s="32">
        <x:f t="shared" si="73"/>
        <x:v>0.25</x:v>
      </x:c>
      <x:c r="Y369" s="30">
        <x:f t="shared" si="137"/>
        <x:v>1</x:v>
      </x:c>
      <x:c r="Z369" s="33">
        <x:f t="shared" si="138"/>
        <x:v>0.89759999999999995</x:v>
      </x:c>
      <x:c r="AA369" s="31">
        <x:f t="shared" si="139"/>
        <x:v>120.5799805333334</x:v>
      </x:c>
      <x:c r="AB369" s="32">
        <x:f t="shared" si="77"/>
        <x:v>5.0241658555555579</x:v>
      </x:c>
      <x:c r="AC369" s="31">
        <x:f t="shared" si="78"/>
        <x:v>0.25</x:v>
      </x:c>
      <x:c r="AD369" s="30">
        <x:f t="shared" si="140"/>
        <x:v>0.17652799999999999</x:v>
      </x:c>
      <x:c r="AE369" s="31">
        <x:f t="shared" si="141"/>
        <x:v>120.7565085333334</x:v>
      </x:c>
      <x:c r="AG369" s="26"/>
      <x:c r="AH369" s="24"/>
      <x:c r="AI369" s="24"/>
      <x:c r="AJ369" s="24"/>
      <x:c r="AL369" s="24"/>
    </x:row>
    <x:row r="370" spans="2:38" x14ac:dyDescent="0.35">
      <x:c r="B370" s="27">
        <x:f t="shared" si="142"/>
        <x:v>44909</x:v>
      </x:c>
      <x:c r="C370" s="22" t="str">
        <x:f>IF($C$4="London",Assumptions!C379,Assumptions!E379)</x:f>
        <x:v>0759</x:v>
      </x:c>
      <x:c r="D370" s="22" t="str">
        <x:f>IF($C$4="London",Assumptions!D379,Assumptions!F379)</x:f>
        <x:v>1551</x:v>
      </x:c>
      <x:c r="F370" s="8">
        <x:v>44910</x:v>
      </x:c>
      <x:c r="G370" s="30">
        <x:f t="shared" si="127"/>
        <x:v>12</x:v>
      </x:c>
      <x:c r="H370" s="8" t="str">
        <x:v>0800</x:v>
      </x:c>
      <x:c r="I370" s="8" t="str">
        <x:v>1552</x:v>
      </x:c>
      <x:c r="J370" s="30">
        <x:f t="shared" si="128"/>
        <x:v>8</x:v>
      </x:c>
      <x:c r="K370" s="30">
        <x:f t="shared" si="129"/>
        <x:v>0</x:v>
      </x:c>
      <x:c r="L370" s="30">
        <x:f t="shared" si="130"/>
        <x:v>15</x:v>
      </x:c>
      <x:c r="M370" s="30">
        <x:f t="shared" si="131"/>
        <x:v>52</x:v>
      </x:c>
      <x:c r="N370" s="30">
        <x:f t="shared" si="132"/>
        <x:v>15</x:v>
      </x:c>
      <x:c r="O370" s="30">
        <x:f t="shared" si="133"/>
        <x:v>7.8666666666666671</x:v>
      </x:c>
      <x:c r="P370" s="30" t="str" cm="1">
        <x:f t="array" ref="P370">INDEX($C$12:$N$12,G370)</x:f>
        <x:v>2.0″</x:v>
      </x:c>
      <x:c r="Q370" s="30" t="str" cm="1">
        <x:f t="array" ref="Q370">INDEX($C$11:$N$11,G370)</x:f>
        <x:v>49°F</x:v>
      </x:c>
      <x:c r="R370" s="30" cm="1">
        <x:f t="array" ref="R370">INDEX($C$13:$N$13,G370)</x:f>
        <x:v>31</x:v>
      </x:c>
      <x:c r="S370" s="30">
        <x:f t="shared" si="134"/>
        <x:v>6.4516129032258063E-2</x:v>
      </x:c>
      <x:c r="T370" s="30">
        <x:f t="shared" si="135"/>
        <x:v>49</x:v>
      </x:c>
      <x:c r="U370" s="32">
        <x:f t="shared" si="136"/>
        <x:v>1</x:v>
      </x:c>
      <x:c r="V370" s="31">
        <x:f t="shared" si="71"/>
        <x:v>0.1</x:v>
      </x:c>
      <x:c r="W370" s="31">
        <x:f t="shared" si="72"/>
        <x:v>65</x:v>
      </x:c>
      <x:c r="X370" s="32">
        <x:f t="shared" si="73"/>
        <x:v>0.25</x:v>
      </x:c>
      <x:c r="Y370" s="30">
        <x:f t="shared" si="137"/>
        <x:v>1</x:v>
      </x:c>
      <x:c r="Z370" s="33">
        <x:f t="shared" si="138"/>
        <x:v>0.89759999999999995</x:v>
      </x:c>
      <x:c r="AA370" s="31">
        <x:f t="shared" si="139"/>
        <x:v>120.7565085333334</x:v>
      </x:c>
      <x:c r="AB370" s="32">
        <x:f t="shared" si="77"/>
        <x:v>5.0315211888888918</x:v>
      </x:c>
      <x:c r="AC370" s="31">
        <x:f t="shared" si="78"/>
        <x:v>0.25</x:v>
      </x:c>
      <x:c r="AD370" s="30">
        <x:f t="shared" si="140"/>
        <x:v>0.17652800000000002</x:v>
      </x:c>
      <x:c r="AE370" s="31">
        <x:f t="shared" si="141"/>
        <x:v>120.93303653333341</x:v>
      </x:c>
      <x:c r="AG370" s="26"/>
      <x:c r="AH370" s="24"/>
      <x:c r="AI370" s="24"/>
      <x:c r="AJ370" s="24"/>
      <x:c r="AL370" s="24"/>
    </x:row>
    <x:row r="371" spans="2:38" x14ac:dyDescent="0.35">
      <x:c r="B371" s="27">
        <x:f t="shared" si="142"/>
        <x:v>44910</x:v>
      </x:c>
      <x:c r="C371" s="22" t="str">
        <x:f>IF($C$4="London",Assumptions!C380,Assumptions!E380)</x:f>
        <x:v>0800</x:v>
      </x:c>
      <x:c r="D371" s="22" t="str">
        <x:f>IF($C$4="London",Assumptions!D380,Assumptions!F380)</x:f>
        <x:v>1552</x:v>
      </x:c>
      <x:c r="F371" s="8">
        <x:v>44911</x:v>
      </x:c>
      <x:c r="G371" s="30">
        <x:f t="shared" si="127"/>
        <x:v>12</x:v>
      </x:c>
      <x:c r="H371" s="8" t="str">
        <x:v>0800</x:v>
      </x:c>
      <x:c r="I371" s="8" t="str">
        <x:v>1552</x:v>
      </x:c>
      <x:c r="J371" s="30">
        <x:f t="shared" si="128"/>
        <x:v>8</x:v>
      </x:c>
      <x:c r="K371" s="30">
        <x:f t="shared" si="129"/>
        <x:v>0</x:v>
      </x:c>
      <x:c r="L371" s="30">
        <x:f t="shared" si="130"/>
        <x:v>15</x:v>
      </x:c>
      <x:c r="M371" s="30">
        <x:f t="shared" si="131"/>
        <x:v>52</x:v>
      </x:c>
      <x:c r="N371" s="30">
        <x:f t="shared" si="132"/>
        <x:v>15</x:v>
      </x:c>
      <x:c r="O371" s="30">
        <x:f t="shared" si="133"/>
        <x:v>7.8666666666666671</x:v>
      </x:c>
      <x:c r="P371" s="30" t="str" cm="1">
        <x:f t="array" ref="P371">INDEX($C$12:$N$12,G371)</x:f>
        <x:v>2.0″</x:v>
      </x:c>
      <x:c r="Q371" s="30" t="str" cm="1">
        <x:f t="array" ref="Q371">INDEX($C$11:$N$11,G371)</x:f>
        <x:v>49°F</x:v>
      </x:c>
      <x:c r="R371" s="30" cm="1">
        <x:f t="array" ref="R371">INDEX($C$13:$N$13,G371)</x:f>
        <x:v>31</x:v>
      </x:c>
      <x:c r="S371" s="30">
        <x:f t="shared" si="134"/>
        <x:v>6.4516129032258063E-2</x:v>
      </x:c>
      <x:c r="T371" s="30">
        <x:f t="shared" si="135"/>
        <x:v>49</x:v>
      </x:c>
      <x:c r="U371" s="32">
        <x:f t="shared" si="136"/>
        <x:v>1</x:v>
      </x:c>
      <x:c r="V371" s="31">
        <x:f t="shared" si="71"/>
        <x:v>0.1</x:v>
      </x:c>
      <x:c r="W371" s="31">
        <x:f t="shared" si="72"/>
        <x:v>65</x:v>
      </x:c>
      <x:c r="X371" s="32">
        <x:f t="shared" si="73"/>
        <x:v>0.25</x:v>
      </x:c>
      <x:c r="Y371" s="30">
        <x:f t="shared" si="137"/>
        <x:v>1</x:v>
      </x:c>
      <x:c r="Z371" s="33">
        <x:f t="shared" si="138"/>
        <x:v>0.89759999999999995</x:v>
      </x:c>
      <x:c r="AA371" s="31">
        <x:f t="shared" si="139"/>
        <x:v>120.93303653333341</x:v>
      </x:c>
      <x:c r="AB371" s="32">
        <x:f t="shared" si="77"/>
        <x:v>5.0388765222222256</x:v>
      </x:c>
      <x:c r="AC371" s="31">
        <x:f t="shared" si="78"/>
        <x:v>0.25</x:v>
      </x:c>
      <x:c r="AD371" s="30">
        <x:f t="shared" si="140"/>
        <x:v>0.17652800000000002</x:v>
      </x:c>
      <x:c r="AE371" s="31">
        <x:f t="shared" si="141"/>
        <x:v>121.10956453333341</x:v>
      </x:c>
      <x:c r="AG371" s="26"/>
      <x:c r="AH371" s="24"/>
      <x:c r="AI371" s="24"/>
      <x:c r="AJ371" s="24"/>
      <x:c r="AL371" s="24"/>
    </x:row>
    <x:row r="372" spans="2:38" x14ac:dyDescent="0.35">
      <x:c r="B372" s="27">
        <x:f t="shared" si="142"/>
        <x:v>44911</x:v>
      </x:c>
      <x:c r="C372" s="22" t="str">
        <x:f>IF($C$4="London",Assumptions!C381,Assumptions!E381)</x:f>
        <x:v>0800</x:v>
      </x:c>
      <x:c r="D372" s="22" t="str">
        <x:f>IF($C$4="London",Assumptions!D381,Assumptions!F381)</x:f>
        <x:v>1552</x:v>
      </x:c>
      <x:c r="F372" s="8">
        <x:v>44912</x:v>
      </x:c>
      <x:c r="G372" s="30">
        <x:f t="shared" si="127"/>
        <x:v>12</x:v>
      </x:c>
      <x:c r="H372" s="8" t="str">
        <x:v>0801</x:v>
      </x:c>
      <x:c r="I372" s="8" t="str">
        <x:v>1552</x:v>
      </x:c>
      <x:c r="J372" s="30">
        <x:f t="shared" si="128"/>
        <x:v>8</x:v>
      </x:c>
      <x:c r="K372" s="30">
        <x:f t="shared" si="129"/>
        <x:v>1</x:v>
      </x:c>
      <x:c r="L372" s="30">
        <x:f t="shared" si="130"/>
        <x:v>15</x:v>
      </x:c>
      <x:c r="M372" s="30">
        <x:f t="shared" si="131"/>
        <x:v>52</x:v>
      </x:c>
      <x:c r="N372" s="30">
        <x:f t="shared" si="132"/>
        <x:v>15</x:v>
      </x:c>
      <x:c r="O372" s="30">
        <x:f t="shared" si="133"/>
        <x:v>7.85</x:v>
      </x:c>
      <x:c r="P372" s="30" t="str" cm="1">
        <x:f t="array" ref="P372">INDEX($C$12:$N$12,G372)</x:f>
        <x:v>2.0″</x:v>
      </x:c>
      <x:c r="Q372" s="30" t="str" cm="1">
        <x:f t="array" ref="Q372">INDEX($C$11:$N$11,G372)</x:f>
        <x:v>49°F</x:v>
      </x:c>
      <x:c r="R372" s="30" cm="1">
        <x:f t="array" ref="R372">INDEX($C$13:$N$13,G372)</x:f>
        <x:v>31</x:v>
      </x:c>
      <x:c r="S372" s="30">
        <x:f t="shared" si="134"/>
        <x:v>6.4516129032258063E-2</x:v>
      </x:c>
      <x:c r="T372" s="30">
        <x:f t="shared" si="135"/>
        <x:v>49</x:v>
      </x:c>
      <x:c r="U372" s="32">
        <x:f t="shared" si="136"/>
        <x:v>1</x:v>
      </x:c>
      <x:c r="V372" s="31">
        <x:f t="shared" si="71"/>
        <x:v>0.1</x:v>
      </x:c>
      <x:c r="W372" s="31">
        <x:f t="shared" si="72"/>
        <x:v>65</x:v>
      </x:c>
      <x:c r="X372" s="32">
        <x:f t="shared" si="73"/>
        <x:v>0.25</x:v>
      </x:c>
      <x:c r="Y372" s="30">
        <x:f t="shared" si="137"/>
        <x:v>1</x:v>
      </x:c>
      <x:c r="Z372" s="33">
        <x:f t="shared" si="138"/>
        <x:v>0.89759999999999995</x:v>
      </x:c>
      <x:c r="AA372" s="31">
        <x:f t="shared" si="139"/>
        <x:v>121.10956453333341</x:v>
      </x:c>
      <x:c r="AB372" s="32">
        <x:f t="shared" si="77"/>
        <x:v>5.0462318555555585</x:v>
      </x:c>
      <x:c r="AC372" s="31">
        <x:f t="shared" si="78"/>
        <x:v>0.25</x:v>
      </x:c>
      <x:c r="AD372" s="30">
        <x:f t="shared" si="140"/>
        <x:v>0.17615400000000001</x:v>
      </x:c>
      <x:c r="AE372" s="31">
        <x:f t="shared" si="141"/>
        <x:v>121.28571853333341</x:v>
      </x:c>
      <x:c r="AG372" s="26"/>
      <x:c r="AH372" s="24"/>
      <x:c r="AI372" s="24"/>
      <x:c r="AJ372" s="24"/>
      <x:c r="AL372" s="24"/>
    </x:row>
    <x:row r="373" spans="2:38" x14ac:dyDescent="0.35">
      <x:c r="B373" s="27">
        <x:f t="shared" si="142"/>
        <x:v>44912</x:v>
      </x:c>
      <x:c r="C373" s="22" t="str">
        <x:f>IF($C$4="London",Assumptions!C382,Assumptions!E382)</x:f>
        <x:v>0801</x:v>
      </x:c>
      <x:c r="D373" s="22" t="str">
        <x:f>IF($C$4="London",Assumptions!D382,Assumptions!F382)</x:f>
        <x:v>1552</x:v>
      </x:c>
      <x:c r="F373" s="8">
        <x:v>44913</x:v>
      </x:c>
      <x:c r="G373" s="30">
        <x:f t="shared" si="127"/>
        <x:v>12</x:v>
      </x:c>
      <x:c r="H373" s="8" t="str">
        <x:v>0802</x:v>
      </x:c>
      <x:c r="I373" s="8" t="str">
        <x:v>1552</x:v>
      </x:c>
      <x:c r="J373" s="30">
        <x:f t="shared" si="128"/>
        <x:v>8</x:v>
      </x:c>
      <x:c r="K373" s="30">
        <x:f t="shared" si="129"/>
        <x:v>2</x:v>
      </x:c>
      <x:c r="L373" s="30">
        <x:f t="shared" si="130"/>
        <x:v>15</x:v>
      </x:c>
      <x:c r="M373" s="30">
        <x:f t="shared" si="131"/>
        <x:v>52</x:v>
      </x:c>
      <x:c r="N373" s="30">
        <x:f t="shared" si="132"/>
        <x:v>15</x:v>
      </x:c>
      <x:c r="O373" s="30">
        <x:f t="shared" si="133"/>
        <x:v>7.833333333333333</x:v>
      </x:c>
      <x:c r="P373" s="30" t="str" cm="1">
        <x:f t="array" ref="P373">INDEX($C$12:$N$12,G373)</x:f>
        <x:v>2.0″</x:v>
      </x:c>
      <x:c r="Q373" s="30" t="str" cm="1">
        <x:f t="array" ref="Q373">INDEX($C$11:$N$11,G373)</x:f>
        <x:v>49°F</x:v>
      </x:c>
      <x:c r="R373" s="30" cm="1">
        <x:f t="array" ref="R373">INDEX($C$13:$N$13,G373)</x:f>
        <x:v>31</x:v>
      </x:c>
      <x:c r="S373" s="30">
        <x:f t="shared" si="134"/>
        <x:v>6.4516129032258063E-2</x:v>
      </x:c>
      <x:c r="T373" s="30">
        <x:f t="shared" si="135"/>
        <x:v>49</x:v>
      </x:c>
      <x:c r="U373" s="32">
        <x:f t="shared" si="136"/>
        <x:v>1</x:v>
      </x:c>
      <x:c r="V373" s="31">
        <x:f t="shared" si="71"/>
        <x:v>0.1</x:v>
      </x:c>
      <x:c r="W373" s="31">
        <x:f t="shared" si="72"/>
        <x:v>65</x:v>
      </x:c>
      <x:c r="X373" s="32">
        <x:f t="shared" si="73"/>
        <x:v>0.25</x:v>
      </x:c>
      <x:c r="Y373" s="30">
        <x:f t="shared" si="137"/>
        <x:v>1</x:v>
      </x:c>
      <x:c r="Z373" s="33">
        <x:f t="shared" si="138"/>
        <x:v>0.89759999999999995</x:v>
      </x:c>
      <x:c r="AA373" s="31">
        <x:f t="shared" si="139"/>
        <x:v>121.28571853333341</x:v>
      </x:c>
      <x:c r="AB373" s="32">
        <x:f t="shared" si="77"/>
        <x:v>5.0535716055555584</x:v>
      </x:c>
      <x:c r="AC373" s="31">
        <x:f t="shared" si="78"/>
        <x:v>0.25</x:v>
      </x:c>
      <x:c r="AD373" s="30">
        <x:f t="shared" si="140"/>
        <x:v>0.17577999999999999</x:v>
      </x:c>
      <x:c r="AE373" s="31">
        <x:f t="shared" si="141"/>
        <x:v>121.46149853333341</x:v>
      </x:c>
      <x:c r="AG373" s="26"/>
      <x:c r="AH373" s="24"/>
      <x:c r="AI373" s="24"/>
      <x:c r="AJ373" s="24"/>
      <x:c r="AL373" s="24"/>
    </x:row>
    <x:row r="374" spans="2:38" x14ac:dyDescent="0.35">
      <x:c r="B374" s="27">
        <x:f t="shared" si="142"/>
        <x:v>44913</x:v>
      </x:c>
      <x:c r="C374" s="22" t="str">
        <x:f>IF($C$4="London",Assumptions!C383,Assumptions!E383)</x:f>
        <x:v>0802</x:v>
      </x:c>
      <x:c r="D374" s="22" t="str">
        <x:f>IF($C$4="London",Assumptions!D383,Assumptions!F383)</x:f>
        <x:v>1552</x:v>
      </x:c>
      <x:c r="F374" s="8">
        <x:v>44914</x:v>
      </x:c>
      <x:c r="G374" s="30">
        <x:f t="shared" si="127"/>
        <x:v>12</x:v>
      </x:c>
      <x:c r="H374" s="8" t="str">
        <x:v>0802</x:v>
      </x:c>
      <x:c r="I374" s="8" t="str">
        <x:v>1553</x:v>
      </x:c>
      <x:c r="J374" s="30">
        <x:f t="shared" si="128"/>
        <x:v>8</x:v>
      </x:c>
      <x:c r="K374" s="30">
        <x:f t="shared" si="129"/>
        <x:v>2</x:v>
      </x:c>
      <x:c r="L374" s="30">
        <x:f t="shared" si="130"/>
        <x:v>15</x:v>
      </x:c>
      <x:c r="M374" s="30">
        <x:f t="shared" si="131"/>
        <x:v>53</x:v>
      </x:c>
      <x:c r="N374" s="30">
        <x:f t="shared" si="132"/>
        <x:v>15</x:v>
      </x:c>
      <x:c r="O374" s="30">
        <x:f t="shared" si="133"/>
        <x:v>7.85</x:v>
      </x:c>
      <x:c r="P374" s="30" t="str" cm="1">
        <x:f t="array" ref="P374">INDEX($C$12:$N$12,G374)</x:f>
        <x:v>2.0″</x:v>
      </x:c>
      <x:c r="Q374" s="30" t="str" cm="1">
        <x:f t="array" ref="Q374">INDEX($C$11:$N$11,G374)</x:f>
        <x:v>49°F</x:v>
      </x:c>
      <x:c r="R374" s="30" cm="1">
        <x:f t="array" ref="R374">INDEX($C$13:$N$13,G374)</x:f>
        <x:v>31</x:v>
      </x:c>
      <x:c r="S374" s="30">
        <x:f t="shared" si="134"/>
        <x:v>6.4516129032258063E-2</x:v>
      </x:c>
      <x:c r="T374" s="30">
        <x:f t="shared" si="135"/>
        <x:v>49</x:v>
      </x:c>
      <x:c r="U374" s="32">
        <x:f t="shared" si="136"/>
        <x:v>1</x:v>
      </x:c>
      <x:c r="V374" s="31">
        <x:f t="shared" si="71"/>
        <x:v>0.1</x:v>
      </x:c>
      <x:c r="W374" s="31">
        <x:f t="shared" si="72"/>
        <x:v>65</x:v>
      </x:c>
      <x:c r="X374" s="32">
        <x:f t="shared" si="73"/>
        <x:v>0.25</x:v>
      </x:c>
      <x:c r="Y374" s="30">
        <x:f t="shared" si="137"/>
        <x:v>1</x:v>
      </x:c>
      <x:c r="Z374" s="33">
        <x:f t="shared" si="138"/>
        <x:v>0.89759999999999995</x:v>
      </x:c>
      <x:c r="AA374" s="31">
        <x:f t="shared" si="139"/>
        <x:v>121.46149853333341</x:v>
      </x:c>
      <x:c r="AB374" s="32">
        <x:f t="shared" si="77"/>
        <x:v>5.0608957722222252</x:v>
      </x:c>
      <x:c r="AC374" s="31">
        <x:f t="shared" si="78"/>
        <x:v>0.25</x:v>
      </x:c>
      <x:c r="AD374" s="30">
        <x:f t="shared" si="140"/>
        <x:v>0.17615400000000001</x:v>
      </x:c>
      <x:c r="AE374" s="31">
        <x:f t="shared" si="141"/>
        <x:v>121.63765253333341</x:v>
      </x:c>
      <x:c r="AG374" s="26"/>
      <x:c r="AH374" s="24"/>
      <x:c r="AI374" s="24"/>
      <x:c r="AJ374" s="24"/>
      <x:c r="AL374" s="24"/>
    </x:row>
    <x:row r="375" spans="2:38" x14ac:dyDescent="0.35">
      <x:c r="B375" s="27">
        <x:f t="shared" si="142"/>
        <x:v>44914</x:v>
      </x:c>
      <x:c r="C375" s="22" t="str">
        <x:f>IF($C$4="London",Assumptions!C384,Assumptions!E384)</x:f>
        <x:v>0802</x:v>
      </x:c>
      <x:c r="D375" s="22" t="str">
        <x:f>IF($C$4="London",Assumptions!D384,Assumptions!F384)</x:f>
        <x:v>1553</x:v>
      </x:c>
      <x:c r="F375" s="8">
        <x:v>44915</x:v>
      </x:c>
      <x:c r="G375" s="30">
        <x:f t="shared" si="127"/>
        <x:v>12</x:v>
      </x:c>
      <x:c r="H375" s="8" t="str">
        <x:v>0803</x:v>
      </x:c>
      <x:c r="I375" s="8" t="str">
        <x:v>1553</x:v>
      </x:c>
      <x:c r="J375" s="30">
        <x:f t="shared" si="128"/>
        <x:v>8</x:v>
      </x:c>
      <x:c r="K375" s="30">
        <x:f t="shared" si="129"/>
        <x:v>3</x:v>
      </x:c>
      <x:c r="L375" s="30">
        <x:f t="shared" si="130"/>
        <x:v>15</x:v>
      </x:c>
      <x:c r="M375" s="30">
        <x:f t="shared" si="131"/>
        <x:v>53</x:v>
      </x:c>
      <x:c r="N375" s="30">
        <x:f t="shared" si="132"/>
        <x:v>15</x:v>
      </x:c>
      <x:c r="O375" s="30">
        <x:f t="shared" si="133"/>
        <x:v>7.833333333333333</x:v>
      </x:c>
      <x:c r="P375" s="30" t="str" cm="1">
        <x:f t="array" ref="P375">INDEX($C$12:$N$12,G375)</x:f>
        <x:v>2.0″</x:v>
      </x:c>
      <x:c r="Q375" s="30" t="str" cm="1">
        <x:f t="array" ref="Q375">INDEX($C$11:$N$11,G375)</x:f>
        <x:v>49°F</x:v>
      </x:c>
      <x:c r="R375" s="30" cm="1">
        <x:f t="array" ref="R375">INDEX($C$13:$N$13,G375)</x:f>
        <x:v>31</x:v>
      </x:c>
      <x:c r="S375" s="30">
        <x:f t="shared" si="134"/>
        <x:v>6.4516129032258063E-2</x:v>
      </x:c>
      <x:c r="T375" s="30">
        <x:f t="shared" si="135"/>
        <x:v>49</x:v>
      </x:c>
      <x:c r="U375" s="32">
        <x:f t="shared" si="136"/>
        <x:v>1</x:v>
      </x:c>
      <x:c r="V375" s="31">
        <x:f t="shared" si="71"/>
        <x:v>0.1</x:v>
      </x:c>
      <x:c r="W375" s="31">
        <x:f t="shared" si="72"/>
        <x:v>65</x:v>
      </x:c>
      <x:c r="X375" s="32">
        <x:f t="shared" si="73"/>
        <x:v>0.25</x:v>
      </x:c>
      <x:c r="Y375" s="30">
        <x:f t="shared" si="137"/>
        <x:v>1</x:v>
      </x:c>
      <x:c r="Z375" s="33">
        <x:f t="shared" si="138"/>
        <x:v>0.89759999999999995</x:v>
      </x:c>
      <x:c r="AA375" s="31">
        <x:f t="shared" si="139"/>
        <x:v>121.63765253333341</x:v>
      </x:c>
      <x:c r="AB375" s="32">
        <x:f t="shared" si="77"/>
        <x:v>5.0682355222222251</x:v>
      </x:c>
      <x:c r="AC375" s="31">
        <x:f t="shared" si="78"/>
        <x:v>0.25</x:v>
      </x:c>
      <x:c r="AD375" s="30">
        <x:f t="shared" si="140"/>
        <x:v>0.17577999999999999</x:v>
      </x:c>
      <x:c r="AE375" s="31">
        <x:f t="shared" si="141"/>
        <x:v>121.81343253333341</x:v>
      </x:c>
      <x:c r="AG375" s="26"/>
      <x:c r="AH375" s="24"/>
      <x:c r="AI375" s="24"/>
      <x:c r="AJ375" s="24"/>
      <x:c r="AL375" s="24"/>
    </x:row>
    <x:row r="376" spans="2:38" x14ac:dyDescent="0.35">
      <x:c r="B376" s="27">
        <x:f t="shared" si="142"/>
        <x:v>44915</x:v>
      </x:c>
      <x:c r="C376" s="22" t="str">
        <x:f>IF($C$4="London",Assumptions!C385,Assumptions!E385)</x:f>
        <x:v>0803</x:v>
      </x:c>
      <x:c r="D376" s="22" t="str">
        <x:f>IF($C$4="London",Assumptions!D385,Assumptions!F385)</x:f>
        <x:v>1553</x:v>
      </x:c>
      <x:c r="F376" s="8">
        <x:v>44916</x:v>
      </x:c>
      <x:c r="G376" s="30">
        <x:f t="shared" si="127"/>
        <x:v>12</x:v>
      </x:c>
      <x:c r="H376" s="8" t="str">
        <x:v>0804</x:v>
      </x:c>
      <x:c r="I376" s="8" t="str">
        <x:v>1553</x:v>
      </x:c>
      <x:c r="J376" s="30">
        <x:f t="shared" si="128"/>
        <x:v>8</x:v>
      </x:c>
      <x:c r="K376" s="30">
        <x:f t="shared" si="129"/>
        <x:v>4</x:v>
      </x:c>
      <x:c r="L376" s="30">
        <x:f t="shared" si="130"/>
        <x:v>15</x:v>
      </x:c>
      <x:c r="M376" s="30">
        <x:f t="shared" si="131"/>
        <x:v>53</x:v>
      </x:c>
      <x:c r="N376" s="30">
        <x:f t="shared" si="132"/>
        <x:v>15</x:v>
      </x:c>
      <x:c r="O376" s="30">
        <x:f t="shared" si="133"/>
        <x:v>7.8166666666666664</x:v>
      </x:c>
      <x:c r="P376" s="30" t="str" cm="1">
        <x:f t="array" ref="P376">INDEX($C$12:$N$12,G376)</x:f>
        <x:v>2.0″</x:v>
      </x:c>
      <x:c r="Q376" s="30" t="str" cm="1">
        <x:f t="array" ref="Q376">INDEX($C$11:$N$11,G376)</x:f>
        <x:v>49°F</x:v>
      </x:c>
      <x:c r="R376" s="30" cm="1">
        <x:f t="array" ref="R376">INDEX($C$13:$N$13,G376)</x:f>
        <x:v>31</x:v>
      </x:c>
      <x:c r="S376" s="30">
        <x:f t="shared" si="134"/>
        <x:v>6.4516129032258063E-2</x:v>
      </x:c>
      <x:c r="T376" s="30">
        <x:f t="shared" si="135"/>
        <x:v>49</x:v>
      </x:c>
      <x:c r="U376" s="32">
        <x:f t="shared" si="136"/>
        <x:v>1</x:v>
      </x:c>
      <x:c r="V376" s="31">
        <x:f t="shared" si="71"/>
        <x:v>0.1</x:v>
      </x:c>
      <x:c r="W376" s="31">
        <x:f t="shared" si="72"/>
        <x:v>65</x:v>
      </x:c>
      <x:c r="X376" s="32">
        <x:f t="shared" si="73"/>
        <x:v>0.25</x:v>
      </x:c>
      <x:c r="Y376" s="30">
        <x:f t="shared" si="137"/>
        <x:v>1</x:v>
      </x:c>
      <x:c r="Z376" s="33">
        <x:f t="shared" si="138"/>
        <x:v>0.89759999999999995</x:v>
      </x:c>
      <x:c r="AA376" s="31">
        <x:f t="shared" si="139"/>
        <x:v>121.81343253333341</x:v>
      </x:c>
      <x:c r="AB376" s="32">
        <x:f t="shared" si="77"/>
        <x:v>5.0755596888888919</x:v>
      </x:c>
      <x:c r="AC376" s="31">
        <x:f t="shared" si="78"/>
        <x:v>0.25</x:v>
      </x:c>
      <x:c r="AD376" s="30">
        <x:f t="shared" si="140"/>
        <x:v>0.17540600000000001</x:v>
      </x:c>
      <x:c r="AE376" s="31">
        <x:f t="shared" si="141"/>
        <x:v>121.98883853333341</x:v>
      </x:c>
      <x:c r="AG376" s="26"/>
      <x:c r="AH376" s="24"/>
      <x:c r="AI376" s="24"/>
      <x:c r="AJ376" s="24"/>
      <x:c r="AL376" s="24"/>
    </x:row>
    <x:row r="377" spans="2:38" x14ac:dyDescent="0.35">
      <x:c r="B377" s="27">
        <x:f t="shared" si="142"/>
        <x:v>44916</x:v>
      </x:c>
      <x:c r="C377" s="22" t="str">
        <x:f>IF($C$4="London",Assumptions!C386,Assumptions!E386)</x:f>
        <x:v>0804</x:v>
      </x:c>
      <x:c r="D377" s="22" t="str">
        <x:f>IF($C$4="London",Assumptions!D386,Assumptions!F386)</x:f>
        <x:v>1553</x:v>
      </x:c>
      <x:c r="F377" s="8">
        <x:v>44917</x:v>
      </x:c>
      <x:c r="G377" s="30">
        <x:f t="shared" si="127"/>
        <x:v>12</x:v>
      </x:c>
      <x:c r="H377" s="8" t="str">
        <x:v>0804</x:v>
      </x:c>
      <x:c r="I377" s="8" t="str">
        <x:v>1554</x:v>
      </x:c>
      <x:c r="J377" s="30">
        <x:f t="shared" si="128"/>
        <x:v>8</x:v>
      </x:c>
      <x:c r="K377" s="30">
        <x:f t="shared" si="129"/>
        <x:v>4</x:v>
      </x:c>
      <x:c r="L377" s="30">
        <x:f t="shared" si="130"/>
        <x:v>15</x:v>
      </x:c>
      <x:c r="M377" s="30">
        <x:f t="shared" si="131"/>
        <x:v>54</x:v>
      </x:c>
      <x:c r="N377" s="30">
        <x:f t="shared" si="132"/>
        <x:v>15</x:v>
      </x:c>
      <x:c r="O377" s="30">
        <x:f t="shared" si="133"/>
        <x:v>7.833333333333333</x:v>
      </x:c>
      <x:c r="P377" s="30" t="str" cm="1">
        <x:f t="array" ref="P377">INDEX($C$12:$N$12,G377)</x:f>
        <x:v>2.0″</x:v>
      </x:c>
      <x:c r="Q377" s="30" t="str" cm="1">
        <x:f t="array" ref="Q377">INDEX($C$11:$N$11,G377)</x:f>
        <x:v>49°F</x:v>
      </x:c>
      <x:c r="R377" s="30" cm="1">
        <x:f t="array" ref="R377">INDEX($C$13:$N$13,G377)</x:f>
        <x:v>31</x:v>
      </x:c>
      <x:c r="S377" s="30">
        <x:f t="shared" si="134"/>
        <x:v>6.4516129032258063E-2</x:v>
      </x:c>
      <x:c r="T377" s="30">
        <x:f t="shared" si="135"/>
        <x:v>49</x:v>
      </x:c>
      <x:c r="U377" s="32">
        <x:f t="shared" si="136"/>
        <x:v>1</x:v>
      </x:c>
      <x:c r="V377" s="31">
        <x:f t="shared" si="71"/>
        <x:v>0.1</x:v>
      </x:c>
      <x:c r="W377" s="31">
        <x:f t="shared" si="72"/>
        <x:v>65</x:v>
      </x:c>
      <x:c r="X377" s="32">
        <x:f t="shared" si="73"/>
        <x:v>0.25</x:v>
      </x:c>
      <x:c r="Y377" s="30">
        <x:f t="shared" si="137"/>
        <x:v>1</x:v>
      </x:c>
      <x:c r="Z377" s="33">
        <x:f t="shared" si="138"/>
        <x:v>0.89759999999999995</x:v>
      </x:c>
      <x:c r="AA377" s="31">
        <x:f t="shared" si="139"/>
        <x:v>121.98883853333341</x:v>
      </x:c>
      <x:c r="AB377" s="32">
        <x:f t="shared" si="77"/>
        <x:v>5.0828682722222256</x:v>
      </x:c>
      <x:c r="AC377" s="31">
        <x:f t="shared" si="78"/>
        <x:v>0.25</x:v>
      </x:c>
      <x:c r="AD377" s="30">
        <x:f t="shared" si="140"/>
        <x:v>0.17577999999999999</x:v>
      </x:c>
      <x:c r="AE377" s="31">
        <x:f t="shared" si="141"/>
        <x:v>122.16461853333341</x:v>
      </x:c>
      <x:c r="AG377" s="26"/>
      <x:c r="AH377" s="24"/>
      <x:c r="AI377" s="24"/>
      <x:c r="AJ377" s="24"/>
      <x:c r="AL377" s="24"/>
    </x:row>
    <x:row r="378" spans="2:38" x14ac:dyDescent="0.35">
      <x:c r="B378" s="27">
        <x:f t="shared" si="142"/>
        <x:v>44917</x:v>
      </x:c>
      <x:c r="C378" s="22" t="str">
        <x:f>IF($C$4="London",Assumptions!C387,Assumptions!E387)</x:f>
        <x:v>0804</x:v>
      </x:c>
      <x:c r="D378" s="22" t="str">
        <x:f>IF($C$4="London",Assumptions!D387,Assumptions!F387)</x:f>
        <x:v>1554</x:v>
      </x:c>
      <x:c r="F378" s="8">
        <x:v>44918</x:v>
      </x:c>
      <x:c r="G378" s="30">
        <x:f t="shared" si="127"/>
        <x:v>12</x:v>
      </x:c>
      <x:c r="H378" s="8" t="str">
        <x:v>0805</x:v>
      </x:c>
      <x:c r="I378" s="8" t="str">
        <x:v>1555</x:v>
      </x:c>
      <x:c r="J378" s="30">
        <x:f t="shared" si="128"/>
        <x:v>8</x:v>
      </x:c>
      <x:c r="K378" s="30">
        <x:f t="shared" si="129"/>
        <x:v>5</x:v>
      </x:c>
      <x:c r="L378" s="30">
        <x:f t="shared" si="130"/>
        <x:v>15</x:v>
      </x:c>
      <x:c r="M378" s="30">
        <x:f t="shared" si="131"/>
        <x:v>55</x:v>
      </x:c>
      <x:c r="N378" s="30">
        <x:f t="shared" si="132"/>
        <x:v>15</x:v>
      </x:c>
      <x:c r="O378" s="30">
        <x:f t="shared" si="133"/>
        <x:v>7.833333333333333</x:v>
      </x:c>
      <x:c r="P378" s="30" t="str" cm="1">
        <x:f t="array" ref="P378">INDEX($C$12:$N$12,G378)</x:f>
        <x:v>2.0″</x:v>
      </x:c>
      <x:c r="Q378" s="30" t="str" cm="1">
        <x:f t="array" ref="Q378">INDEX($C$11:$N$11,G378)</x:f>
        <x:v>49°F</x:v>
      </x:c>
      <x:c r="R378" s="30" cm="1">
        <x:f t="array" ref="R378">INDEX($C$13:$N$13,G378)</x:f>
        <x:v>31</x:v>
      </x:c>
      <x:c r="S378" s="30">
        <x:f t="shared" si="134"/>
        <x:v>6.4516129032258063E-2</x:v>
      </x:c>
      <x:c r="T378" s="30">
        <x:f t="shared" si="135"/>
        <x:v>49</x:v>
      </x:c>
      <x:c r="U378" s="32">
        <x:f t="shared" si="136"/>
        <x:v>1</x:v>
      </x:c>
      <x:c r="V378" s="31">
        <x:f t="shared" si="71"/>
        <x:v>0.1</x:v>
      </x:c>
      <x:c r="W378" s="31">
        <x:f t="shared" si="72"/>
        <x:v>65</x:v>
      </x:c>
      <x:c r="X378" s="32">
        <x:f t="shared" si="73"/>
        <x:v>0.25</x:v>
      </x:c>
      <x:c r="Y378" s="30">
        <x:f t="shared" si="137"/>
        <x:v>1</x:v>
      </x:c>
      <x:c r="Z378" s="33">
        <x:f t="shared" si="138"/>
        <x:v>0.89759999999999995</x:v>
      </x:c>
      <x:c r="AA378" s="31">
        <x:f t="shared" si="139"/>
        <x:v>122.16461853333341</x:v>
      </x:c>
      <x:c r="AB378" s="32">
        <x:f t="shared" si="77"/>
        <x:v>5.0901924388888924</x:v>
      </x:c>
      <x:c r="AC378" s="31">
        <x:f t="shared" si="78"/>
        <x:v>0.25</x:v>
      </x:c>
      <x:c r="AD378" s="30">
        <x:f t="shared" si="140"/>
        <x:v>0.17577999999999999</x:v>
      </x:c>
      <x:c r="AE378" s="31">
        <x:f t="shared" si="141"/>
        <x:v>122.34039853333341</x:v>
      </x:c>
      <x:c r="AG378" s="26"/>
      <x:c r="AH378" s="24"/>
      <x:c r="AI378" s="24"/>
      <x:c r="AJ378" s="24"/>
      <x:c r="AL378" s="24"/>
    </x:row>
    <x:row r="379" spans="2:38" x14ac:dyDescent="0.35">
      <x:c r="B379" s="27">
        <x:f t="shared" si="142"/>
        <x:v>44918</x:v>
      </x:c>
      <x:c r="C379" s="22" t="str">
        <x:f>IF($C$4="London",Assumptions!C388,Assumptions!E388)</x:f>
        <x:v>0805</x:v>
      </x:c>
      <x:c r="D379" s="22" t="str">
        <x:f>IF($C$4="London",Assumptions!D388,Assumptions!F388)</x:f>
        <x:v>1555</x:v>
      </x:c>
      <x:c r="F379" s="8">
        <x:v>44919</x:v>
      </x:c>
      <x:c r="G379" s="30">
        <x:f t="shared" si="127"/>
        <x:v>12</x:v>
      </x:c>
      <x:c r="H379" s="8" t="str">
        <x:v>0805</x:v>
      </x:c>
      <x:c r="I379" s="8" t="str">
        <x:v>1555</x:v>
      </x:c>
      <x:c r="J379" s="30">
        <x:f t="shared" si="128"/>
        <x:v>8</x:v>
      </x:c>
      <x:c r="K379" s="30">
        <x:f t="shared" si="129"/>
        <x:v>5</x:v>
      </x:c>
      <x:c r="L379" s="30">
        <x:f t="shared" si="130"/>
        <x:v>15</x:v>
      </x:c>
      <x:c r="M379" s="30">
        <x:f t="shared" si="131"/>
        <x:v>55</x:v>
      </x:c>
      <x:c r="N379" s="30">
        <x:f t="shared" si="132"/>
        <x:v>15</x:v>
      </x:c>
      <x:c r="O379" s="30">
        <x:f t="shared" si="133"/>
        <x:v>7.833333333333333</x:v>
      </x:c>
      <x:c r="P379" s="30" t="str" cm="1">
        <x:f t="array" ref="P379">INDEX($C$12:$N$12,G379)</x:f>
        <x:v>2.0″</x:v>
      </x:c>
      <x:c r="Q379" s="30" t="str" cm="1">
        <x:f t="array" ref="Q379">INDEX($C$11:$N$11,G379)</x:f>
        <x:v>49°F</x:v>
      </x:c>
      <x:c r="R379" s="30" cm="1">
        <x:f t="array" ref="R379">INDEX($C$13:$N$13,G379)</x:f>
        <x:v>31</x:v>
      </x:c>
      <x:c r="S379" s="30">
        <x:f t="shared" si="134"/>
        <x:v>6.4516129032258063E-2</x:v>
      </x:c>
      <x:c r="T379" s="30">
        <x:f t="shared" si="135"/>
        <x:v>49</x:v>
      </x:c>
      <x:c r="U379" s="32">
        <x:f t="shared" si="136"/>
        <x:v>1</x:v>
      </x:c>
      <x:c r="V379" s="31">
        <x:f t="shared" si="71"/>
        <x:v>0.1</x:v>
      </x:c>
      <x:c r="W379" s="31">
        <x:f t="shared" si="72"/>
        <x:v>65</x:v>
      </x:c>
      <x:c r="X379" s="32">
        <x:f t="shared" si="73"/>
        <x:v>0.25</x:v>
      </x:c>
      <x:c r="Y379" s="30">
        <x:f t="shared" si="137"/>
        <x:v>1</x:v>
      </x:c>
      <x:c r="Z379" s="33">
        <x:f t="shared" si="138"/>
        <x:v>0.89759999999999995</x:v>
      </x:c>
      <x:c r="AA379" s="31">
        <x:f t="shared" si="139"/>
        <x:v>122.34039853333341</x:v>
      </x:c>
      <x:c r="AB379" s="32">
        <x:f t="shared" si="77"/>
        <x:v>5.0975166055555592</x:v>
      </x:c>
      <x:c r="AC379" s="31">
        <x:f t="shared" si="78"/>
        <x:v>0.25</x:v>
      </x:c>
      <x:c r="AD379" s="30">
        <x:f t="shared" si="140"/>
        <x:v>0.17577999999999999</x:v>
      </x:c>
      <x:c r="AE379" s="31">
        <x:f t="shared" si="141"/>
        <x:v>122.51617853333342</x:v>
      </x:c>
      <x:c r="AG379" s="26"/>
      <x:c r="AH379" s="24"/>
      <x:c r="AI379" s="24"/>
      <x:c r="AJ379" s="24"/>
      <x:c r="AL379" s="24"/>
    </x:row>
    <x:row r="380" spans="2:38" x14ac:dyDescent="0.35">
      <x:c r="B380" s="27">
        <x:f t="shared" si="142"/>
        <x:v>44919</x:v>
      </x:c>
      <x:c r="C380" s="22" t="str">
        <x:f>IF($C$4="London",Assumptions!C389,Assumptions!E389)</x:f>
        <x:v>0805</x:v>
      </x:c>
      <x:c r="D380" s="22" t="str">
        <x:f>IF($C$4="London",Assumptions!D389,Assumptions!F389)</x:f>
        <x:v>1555</x:v>
      </x:c>
      <x:c r="F380" s="8">
        <x:v>44920</x:v>
      </x:c>
      <x:c r="G380" s="30">
        <x:f t="shared" si="127"/>
        <x:v>12</x:v>
      </x:c>
      <x:c r="H380" s="8" t="str">
        <x:v>0805</x:v>
      </x:c>
      <x:c r="I380" s="8" t="str">
        <x:v>1556</x:v>
      </x:c>
      <x:c r="J380" s="30">
        <x:f t="shared" si="128"/>
        <x:v>8</x:v>
      </x:c>
      <x:c r="K380" s="30">
        <x:f t="shared" si="129"/>
        <x:v>5</x:v>
      </x:c>
      <x:c r="L380" s="30">
        <x:f t="shared" si="130"/>
        <x:v>15</x:v>
      </x:c>
      <x:c r="M380" s="30">
        <x:f t="shared" si="131"/>
        <x:v>56</x:v>
      </x:c>
      <x:c r="N380" s="30">
        <x:f t="shared" si="132"/>
        <x:v>15</x:v>
      </x:c>
      <x:c r="O380" s="30">
        <x:f t="shared" si="133"/>
        <x:v>7.85</x:v>
      </x:c>
      <x:c r="P380" s="30" t="str" cm="1">
        <x:f t="array" ref="P380">INDEX($C$12:$N$12,G380)</x:f>
        <x:v>2.0″</x:v>
      </x:c>
      <x:c r="Q380" s="30" t="str" cm="1">
        <x:f t="array" ref="Q380">INDEX($C$11:$N$11,G380)</x:f>
        <x:v>49°F</x:v>
      </x:c>
      <x:c r="R380" s="30" cm="1">
        <x:f t="array" ref="R380">INDEX($C$13:$N$13,G380)</x:f>
        <x:v>31</x:v>
      </x:c>
      <x:c r="S380" s="30">
        <x:f t="shared" si="134"/>
        <x:v>6.4516129032258063E-2</x:v>
      </x:c>
      <x:c r="T380" s="30">
        <x:f t="shared" si="135"/>
        <x:v>49</x:v>
      </x:c>
      <x:c r="U380" s="32">
        <x:f t="shared" si="136"/>
        <x:v>1</x:v>
      </x:c>
      <x:c r="V380" s="31">
        <x:f t="shared" si="71"/>
        <x:v>0.1</x:v>
      </x:c>
      <x:c r="W380" s="31">
        <x:f t="shared" si="72"/>
        <x:v>65</x:v>
      </x:c>
      <x:c r="X380" s="32">
        <x:f t="shared" si="73"/>
        <x:v>0.25</x:v>
      </x:c>
      <x:c r="Y380" s="30">
        <x:f t="shared" si="137"/>
        <x:v>1</x:v>
      </x:c>
      <x:c r="Z380" s="33">
        <x:f t="shared" si="138"/>
        <x:v>0.89759999999999995</x:v>
      </x:c>
      <x:c r="AA380" s="31">
        <x:f t="shared" si="139"/>
        <x:v>122.51617853333342</x:v>
      </x:c>
      <x:c r="AB380" s="32">
        <x:f t="shared" si="77"/>
        <x:v>5.104840772222226</x:v>
      </x:c>
      <x:c r="AC380" s="31">
        <x:f t="shared" si="78"/>
        <x:v>0.25</x:v>
      </x:c>
      <x:c r="AD380" s="30">
        <x:f t="shared" si="140"/>
        <x:v>0.17615400000000001</x:v>
      </x:c>
      <x:c r="AE380" s="31">
        <x:f t="shared" si="141"/>
        <x:v>122.69233253333341</x:v>
      </x:c>
      <x:c r="AG380" s="26"/>
      <x:c r="AH380" s="24"/>
      <x:c r="AI380" s="24"/>
      <x:c r="AJ380" s="24"/>
      <x:c r="AL380" s="24"/>
    </x:row>
    <x:row r="381" spans="2:38" x14ac:dyDescent="0.35">
      <x:c r="B381" s="27">
        <x:f t="shared" si="142"/>
        <x:v>44920</x:v>
      </x:c>
      <x:c r="C381" s="22" t="str">
        <x:f>IF($C$4="London",Assumptions!C390,Assumptions!E390)</x:f>
        <x:v>0805</x:v>
      </x:c>
      <x:c r="D381" s="22" t="str">
        <x:f>IF($C$4="London",Assumptions!D390,Assumptions!F390)</x:f>
        <x:v>1556</x:v>
      </x:c>
      <x:c r="F381" s="8">
        <x:v>44921</x:v>
      </x:c>
      <x:c r="G381" s="30">
        <x:f t="shared" si="127"/>
        <x:v>12</x:v>
      </x:c>
      <x:c r="H381" s="8" t="str">
        <x:v>0806</x:v>
      </x:c>
      <x:c r="I381" s="8" t="str">
        <x:v>1557</x:v>
      </x:c>
      <x:c r="J381" s="30">
        <x:f t="shared" si="128"/>
        <x:v>8</x:v>
      </x:c>
      <x:c r="K381" s="30">
        <x:f t="shared" si="129"/>
        <x:v>6</x:v>
      </x:c>
      <x:c r="L381" s="30">
        <x:f t="shared" si="130"/>
        <x:v>15</x:v>
      </x:c>
      <x:c r="M381" s="30">
        <x:f t="shared" si="131"/>
        <x:v>57</x:v>
      </x:c>
      <x:c r="N381" s="30">
        <x:f t="shared" si="132"/>
        <x:v>15</x:v>
      </x:c>
      <x:c r="O381" s="30">
        <x:f t="shared" si="133"/>
        <x:v>7.85</x:v>
      </x:c>
      <x:c r="P381" s="30" t="str" cm="1">
        <x:f t="array" ref="P381">INDEX($C$12:$N$12,G381)</x:f>
        <x:v>2.0″</x:v>
      </x:c>
      <x:c r="Q381" s="30" t="str" cm="1">
        <x:f t="array" ref="Q381">INDEX($C$11:$N$11,G381)</x:f>
        <x:v>49°F</x:v>
      </x:c>
      <x:c r="R381" s="30" cm="1">
        <x:f t="array" ref="R381">INDEX($C$13:$N$13,G381)</x:f>
        <x:v>31</x:v>
      </x:c>
      <x:c r="S381" s="30">
        <x:f t="shared" si="134"/>
        <x:v>6.4516129032258063E-2</x:v>
      </x:c>
      <x:c r="T381" s="30">
        <x:f t="shared" si="135"/>
        <x:v>49</x:v>
      </x:c>
      <x:c r="U381" s="32">
        <x:f t="shared" si="136"/>
        <x:v>1</x:v>
      </x:c>
      <x:c r="V381" s="31">
        <x:f t="shared" si="71"/>
        <x:v>0.1</x:v>
      </x:c>
      <x:c r="W381" s="31">
        <x:f t="shared" si="72"/>
        <x:v>65</x:v>
      </x:c>
      <x:c r="X381" s="32">
        <x:f t="shared" si="73"/>
        <x:v>0.25</x:v>
      </x:c>
      <x:c r="Y381" s="30">
        <x:f t="shared" si="137"/>
        <x:v>1</x:v>
      </x:c>
      <x:c r="Z381" s="33">
        <x:f t="shared" si="138"/>
        <x:v>0.89759999999999995</x:v>
      </x:c>
      <x:c r="AA381" s="31">
        <x:f t="shared" si="139"/>
        <x:v>122.69233253333341</x:v>
      </x:c>
      <x:c r="AB381" s="32">
        <x:f t="shared" si="77"/>
        <x:v>5.1121805222222259</x:v>
      </x:c>
      <x:c r="AC381" s="31">
        <x:f t="shared" si="78"/>
        <x:v>0.25</x:v>
      </x:c>
      <x:c r="AD381" s="30">
        <x:f t="shared" si="140"/>
        <x:v>0.17615400000000001</x:v>
      </x:c>
      <x:c r="AE381" s="31">
        <x:f t="shared" si="141"/>
        <x:v>122.86848653333341</x:v>
      </x:c>
      <x:c r="AG381" s="26"/>
      <x:c r="AH381" s="24"/>
      <x:c r="AI381" s="24"/>
      <x:c r="AJ381" s="24"/>
      <x:c r="AL381" s="24"/>
    </x:row>
    <x:row r="382" spans="2:38" x14ac:dyDescent="0.35">
      <x:c r="B382" s="27">
        <x:f t="shared" si="142"/>
        <x:v>44921</x:v>
      </x:c>
      <x:c r="C382" s="22" t="str">
        <x:f>IF($C$4="London",Assumptions!C391,Assumptions!E391)</x:f>
        <x:v>0806</x:v>
      </x:c>
      <x:c r="D382" s="22" t="str">
        <x:f>IF($C$4="London",Assumptions!D391,Assumptions!F391)</x:f>
        <x:v>1557</x:v>
      </x:c>
      <x:c r="F382" s="8">
        <x:v>44922</x:v>
      </x:c>
      <x:c r="G382" s="30">
        <x:f t="shared" si="127"/>
        <x:v>12</x:v>
      </x:c>
      <x:c r="H382" s="8" t="str">
        <x:v>0806</x:v>
      </x:c>
      <x:c r="I382" s="8" t="str">
        <x:v>1557</x:v>
      </x:c>
      <x:c r="J382" s="30">
        <x:f t="shared" si="128"/>
        <x:v>8</x:v>
      </x:c>
      <x:c r="K382" s="30">
        <x:f t="shared" si="129"/>
        <x:v>6</x:v>
      </x:c>
      <x:c r="L382" s="30">
        <x:f t="shared" si="130"/>
        <x:v>15</x:v>
      </x:c>
      <x:c r="M382" s="30">
        <x:f t="shared" si="131"/>
        <x:v>57</x:v>
      </x:c>
      <x:c r="N382" s="30">
        <x:f t="shared" si="132"/>
        <x:v>15</x:v>
      </x:c>
      <x:c r="O382" s="30">
        <x:f t="shared" si="133"/>
        <x:v>7.85</x:v>
      </x:c>
      <x:c r="P382" s="30" t="str" cm="1">
        <x:f t="array" ref="P382">INDEX($C$12:$N$12,G382)</x:f>
        <x:v>2.0″</x:v>
      </x:c>
      <x:c r="Q382" s="30" t="str" cm="1">
        <x:f t="array" ref="Q382">INDEX($C$11:$N$11,G382)</x:f>
        <x:v>49°F</x:v>
      </x:c>
      <x:c r="R382" s="30" cm="1">
        <x:f t="array" ref="R382">INDEX($C$13:$N$13,G382)</x:f>
        <x:v>31</x:v>
      </x:c>
      <x:c r="S382" s="30">
        <x:f t="shared" si="134"/>
        <x:v>6.4516129032258063E-2</x:v>
      </x:c>
      <x:c r="T382" s="30">
        <x:f t="shared" si="135"/>
        <x:v>49</x:v>
      </x:c>
      <x:c r="U382" s="32">
        <x:f t="shared" si="136"/>
        <x:v>1</x:v>
      </x:c>
      <x:c r="V382" s="31">
        <x:f t="shared" si="71"/>
        <x:v>0.1</x:v>
      </x:c>
      <x:c r="W382" s="31">
        <x:f t="shared" si="72"/>
        <x:v>65</x:v>
      </x:c>
      <x:c r="X382" s="32">
        <x:f t="shared" si="73"/>
        <x:v>0.25</x:v>
      </x:c>
      <x:c r="Y382" s="30">
        <x:f t="shared" si="137"/>
        <x:v>1</x:v>
      </x:c>
      <x:c r="Z382" s="33">
        <x:f t="shared" si="138"/>
        <x:v>0.89759999999999995</x:v>
      </x:c>
      <x:c r="AA382" s="31">
        <x:f t="shared" si="139"/>
        <x:v>122.86848653333341</x:v>
      </x:c>
      <x:c r="AB382" s="32">
        <x:f t="shared" si="77"/>
        <x:v>5.1195202722222257</x:v>
      </x:c>
      <x:c r="AC382" s="31">
        <x:f t="shared" si="78"/>
        <x:v>0.25</x:v>
      </x:c>
      <x:c r="AD382" s="30">
        <x:f t="shared" si="140"/>
        <x:v>0.17615400000000001</x:v>
      </x:c>
      <x:c r="AE382" s="31">
        <x:f t="shared" si="141"/>
        <x:v>123.04464053333341</x:v>
      </x:c>
      <x:c r="AG382" s="26"/>
      <x:c r="AH382" s="24"/>
      <x:c r="AI382" s="24"/>
      <x:c r="AJ382" s="24"/>
      <x:c r="AL382" s="24"/>
    </x:row>
    <x:row r="383" spans="2:38" x14ac:dyDescent="0.35">
      <x:c r="B383" s="27">
        <x:f t="shared" si="142"/>
        <x:v>44922</x:v>
      </x:c>
      <x:c r="C383" s="22" t="str">
        <x:f>IF($C$4="London",Assumptions!C392,Assumptions!E392)</x:f>
        <x:v>0806</x:v>
      </x:c>
      <x:c r="D383" s="22" t="str">
        <x:f>IF($C$4="London",Assumptions!D392,Assumptions!F392)</x:f>
        <x:v>1557</x:v>
      </x:c>
      <x:c r="F383" s="8">
        <x:v>44923</x:v>
      </x:c>
      <x:c r="G383" s="30">
        <x:f t="shared" si="127"/>
        <x:v>12</x:v>
      </x:c>
      <x:c r="H383" s="8" t="str">
        <x:v>0806</x:v>
      </x:c>
      <x:c r="I383" s="8" t="str">
        <x:v>1558</x:v>
      </x:c>
      <x:c r="J383" s="30">
        <x:f t="shared" si="128"/>
        <x:v>8</x:v>
      </x:c>
      <x:c r="K383" s="30">
        <x:f t="shared" si="129"/>
        <x:v>6</x:v>
      </x:c>
      <x:c r="L383" s="30">
        <x:f t="shared" si="130"/>
        <x:v>15</x:v>
      </x:c>
      <x:c r="M383" s="30">
        <x:f t="shared" si="131"/>
        <x:v>58</x:v>
      </x:c>
      <x:c r="N383" s="30">
        <x:f t="shared" si="132"/>
        <x:v>15</x:v>
      </x:c>
      <x:c r="O383" s="30">
        <x:f t="shared" si="133"/>
        <x:v>7.8666666666666671</x:v>
      </x:c>
      <x:c r="P383" s="30" t="str" cm="1">
        <x:f t="array" ref="P383">INDEX($C$12:$N$12,G383)</x:f>
        <x:v>2.0″</x:v>
      </x:c>
      <x:c r="Q383" s="30" t="str" cm="1">
        <x:f t="array" ref="Q383">INDEX($C$11:$N$11,G383)</x:f>
        <x:v>49°F</x:v>
      </x:c>
      <x:c r="R383" s="30" cm="1">
        <x:f t="array" ref="R383">INDEX($C$13:$N$13,G383)</x:f>
        <x:v>31</x:v>
      </x:c>
      <x:c r="S383" s="30">
        <x:f t="shared" si="134"/>
        <x:v>6.4516129032258063E-2</x:v>
      </x:c>
      <x:c r="T383" s="30">
        <x:f t="shared" si="135"/>
        <x:v>49</x:v>
      </x:c>
      <x:c r="U383" s="32">
        <x:f t="shared" si="136"/>
        <x:v>1</x:v>
      </x:c>
      <x:c r="V383" s="31">
        <x:f t="shared" si="71"/>
        <x:v>0.1</x:v>
      </x:c>
      <x:c r="W383" s="31">
        <x:f t="shared" si="72"/>
        <x:v>65</x:v>
      </x:c>
      <x:c r="X383" s="32">
        <x:f t="shared" si="73"/>
        <x:v>0.25</x:v>
      </x:c>
      <x:c r="Y383" s="30">
        <x:f t="shared" si="137"/>
        <x:v>1</x:v>
      </x:c>
      <x:c r="Z383" s="33">
        <x:f t="shared" si="138"/>
        <x:v>0.89759999999999995</x:v>
      </x:c>
      <x:c r="AA383" s="31">
        <x:f t="shared" si="139"/>
        <x:v>123.04464053333341</x:v>
      </x:c>
      <x:c r="AB383" s="32">
        <x:f t="shared" si="77"/>
        <x:v>5.1268600222222256</x:v>
      </x:c>
      <x:c r="AC383" s="31">
        <x:f t="shared" si="78"/>
        <x:v>0.25</x:v>
      </x:c>
      <x:c r="AD383" s="30">
        <x:f t="shared" si="140"/>
        <x:v>0.17652800000000002</x:v>
      </x:c>
      <x:c r="AE383" s="31">
        <x:f t="shared" si="141"/>
        <x:v>123.22116853333341</x:v>
      </x:c>
      <x:c r="AG383" s="26"/>
      <x:c r="AH383" s="24"/>
      <x:c r="AI383" s="24"/>
      <x:c r="AJ383" s="24"/>
      <x:c r="AL383" s="24"/>
    </x:row>
    <x:row r="384" spans="2:38" x14ac:dyDescent="0.35">
      <x:c r="B384" s="27">
        <x:f t="shared" si="142"/>
        <x:v>44923</x:v>
      </x:c>
      <x:c r="C384" s="22" t="str">
        <x:f>IF($C$4="London",Assumptions!C393,Assumptions!E393)</x:f>
        <x:v>0806</x:v>
      </x:c>
      <x:c r="D384" s="22" t="str">
        <x:f>IF($C$4="London",Assumptions!D393,Assumptions!F393)</x:f>
        <x:v>1558</x:v>
      </x:c>
      <x:c r="F384" s="8">
        <x:v>44924</x:v>
      </x:c>
      <x:c r="G384" s="30">
        <x:f t="shared" si="127"/>
        <x:v>12</x:v>
      </x:c>
      <x:c r="H384" s="8" t="str">
        <x:v>0806</x:v>
      </x:c>
      <x:c r="I384" s="8" t="str">
        <x:v>1559</x:v>
      </x:c>
      <x:c r="J384" s="30">
        <x:f t="shared" si="128"/>
        <x:v>8</x:v>
      </x:c>
      <x:c r="K384" s="30">
        <x:f t="shared" si="129"/>
        <x:v>6</x:v>
      </x:c>
      <x:c r="L384" s="30">
        <x:f t="shared" si="130"/>
        <x:v>15</x:v>
      </x:c>
      <x:c r="M384" s="30">
        <x:f t="shared" si="131"/>
        <x:v>59</x:v>
      </x:c>
      <x:c r="N384" s="30">
        <x:f t="shared" si="132"/>
        <x:v>15</x:v>
      </x:c>
      <x:c r="O384" s="30">
        <x:f t="shared" si="133"/>
        <x:v>7.8833333333333329</x:v>
      </x:c>
      <x:c r="P384" s="30" t="str" cm="1">
        <x:f t="array" ref="P384">INDEX($C$12:$N$12,G384)</x:f>
        <x:v>2.0″</x:v>
      </x:c>
      <x:c r="Q384" s="30" t="str" cm="1">
        <x:f t="array" ref="Q384">INDEX($C$11:$N$11,G384)</x:f>
        <x:v>49°F</x:v>
      </x:c>
      <x:c r="R384" s="30" cm="1">
        <x:f t="array" ref="R384">INDEX($C$13:$N$13,G384)</x:f>
        <x:v>31</x:v>
      </x:c>
      <x:c r="S384" s="30">
        <x:f t="shared" si="134"/>
        <x:v>6.4516129032258063E-2</x:v>
      </x:c>
      <x:c r="T384" s="30">
        <x:f t="shared" si="135"/>
        <x:v>49</x:v>
      </x:c>
      <x:c r="U384" s="32">
        <x:f t="shared" si="136"/>
        <x:v>1</x:v>
      </x:c>
      <x:c r="V384" s="31">
        <x:f t="shared" si="71"/>
        <x:v>0.1</x:v>
      </x:c>
      <x:c r="W384" s="31">
        <x:f t="shared" si="72"/>
        <x:v>65</x:v>
      </x:c>
      <x:c r="X384" s="32">
        <x:f t="shared" si="73"/>
        <x:v>0.25</x:v>
      </x:c>
      <x:c r="Y384" s="30">
        <x:f t="shared" si="137"/>
        <x:v>1</x:v>
      </x:c>
      <x:c r="Z384" s="33">
        <x:f t="shared" si="138"/>
        <x:v>0.89759999999999995</x:v>
      </x:c>
      <x:c r="AA384" s="31">
        <x:f t="shared" si="139"/>
        <x:v>123.22116853333341</x:v>
      </x:c>
      <x:c r="AB384" s="32">
        <x:f t="shared" si="77"/>
        <x:v>5.1342153555555585</x:v>
      </x:c>
      <x:c r="AC384" s="31">
        <x:f t="shared" si="78"/>
        <x:v>0.25</x:v>
      </x:c>
      <x:c r="AD384" s="30">
        <x:f t="shared" si="140"/>
        <x:v>0.176902</x:v>
      </x:c>
      <x:c r="AE384" s="31">
        <x:f t="shared" si="141"/>
        <x:v>123.39807053333341</x:v>
      </x:c>
      <x:c r="AG384" s="26"/>
      <x:c r="AH384" s="24"/>
      <x:c r="AI384" s="24"/>
      <x:c r="AJ384" s="24"/>
      <x:c r="AL384" s="24"/>
    </x:row>
    <x:row r="385" spans="2:38" x14ac:dyDescent="0.35">
      <x:c r="B385" s="27">
        <x:f t="shared" si="142"/>
        <x:v>44924</x:v>
      </x:c>
      <x:c r="C385" s="22" t="str">
        <x:f>IF($C$4="London",Assumptions!C394,Assumptions!E394)</x:f>
        <x:v>0806</x:v>
      </x:c>
      <x:c r="D385" s="22" t="str">
        <x:f>IF($C$4="London",Assumptions!D394,Assumptions!F394)</x:f>
        <x:v>1559</x:v>
      </x:c>
      <x:c r="F385" s="8">
        <x:v>44925</x:v>
      </x:c>
      <x:c r="G385" s="30">
        <x:f t="shared" si="127"/>
        <x:v>12</x:v>
      </x:c>
      <x:c r="H385" s="8" t="str">
        <x:v>0806</x:v>
      </x:c>
      <x:c r="I385" s="8" t="str">
        <x:v>1600</x:v>
      </x:c>
      <x:c r="J385" s="30">
        <x:f t="shared" si="128"/>
        <x:v>8</x:v>
      </x:c>
      <x:c r="K385" s="30">
        <x:f t="shared" si="129"/>
        <x:v>6</x:v>
      </x:c>
      <x:c r="L385" s="30">
        <x:f t="shared" si="130"/>
        <x:v>16</x:v>
      </x:c>
      <x:c r="M385" s="30">
        <x:f t="shared" si="131"/>
        <x:v>0</x:v>
      </x:c>
      <x:c r="N385" s="30">
        <x:f t="shared" si="132"/>
        <x:v>16</x:v>
      </x:c>
      <x:c r="O385" s="30">
        <x:f t="shared" si="133"/>
        <x:v>7.9</x:v>
      </x:c>
      <x:c r="P385" s="30" t="str" cm="1">
        <x:f t="array" ref="P385">INDEX($C$12:$N$12,G385)</x:f>
        <x:v>2.0″</x:v>
      </x:c>
      <x:c r="Q385" s="30" t="str" cm="1">
        <x:f t="array" ref="Q385">INDEX($C$11:$N$11,G385)</x:f>
        <x:v>49°F</x:v>
      </x:c>
      <x:c r="R385" s="30" cm="1">
        <x:f t="array" ref="R385">INDEX($C$13:$N$13,G385)</x:f>
        <x:v>31</x:v>
      </x:c>
      <x:c r="S385" s="30">
        <x:f t="shared" si="134"/>
        <x:v>6.4516129032258063E-2</x:v>
      </x:c>
      <x:c r="T385" s="30">
        <x:f t="shared" si="135"/>
        <x:v>49</x:v>
      </x:c>
      <x:c r="U385" s="32">
        <x:f t="shared" si="136"/>
        <x:v>1</x:v>
      </x:c>
      <x:c r="V385" s="31">
        <x:f t="shared" si="71"/>
        <x:v>0.1</x:v>
      </x:c>
      <x:c r="W385" s="31">
        <x:f t="shared" si="72"/>
        <x:v>65</x:v>
      </x:c>
      <x:c r="X385" s="32">
        <x:f t="shared" si="73"/>
        <x:v>0.25</x:v>
      </x:c>
      <x:c r="Y385" s="30">
        <x:f t="shared" si="137"/>
        <x:v>1</x:v>
      </x:c>
      <x:c r="Z385" s="33">
        <x:f t="shared" si="138"/>
        <x:v>0.89759999999999995</x:v>
      </x:c>
      <x:c r="AA385" s="31">
        <x:f t="shared" si="139"/>
        <x:v>123.39807053333341</x:v>
      </x:c>
      <x:c r="AB385" s="32">
        <x:f t="shared" si="77"/>
        <x:v>5.1415862722222254</x:v>
      </x:c>
      <x:c r="AC385" s="31">
        <x:f t="shared" si="78"/>
        <x:v>0.25</x:v>
      </x:c>
      <x:c r="AD385" s="30">
        <x:f t="shared" si="140"/>
        <x:v>0.17727599999999999</x:v>
      </x:c>
      <x:c r="AE385" s="31">
        <x:f t="shared" si="141"/>
        <x:v>123.57534653333342</x:v>
      </x:c>
      <x:c r="AG385" s="26"/>
      <x:c r="AH385" s="24"/>
      <x:c r="AI385" s="24"/>
      <x:c r="AJ385" s="24"/>
      <x:c r="AL385" s="24"/>
    </x:row>
    <x:row r="386" spans="2:38" x14ac:dyDescent="0.35">
      <x:c r="B386" s="27">
        <x:f t="shared" si="142"/>
        <x:v>44925</x:v>
      </x:c>
      <x:c r="C386" s="22" t="str">
        <x:f>IF($C$4="London",Assumptions!C395,Assumptions!E395)</x:f>
        <x:v>0806</x:v>
      </x:c>
      <x:c r="D386" s="22" t="str">
        <x:f>IF($C$4="London",Assumptions!D395,Assumptions!F395)</x:f>
        <x:v>1600</x:v>
      </x:c>
      <x:c r="F386" s="8">
        <x:v>44926</x:v>
      </x:c>
      <x:c r="G386" s="30">
        <x:f t="shared" si="127"/>
        <x:v>12</x:v>
      </x:c>
      <x:c r="H386" s="8" t="str">
        <x:v>0806</x:v>
      </x:c>
      <x:c r="I386" s="8" t="str">
        <x:v>1601</x:v>
      </x:c>
      <x:c r="J386" s="30">
        <x:f t="shared" si="128"/>
        <x:v>8</x:v>
      </x:c>
      <x:c r="K386" s="30">
        <x:f t="shared" si="129"/>
        <x:v>6</x:v>
      </x:c>
      <x:c r="L386" s="30">
        <x:f t="shared" si="130"/>
        <x:v>16</x:v>
      </x:c>
      <x:c r="M386" s="30">
        <x:f t="shared" si="131"/>
        <x:v>1</x:v>
      </x:c>
      <x:c r="N386" s="30">
        <x:f t="shared" si="132"/>
        <x:v>16</x:v>
      </x:c>
      <x:c r="O386" s="30">
        <x:f t="shared" si="133"/>
        <x:v>7.916666666666667</x:v>
      </x:c>
      <x:c r="P386" s="30" t="str" cm="1">
        <x:f t="array" ref="P386">INDEX($C$12:$N$12,G386)</x:f>
        <x:v>2.0″</x:v>
      </x:c>
      <x:c r="Q386" s="30" t="str" cm="1">
        <x:f t="array" ref="Q386">INDEX($C$11:$N$11,G386)</x:f>
        <x:v>49°F</x:v>
      </x:c>
      <x:c r="R386" s="30" cm="1">
        <x:f t="array" ref="R386">INDEX($C$13:$N$13,G386)</x:f>
        <x:v>31</x:v>
      </x:c>
      <x:c r="S386" s="30">
        <x:f t="shared" si="134"/>
        <x:v>6.4516129032258063E-2</x:v>
      </x:c>
      <x:c r="T386" s="30">
        <x:f t="shared" si="135"/>
        <x:v>49</x:v>
      </x:c>
      <x:c r="U386" s="32">
        <x:f t="shared" si="136"/>
        <x:v>1</x:v>
      </x:c>
      <x:c r="V386" s="31">
        <x:f t="shared" si="71"/>
        <x:v>0.1</x:v>
      </x:c>
      <x:c r="W386" s="31">
        <x:f t="shared" si="72"/>
        <x:v>65</x:v>
      </x:c>
      <x:c r="X386" s="32">
        <x:f t="shared" si="73"/>
        <x:v>0.25</x:v>
      </x:c>
      <x:c r="Y386" s="30">
        <x:f t="shared" si="137"/>
        <x:v>1</x:v>
      </x:c>
      <x:c r="Z386" s="33">
        <x:f t="shared" si="138"/>
        <x:v>0.89759999999999995</x:v>
      </x:c>
      <x:c r="AA386" s="31">
        <x:f t="shared" si="139"/>
        <x:v>123.57534653333342</x:v>
      </x:c>
      <x:c r="AB386" s="32">
        <x:f t="shared" si="77"/>
        <x:v>5.1489727722222254</x:v>
      </x:c>
      <x:c r="AC386" s="31">
        <x:f t="shared" si="78"/>
        <x:v>0.25</x:v>
      </x:c>
      <x:c r="AD386" s="30">
        <x:f t="shared" si="140"/>
        <x:v>0.17765</x:v>
      </x:c>
      <x:c r="AE386" s="31">
        <x:f t="shared" si="141"/>
        <x:v>123.75299653333342</x:v>
      </x:c>
      <x:c r="AG386" s="26"/>
      <x:c r="AH386" s="24"/>
      <x:c r="AI386" s="24"/>
      <x:c r="AJ386" s="24"/>
      <x:c r="AL386" s="24"/>
    </x:row>
    <x:row r="387" spans="2:38" x14ac:dyDescent="0.35">
      <x:c r="B387" s="27">
        <x:f t="shared" si="142"/>
        <x:v>44926</x:v>
      </x:c>
      <x:c r="C387" s="22" t="str">
        <x:f>IF($C$4="London",Assumptions!C396,Assumptions!E396)</x:f>
        <x:v>0806</x:v>
      </x:c>
      <x:c r="D387" s="22" t="str">
        <x:f>IF($C$4="London",Assumptions!D396,Assumptions!F396)</x:f>
        <x:v>1601</x:v>
      </x:c>
      <x:c r="M387" s="23"/>
      <x:c r="N387" s="24"/>
      <x:c r="O387" s="24"/>
      <x:c r="AB387" s="24"/>
      <x:c r="AC387" s="24"/>
      <x:c r="AD387" s="24"/>
      <x:c r="AE387" s="25"/>
      <x:c r="AG387" s="26"/>
      <x:c r="AH387" s="24"/>
      <x:c r="AI387" s="24"/>
      <x:c r="AJ387" s="24"/>
      <x:c r="AL387" s="24"/>
    </x:row>
    <x:row r="388" spans="2:38" x14ac:dyDescent="0.35">
      <x:c r="M388" s="23"/>
      <x:c r="N388" s="24"/>
      <x:c r="O388" s="24"/>
      <x:c r="AB388" s="24"/>
      <x:c r="AC388" s="24"/>
      <x:c r="AD388" s="24"/>
      <x:c r="AE388" s="25"/>
      <x:c r="AG388" s="26"/>
      <x:c r="AH388" s="24"/>
      <x:c r="AI388" s="24"/>
      <x:c r="AJ388" s="24"/>
      <x:c r="AL388" s="24"/>
    </x:row>
    <x:row r="389" spans="2:38" x14ac:dyDescent="0.35">
      <x:c r="M389" s="23"/>
      <x:c r="N389" s="24"/>
      <x:c r="O389" s="24"/>
      <x:c r="AB389" s="24"/>
      <x:c r="AC389" s="24"/>
      <x:c r="AD389" s="24"/>
      <x:c r="AE389" s="25"/>
      <x:c r="AG389" s="26"/>
      <x:c r="AH389" s="24"/>
      <x:c r="AI389" s="24"/>
      <x:c r="AJ389" s="24"/>
      <x:c r="AL389" s="24"/>
    </x:row>
    <x:row r="390" spans="2:38" x14ac:dyDescent="0.35">
      <x:c r="M390" s="23"/>
      <x:c r="N390" s="24"/>
      <x:c r="O390" s="24"/>
      <x:c r="AB390" s="24"/>
      <x:c r="AC390" s="24"/>
      <x:c r="AD390" s="24"/>
      <x:c r="AE390" s="25"/>
      <x:c r="AG390" s="26"/>
      <x:c r="AH390" s="24"/>
      <x:c r="AI390" s="24"/>
      <x:c r="AJ390" s="24"/>
      <x:c r="AL390" s="24"/>
    </x:row>
    <x:row r="391" spans="2:38" x14ac:dyDescent="0.35">
      <x:c r="M391" s="23"/>
      <x:c r="N391" s="24"/>
      <x:c r="O391" s="24"/>
      <x:c r="AB391" s="24"/>
      <x:c r="AC391" s="24"/>
      <x:c r="AD391" s="24"/>
      <x:c r="AE391" s="25"/>
      <x:c r="AG391" s="26"/>
      <x:c r="AH391" s="24"/>
      <x:c r="AI391" s="24"/>
      <x:c r="AJ391" s="24"/>
      <x:c r="AL391" s="24"/>
    </x:row>
    <x:row r="392" spans="2:38" x14ac:dyDescent="0.35">
      <x:c r="M392" s="23"/>
      <x:c r="N392" s="24"/>
      <x:c r="O392" s="24"/>
      <x:c r="AB392" s="24"/>
      <x:c r="AC392" s="24"/>
      <x:c r="AD392" s="24"/>
      <x:c r="AE392" s="25"/>
      <x:c r="AG392" s="26"/>
      <x:c r="AH392" s="24"/>
      <x:c r="AI392" s="24"/>
      <x:c r="AJ392" s="24"/>
      <x:c r="AL392" s="24"/>
    </x:row>
    <x:row r="393" spans="2:38" x14ac:dyDescent="0.35">
      <x:c r="M393" s="23"/>
      <x:c r="N393" s="24"/>
      <x:c r="O393" s="24"/>
      <x:c r="AB393" s="24"/>
      <x:c r="AC393" s="24"/>
      <x:c r="AD393" s="24"/>
      <x:c r="AE393" s="25"/>
      <x:c r="AG393" s="26"/>
      <x:c r="AH393" s="24"/>
      <x:c r="AI393" s="24"/>
      <x:c r="AJ393" s="24"/>
      <x:c r="AL393" s="24"/>
    </x:row>
    <x:row r="394" spans="2:38" x14ac:dyDescent="0.35">
      <x:c r="M394" s="23"/>
      <x:c r="N394" s="24"/>
      <x:c r="O394" s="24"/>
      <x:c r="AB394" s="24"/>
      <x:c r="AC394" s="24"/>
      <x:c r="AD394" s="24"/>
      <x:c r="AE394" s="25"/>
      <x:c r="AG394" s="26"/>
      <x:c r="AH394" s="24"/>
      <x:c r="AI394" s="24"/>
      <x:c r="AJ394" s="24"/>
      <x:c r="AL394" s="24"/>
    </x:row>
    <x:row r="395" spans="2:38" x14ac:dyDescent="0.35">
      <x:c r="M395" s="23"/>
      <x:c r="N395" s="24"/>
      <x:c r="O395" s="24"/>
      <x:c r="AB395" s="24"/>
      <x:c r="AC395" s="24"/>
      <x:c r="AD395" s="24"/>
      <x:c r="AE395" s="25"/>
      <x:c r="AG395" s="26"/>
      <x:c r="AH395" s="24"/>
      <x:c r="AI395" s="24"/>
      <x:c r="AJ395" s="24"/>
      <x:c r="AL395" s="24"/>
    </x:row>
    <x:row r="396" spans="2:38" x14ac:dyDescent="0.35">
      <x:c r="M396" s="23"/>
      <x:c r="N396" s="24"/>
      <x:c r="O396" s="24"/>
      <x:c r="AB396" s="24"/>
      <x:c r="AC396" s="24"/>
      <x:c r="AD396" s="24"/>
      <x:c r="AE396" s="25"/>
      <x:c r="AG396" s="26"/>
      <x:c r="AH396" s="24"/>
      <x:c r="AI396" s="24"/>
      <x:c r="AJ396" s="24"/>
      <x:c r="AL396" s="24"/>
    </x:row>
    <x:row r="397" spans="2:38" x14ac:dyDescent="0.35">
      <x:c r="M397" s="23"/>
      <x:c r="N397" s="24"/>
      <x:c r="O397" s="24"/>
      <x:c r="AB397" s="24"/>
      <x:c r="AC397" s="24"/>
      <x:c r="AD397" s="24"/>
      <x:c r="AE397" s="25"/>
      <x:c r="AG397" s="26"/>
      <x:c r="AH397" s="24"/>
      <x:c r="AI397" s="24"/>
      <x:c r="AJ397" s="24"/>
      <x:c r="AL397" s="24"/>
    </x:row>
    <x:row r="398" spans="2:38" x14ac:dyDescent="0.35">
      <x:c r="M398" s="23"/>
      <x:c r="N398" s="24"/>
      <x:c r="O398" s="24"/>
      <x:c r="AB398" s="24"/>
      <x:c r="AC398" s="24"/>
      <x:c r="AD398" s="24"/>
      <x:c r="AE398" s="25"/>
      <x:c r="AG398" s="26"/>
      <x:c r="AH398" s="24"/>
      <x:c r="AI398" s="24"/>
      <x:c r="AJ398" s="24"/>
      <x:c r="AL398" s="24"/>
    </x:row>
    <x:row r="399" spans="2:38" x14ac:dyDescent="0.35">
      <x:c r="M399" s="23"/>
      <x:c r="N399" s="24"/>
      <x:c r="O399" s="24"/>
      <x:c r="AB399" s="24"/>
      <x:c r="AC399" s="24"/>
      <x:c r="AD399" s="24"/>
      <x:c r="AE399" s="25"/>
      <x:c r="AG399" s="26"/>
      <x:c r="AH399" s="24"/>
      <x:c r="AI399" s="24"/>
      <x:c r="AJ399" s="24"/>
      <x:c r="AL399" s="24"/>
    </x:row>
    <x:row r="400" spans="2:38" x14ac:dyDescent="0.35">
      <x:c r="M400" s="23"/>
      <x:c r="N400" s="24"/>
      <x:c r="O400" s="24"/>
      <x:c r="AB400" s="24"/>
      <x:c r="AC400" s="24"/>
      <x:c r="AD400" s="24"/>
      <x:c r="AE400" s="25"/>
      <x:c r="AG400" s="26"/>
      <x:c r="AH400" s="24"/>
      <x:c r="AI400" s="24"/>
      <x:c r="AJ400" s="24"/>
      <x:c r="AL400" s="24"/>
    </x:row>
    <x:row r="401" spans="13:38" x14ac:dyDescent="0.35">
      <x:c r="M401" s="23"/>
      <x:c r="N401" s="24"/>
      <x:c r="O401" s="24"/>
      <x:c r="AB401" s="24"/>
      <x:c r="AC401" s="24"/>
      <x:c r="AD401" s="24"/>
      <x:c r="AE401" s="25"/>
      <x:c r="AG401" s="26"/>
      <x:c r="AH401" s="24"/>
      <x:c r="AI401" s="24"/>
      <x:c r="AJ401" s="24"/>
      <x:c r="AL401" s="24"/>
    </x:row>
    <x:row r="402" spans="13:38" x14ac:dyDescent="0.35">
      <x:c r="M402" s="23"/>
      <x:c r="N402" s="24"/>
      <x:c r="O402" s="24"/>
      <x:c r="AB402" s="24"/>
      <x:c r="AC402" s="24"/>
      <x:c r="AD402" s="24"/>
      <x:c r="AE402" s="25"/>
      <x:c r="AG402" s="26"/>
      <x:c r="AH402" s="24"/>
      <x:c r="AI402" s="24"/>
      <x:c r="AJ402" s="24"/>
      <x:c r="AL402" s="24"/>
    </x:row>
    <x:row r="403" spans="13:38" x14ac:dyDescent="0.35">
      <x:c r="M403" s="23"/>
      <x:c r="N403" s="24"/>
      <x:c r="O403" s="24"/>
      <x:c r="AB403" s="24"/>
      <x:c r="AC403" s="24"/>
      <x:c r="AD403" s="24"/>
      <x:c r="AE403" s="25"/>
      <x:c r="AG403" s="26"/>
      <x:c r="AH403" s="24"/>
      <x:c r="AI403" s="24"/>
      <x:c r="AJ403" s="24"/>
      <x:c r="AL403" s="24"/>
    </x:row>
    <x:row r="404" spans="13:38" x14ac:dyDescent="0.35">
      <x:c r="M404" s="23"/>
      <x:c r="N404" s="24"/>
      <x:c r="O404" s="24"/>
      <x:c r="AB404" s="24"/>
      <x:c r="AC404" s="24"/>
      <x:c r="AD404" s="24"/>
      <x:c r="AE404" s="25"/>
      <x:c r="AG404" s="26"/>
      <x:c r="AH404" s="24"/>
      <x:c r="AI404" s="24"/>
      <x:c r="AJ404" s="24"/>
      <x:c r="AL404" s="24"/>
    </x:row>
    <x:row r="405" spans="13:38" x14ac:dyDescent="0.35">
      <x:c r="M405" s="23"/>
      <x:c r="N405" s="24"/>
      <x:c r="O405" s="24"/>
      <x:c r="AB405" s="24"/>
      <x:c r="AC405" s="24"/>
      <x:c r="AD405" s="24"/>
      <x:c r="AE405" s="25"/>
      <x:c r="AG405" s="26"/>
      <x:c r="AH405" s="24"/>
      <x:c r="AI405" s="24"/>
      <x:c r="AJ405" s="24"/>
      <x:c r="AL405" s="24"/>
    </x:row>
    <x:row r="406" spans="13:38" x14ac:dyDescent="0.35">
      <x:c r="M406" s="23"/>
      <x:c r="N406" s="24"/>
      <x:c r="O406" s="24"/>
      <x:c r="AB406" s="24"/>
      <x:c r="AC406" s="24"/>
      <x:c r="AD406" s="24"/>
      <x:c r="AE406" s="25"/>
      <x:c r="AG406" s="26"/>
      <x:c r="AH406" s="24"/>
      <x:c r="AI406" s="24"/>
      <x:c r="AJ406" s="24"/>
      <x:c r="AL406" s="24"/>
    </x:row>
    <x:row r="407" spans="13:38" x14ac:dyDescent="0.35">
      <x:c r="M407" s="23"/>
      <x:c r="N407" s="24"/>
      <x:c r="O407" s="24"/>
      <x:c r="AB407" s="24"/>
      <x:c r="AC407" s="24"/>
      <x:c r="AD407" s="24"/>
      <x:c r="AE407" s="25"/>
      <x:c r="AG407" s="26"/>
      <x:c r="AH407" s="24"/>
      <x:c r="AI407" s="24"/>
      <x:c r="AJ407" s="24"/>
      <x:c r="AL407" s="24"/>
    </x:row>
    <x:row r="408" spans="13:38" x14ac:dyDescent="0.35">
      <x:c r="M408" s="23"/>
      <x:c r="N408" s="24"/>
      <x:c r="O408" s="24"/>
      <x:c r="AB408" s="24"/>
      <x:c r="AC408" s="24"/>
      <x:c r="AD408" s="24"/>
      <x:c r="AE408" s="25"/>
      <x:c r="AG408" s="26"/>
      <x:c r="AH408" s="24"/>
      <x:c r="AI408" s="24"/>
      <x:c r="AJ408" s="24"/>
      <x:c r="AL408" s="24"/>
    </x:row>
    <x:row r="409" spans="13:38" x14ac:dyDescent="0.35">
      <x:c r="M409" s="23"/>
      <x:c r="N409" s="24"/>
      <x:c r="O409" s="24"/>
      <x:c r="AB409" s="24"/>
      <x:c r="AC409" s="24"/>
      <x:c r="AD409" s="24"/>
      <x:c r="AE409" s="25"/>
      <x:c r="AG409" s="26"/>
      <x:c r="AH409" s="24"/>
      <x:c r="AI409" s="24"/>
      <x:c r="AJ409" s="24"/>
      <x:c r="AL409" s="24"/>
    </x:row>
    <x:row r="410" spans="13:38" x14ac:dyDescent="0.35">
      <x:c r="M410" s="23"/>
      <x:c r="N410" s="24"/>
      <x:c r="O410" s="24"/>
      <x:c r="AB410" s="24"/>
      <x:c r="AC410" s="24"/>
      <x:c r="AD410" s="24"/>
      <x:c r="AE410" s="25"/>
      <x:c r="AG410" s="26"/>
      <x:c r="AH410" s="24"/>
      <x:c r="AI410" s="24"/>
      <x:c r="AJ410" s="24"/>
      <x:c r="AL410" s="24"/>
    </x:row>
    <x:row r="411" spans="13:38" x14ac:dyDescent="0.35">
      <x:c r="M411" s="23"/>
      <x:c r="N411" s="24"/>
      <x:c r="O411" s="24"/>
      <x:c r="AB411" s="24"/>
      <x:c r="AC411" s="24"/>
      <x:c r="AD411" s="24"/>
      <x:c r="AE411" s="25"/>
      <x:c r="AG411" s="26"/>
      <x:c r="AH411" s="24"/>
      <x:c r="AI411" s="24"/>
      <x:c r="AJ411" s="24"/>
      <x:c r="AL411" s="24"/>
    </x:row>
    <x:row r="412" spans="13:38" x14ac:dyDescent="0.35">
      <x:c r="M412" s="23"/>
      <x:c r="N412" s="24"/>
      <x:c r="O412" s="24"/>
      <x:c r="AB412" s="24"/>
      <x:c r="AC412" s="24"/>
      <x:c r="AD412" s="24"/>
      <x:c r="AE412" s="25"/>
      <x:c r="AG412" s="26"/>
      <x:c r="AH412" s="24"/>
      <x:c r="AI412" s="24"/>
      <x:c r="AJ412" s="24"/>
      <x:c r="AL412" s="24"/>
    </x:row>
    <x:row r="1000">
      <x:c r="XX1000" s="95" t="n">
        <x:v>125713</x:v>
      </x:c>
    </x:row>
  </x:sheetData>
  <x:pageMargins left="0.7" right="0.7" top="0.75" bottom="0.75" header="0.3" footer="0.3"/>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Assumptions</vt:lpstr>
      <vt:lpstr>Your Answers</vt:lpstr>
      <vt:lpstr>Solution Model (Tucson)</vt:lpstr>
      <vt:lpstr>Solution Model (London)</vt:lpstr>
      <vt:lpstr>Solution Model (Tucson #14)</vt:lpstr>
      <vt:lpstr>Solution Model (London #14)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David Clayton - (dcbrown)</dc:creator>
  <cp:lastModifiedBy>Brown, David Clayton - (dcbrown)</cp:lastModifiedBy>
  <dcterms:created xsi:type="dcterms:W3CDTF">2023-09-08T22:50:53Z</dcterms:created>
  <dcterms:modified xsi:type="dcterms:W3CDTF">2023-10-16T12:01:14Z</dcterms:modified>
</cp:coreProperties>
</file>